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Batyrmurzaev\Documents\11 Для сайта\"/>
    </mc:Choice>
  </mc:AlternateContent>
  <xr:revisionPtr revIDLastSave="0" documentId="13_ncr:1_{70513CAC-0473-4906-BA45-3BF94DE6342F}" xr6:coauthVersionLast="36" xr6:coauthVersionMax="36" xr10:uidLastSave="{00000000-0000-0000-0000-000000000000}"/>
  <bookViews>
    <workbookView xWindow="0" yWindow="0" windowWidth="28800" windowHeight="11325" tabRatio="1000" xr2:uid="{492C6D80-A031-4FC8-A6BD-2DC752B4B71E}"/>
  </bookViews>
  <sheets>
    <sheet name="оценка" sheetId="12" r:id="rId1"/>
    <sheet name="изменение без СК и %" sheetId="11" state="hidden" r:id="rId2"/>
    <sheet name="средний срок хранения" sheetId="1" state="hidden" r:id="rId3"/>
    <sheet name="Лист1" sheetId="15" state="hidden" r:id="rId4"/>
    <sheet name="Лист2" sheetId="16" state="hidden" r:id="rId5"/>
    <sheet name="ДОЛЯ БЕЗОТЗЫВНЫХ" sheetId="6" state="hidden" r:id="rId6"/>
    <sheet name="объем привлечения вкладов" sheetId="8" state="hidden" r:id="rId7"/>
    <sheet name="объем привлечения 2019" sheetId="10" state="hidden" r:id="rId8"/>
    <sheet name="объем привлечения 22" sheetId="14" state="hidden" r:id="rId9"/>
    <sheet name="средние остатки" sheetId="2" state="hidden" r:id="rId10"/>
    <sheet name="средн.остатки 22" sheetId="13" state="hidden" r:id="rId11"/>
    <sheet name="средние остатки 2019" sheetId="9" state="hidden" r:id="rId12"/>
    <sheet name="ШДМ 20" sheetId="5" state="hidden" r:id="rId13"/>
    <sheet name="ШДМ 21" sheetId="4" state="hidden" r:id="rId14"/>
    <sheet name="ШДМ 22" sheetId="3" state="hidden" r:id="rId15"/>
    <sheet name="производственные календари" sheetId="7" state="hidden" r:id="rId16"/>
  </sheets>
  <externalReferences>
    <externalReference r:id="rId17"/>
    <externalReference r:id="rId18"/>
    <externalReference r:id="rId19"/>
  </externalReferences>
  <definedNames>
    <definedName name="_xlnm.Print_Area" localSheetId="0">оценка!$A$1:$Z$44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1" l="1"/>
  <c r="C84" i="11" l="1"/>
  <c r="O42" i="11"/>
  <c r="G84" i="11" s="1"/>
  <c r="N42" i="11"/>
  <c r="F84" i="11" s="1"/>
  <c r="M42" i="11"/>
  <c r="E84" i="11" s="1"/>
  <c r="F42" i="11"/>
  <c r="O41" i="11"/>
  <c r="N41" i="11"/>
  <c r="M41" i="11"/>
  <c r="F41" i="11"/>
  <c r="O40" i="11"/>
  <c r="N40" i="11"/>
  <c r="M40" i="11"/>
  <c r="F40" i="11"/>
  <c r="O39" i="11"/>
  <c r="N39" i="11"/>
  <c r="M39" i="11"/>
  <c r="AX8" i="16" l="1"/>
  <c r="AW8" i="16"/>
  <c r="AV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H12" i="16" s="1"/>
  <c r="AG8" i="16"/>
  <c r="AF8" i="16"/>
  <c r="AF12" i="16" s="1"/>
  <c r="AE8" i="16"/>
  <c r="AD8" i="16"/>
  <c r="AC8" i="16"/>
  <c r="AB8" i="16"/>
  <c r="AA8" i="16"/>
  <c r="Z8" i="16"/>
  <c r="Y8" i="16"/>
  <c r="X8" i="16"/>
  <c r="W8" i="16"/>
  <c r="V8" i="16"/>
  <c r="U8" i="16"/>
  <c r="U12" i="16" s="1"/>
  <c r="T8" i="16"/>
  <c r="T12" i="16" s="1"/>
  <c r="S8" i="16"/>
  <c r="R8" i="16"/>
  <c r="Q8" i="16"/>
  <c r="P8" i="16"/>
  <c r="O8" i="16"/>
  <c r="N8" i="16"/>
  <c r="N12" i="16" s="1"/>
  <c r="M8" i="16"/>
  <c r="L8" i="16"/>
  <c r="K8" i="16"/>
  <c r="J8" i="16"/>
  <c r="I8" i="16"/>
  <c r="I12" i="16" s="1"/>
  <c r="H8" i="16"/>
  <c r="H12" i="16" s="1"/>
  <c r="G8" i="16"/>
  <c r="F8" i="16"/>
  <c r="E8" i="16"/>
  <c r="D8" i="16"/>
  <c r="C8" i="16"/>
  <c r="AU7" i="16"/>
  <c r="AU12" i="16" s="1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X6" i="16"/>
  <c r="AW6" i="16"/>
  <c r="AV6" i="16"/>
  <c r="AY4" i="16"/>
  <c r="AX4" i="16"/>
  <c r="AW4" i="16"/>
  <c r="D12" i="16" l="1"/>
  <c r="AB12" i="16"/>
  <c r="G12" i="16"/>
  <c r="S12" i="16"/>
  <c r="AR12" i="16"/>
  <c r="AG12" i="16"/>
  <c r="AT12" i="16"/>
  <c r="AS12" i="16"/>
  <c r="J12" i="16"/>
  <c r="V12" i="16"/>
  <c r="K12" i="16"/>
  <c r="W12" i="16"/>
  <c r="AI12" i="16"/>
  <c r="L12" i="16"/>
  <c r="X12" i="16"/>
  <c r="AJ12" i="16"/>
  <c r="M12" i="16"/>
  <c r="L17" i="16" s="1"/>
  <c r="Y12" i="16"/>
  <c r="AK12" i="16"/>
  <c r="Z12" i="16"/>
  <c r="AL12" i="16"/>
  <c r="C12" i="16"/>
  <c r="O12" i="16"/>
  <c r="AA12" i="16"/>
  <c r="AM12" i="16"/>
  <c r="P12" i="16"/>
  <c r="AN12" i="16"/>
  <c r="E12" i="16"/>
  <c r="Q12" i="16"/>
  <c r="O17" i="16" s="1"/>
  <c r="AC12" i="16"/>
  <c r="AO12" i="16"/>
  <c r="F12" i="16"/>
  <c r="R12" i="16"/>
  <c r="R17" i="16" s="1"/>
  <c r="AD12" i="16"/>
  <c r="AP12" i="16"/>
  <c r="AE12" i="16"/>
  <c r="AQ12" i="16"/>
  <c r="AX7" i="16"/>
  <c r="AX12" i="16" s="1"/>
  <c r="AV7" i="16"/>
  <c r="AV12" i="16" s="1"/>
  <c r="AW7" i="16"/>
  <c r="AW12" i="16" s="1"/>
  <c r="AM17" i="16"/>
  <c r="I17" i="16"/>
  <c r="F17" i="16"/>
  <c r="AP17" i="16"/>
  <c r="AS17" i="16"/>
  <c r="AT12" i="15"/>
  <c r="AS12" i="15"/>
  <c r="AR12" i="15"/>
  <c r="AL12" i="15"/>
  <c r="AH12" i="15"/>
  <c r="AG12" i="15"/>
  <c r="AF12" i="15"/>
  <c r="Z12" i="15"/>
  <c r="V12" i="15"/>
  <c r="U12" i="15"/>
  <c r="T12" i="15"/>
  <c r="N12" i="15"/>
  <c r="J12" i="15"/>
  <c r="I12" i="15"/>
  <c r="H12" i="15"/>
  <c r="AX8" i="15"/>
  <c r="AW8" i="15"/>
  <c r="AV8" i="15"/>
  <c r="AT8" i="15"/>
  <c r="AS8" i="15"/>
  <c r="AR8" i="15"/>
  <c r="AQ8" i="15"/>
  <c r="AQ12" i="15" s="1"/>
  <c r="AP8" i="15"/>
  <c r="AP12" i="15" s="1"/>
  <c r="AP15" i="15" s="1"/>
  <c r="AO8" i="15"/>
  <c r="AN8" i="15"/>
  <c r="AN12" i="15" s="1"/>
  <c r="AM8" i="15"/>
  <c r="AM12" i="15" s="1"/>
  <c r="AL8" i="15"/>
  <c r="AK8" i="15"/>
  <c r="AK12" i="15" s="1"/>
  <c r="AJ8" i="15"/>
  <c r="AI8" i="15"/>
  <c r="AI12" i="15" s="1"/>
  <c r="AH8" i="15"/>
  <c r="AG8" i="15"/>
  <c r="AF8" i="15"/>
  <c r="AE8" i="15"/>
  <c r="AE12" i="15" s="1"/>
  <c r="AD8" i="15"/>
  <c r="AD12" i="15" s="1"/>
  <c r="AD15" i="15" s="1"/>
  <c r="AC8" i="15"/>
  <c r="AB8" i="15"/>
  <c r="AB12" i="15" s="1"/>
  <c r="AA8" i="15"/>
  <c r="AA12" i="15" s="1"/>
  <c r="Z8" i="15"/>
  <c r="Y8" i="15"/>
  <c r="Y12" i="15" s="1"/>
  <c r="X8" i="15"/>
  <c r="W8" i="15"/>
  <c r="W12" i="15" s="1"/>
  <c r="V8" i="15"/>
  <c r="U8" i="15"/>
  <c r="T8" i="15"/>
  <c r="S8" i="15"/>
  <c r="S12" i="15" s="1"/>
  <c r="R8" i="15"/>
  <c r="R12" i="15" s="1"/>
  <c r="R15" i="15" s="1"/>
  <c r="Q8" i="15"/>
  <c r="P8" i="15"/>
  <c r="P12" i="15" s="1"/>
  <c r="O8" i="15"/>
  <c r="O12" i="15" s="1"/>
  <c r="N8" i="15"/>
  <c r="M8" i="15"/>
  <c r="M12" i="15" s="1"/>
  <c r="L8" i="15"/>
  <c r="L12" i="15" s="1"/>
  <c r="K8" i="15"/>
  <c r="K12" i="15" s="1"/>
  <c r="J8" i="15"/>
  <c r="I8" i="15"/>
  <c r="H8" i="15"/>
  <c r="G8" i="15"/>
  <c r="G12" i="15" s="1"/>
  <c r="F8" i="15"/>
  <c r="F12" i="15" s="1"/>
  <c r="F15" i="15" s="1"/>
  <c r="E8" i="15"/>
  <c r="D8" i="15"/>
  <c r="D12" i="15" s="1"/>
  <c r="C8" i="15"/>
  <c r="C12" i="15" s="1"/>
  <c r="AU7" i="15"/>
  <c r="AU12" i="15" s="1"/>
  <c r="AS15" i="15" s="1"/>
  <c r="AT7" i="15"/>
  <c r="AS7" i="15"/>
  <c r="AR7" i="15"/>
  <c r="AQ7" i="15"/>
  <c r="AP7" i="15"/>
  <c r="AO7" i="15"/>
  <c r="AO12" i="15" s="1"/>
  <c r="AN7" i="15"/>
  <c r="AM7" i="15"/>
  <c r="AL7" i="15"/>
  <c r="AK7" i="15"/>
  <c r="AJ7" i="15"/>
  <c r="AJ12" i="15" s="1"/>
  <c r="AJ15" i="15" s="1"/>
  <c r="AI7" i="15"/>
  <c r="AH7" i="15"/>
  <c r="AG7" i="15"/>
  <c r="AF7" i="15"/>
  <c r="AE7" i="15"/>
  <c r="AD7" i="15"/>
  <c r="AC7" i="15"/>
  <c r="AC12" i="15" s="1"/>
  <c r="AB7" i="15"/>
  <c r="AA7" i="15"/>
  <c r="Z7" i="15"/>
  <c r="Y7" i="15"/>
  <c r="X7" i="15"/>
  <c r="X12" i="15" s="1"/>
  <c r="X15" i="15" s="1"/>
  <c r="W7" i="15"/>
  <c r="V7" i="15"/>
  <c r="U7" i="15"/>
  <c r="T7" i="15"/>
  <c r="S7" i="15"/>
  <c r="R7" i="15"/>
  <c r="Q7" i="15"/>
  <c r="Q12" i="15" s="1"/>
  <c r="P7" i="15"/>
  <c r="O7" i="15"/>
  <c r="N7" i="15"/>
  <c r="M7" i="15"/>
  <c r="L7" i="15"/>
  <c r="K7" i="15"/>
  <c r="J7" i="15"/>
  <c r="I7" i="15"/>
  <c r="H7" i="15"/>
  <c r="G7" i="15"/>
  <c r="F7" i="15"/>
  <c r="E7" i="15"/>
  <c r="E12" i="15" s="1"/>
  <c r="D7" i="15"/>
  <c r="C7" i="15"/>
  <c r="AX6" i="15"/>
  <c r="AW6" i="15"/>
  <c r="AV6" i="15"/>
  <c r="AV7" i="15" s="1"/>
  <c r="AY4" i="15"/>
  <c r="AX4" i="15"/>
  <c r="AX7" i="15" s="1"/>
  <c r="AX12" i="15" s="1"/>
  <c r="AW4" i="15"/>
  <c r="AW7" i="15" s="1"/>
  <c r="AD17" i="16" l="1"/>
  <c r="U17" i="16"/>
  <c r="AA17" i="16"/>
  <c r="X17" i="16"/>
  <c r="AJ17" i="16"/>
  <c r="O16" i="16"/>
  <c r="AG17" i="16"/>
  <c r="AA16" i="16"/>
  <c r="C17" i="16"/>
  <c r="C16" i="16"/>
  <c r="AV17" i="16"/>
  <c r="AM16" i="16"/>
  <c r="U15" i="15"/>
  <c r="AV12" i="15"/>
  <c r="AG15" i="15"/>
  <c r="L15" i="15"/>
  <c r="AW12" i="15"/>
  <c r="O14" i="15"/>
  <c r="O15" i="15"/>
  <c r="AA14" i="15"/>
  <c r="AA15" i="15"/>
  <c r="AM15" i="15"/>
  <c r="AM14" i="15"/>
  <c r="I15" i="15"/>
  <c r="C15" i="15"/>
  <c r="C14" i="15"/>
  <c r="AV15" i="1"/>
  <c r="AM14" i="1"/>
  <c r="AV15" i="15" l="1"/>
  <c r="AV12" i="1"/>
  <c r="AW12" i="1"/>
  <c r="AX12" i="1"/>
  <c r="AV7" i="1"/>
  <c r="AW7" i="1"/>
  <c r="AX7" i="1"/>
  <c r="AX8" i="1"/>
  <c r="AW8" i="1"/>
  <c r="AV8" i="1"/>
  <c r="AX6" i="1"/>
  <c r="AW6" i="1"/>
  <c r="AV6" i="1"/>
  <c r="AY4" i="1"/>
  <c r="AX4" i="1"/>
  <c r="AW4" i="1"/>
  <c r="AX220" i="3" l="1"/>
  <c r="AW220" i="3"/>
  <c r="AR220" i="3"/>
  <c r="AQ220" i="3"/>
  <c r="AM220" i="3"/>
  <c r="AL220" i="3"/>
  <c r="AK220" i="3"/>
  <c r="AF220" i="3"/>
  <c r="AE220" i="3"/>
  <c r="AA220" i="3"/>
  <c r="Z220" i="3"/>
  <c r="Y220" i="3"/>
  <c r="T220" i="3"/>
  <c r="S220" i="3"/>
  <c r="O220" i="3"/>
  <c r="N220" i="3"/>
  <c r="M220" i="3"/>
  <c r="H220" i="3"/>
  <c r="G220" i="3"/>
  <c r="C220" i="3"/>
  <c r="B220" i="3"/>
  <c r="BB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Z209" i="3" s="1"/>
  <c r="AV208" i="3"/>
  <c r="AV220" i="3" s="1"/>
  <c r="AU208" i="3"/>
  <c r="AU220" i="3" s="1"/>
  <c r="AT208" i="3"/>
  <c r="BB208" i="3" s="1"/>
  <c r="AS208" i="3"/>
  <c r="AS220" i="3" s="1"/>
  <c r="AR208" i="3"/>
  <c r="AQ208" i="3"/>
  <c r="AP208" i="3"/>
  <c r="AP220" i="3" s="1"/>
  <c r="AO208" i="3"/>
  <c r="AO220" i="3" s="1"/>
  <c r="AN208" i="3"/>
  <c r="AN220" i="3" s="1"/>
  <c r="AM208" i="3"/>
  <c r="AL208" i="3"/>
  <c r="AK208" i="3"/>
  <c r="AJ208" i="3"/>
  <c r="AJ220" i="3" s="1"/>
  <c r="AI208" i="3"/>
  <c r="AI220" i="3" s="1"/>
  <c r="AH208" i="3"/>
  <c r="AH220" i="3" s="1"/>
  <c r="AG208" i="3"/>
  <c r="AG220" i="3" s="1"/>
  <c r="AF208" i="3"/>
  <c r="AE208" i="3"/>
  <c r="AD208" i="3"/>
  <c r="AD220" i="3" s="1"/>
  <c r="AC208" i="3"/>
  <c r="AC220" i="3" s="1"/>
  <c r="AB208" i="3"/>
  <c r="AB220" i="3" s="1"/>
  <c r="AA208" i="3"/>
  <c r="Z208" i="3"/>
  <c r="Y208" i="3"/>
  <c r="X208" i="3"/>
  <c r="X220" i="3" s="1"/>
  <c r="W208" i="3"/>
  <c r="W220" i="3" s="1"/>
  <c r="V208" i="3"/>
  <c r="V220" i="3" s="1"/>
  <c r="U208" i="3"/>
  <c r="U220" i="3" s="1"/>
  <c r="T208" i="3"/>
  <c r="S208" i="3"/>
  <c r="R208" i="3"/>
  <c r="R220" i="3" s="1"/>
  <c r="Q208" i="3"/>
  <c r="Q220" i="3" s="1"/>
  <c r="P208" i="3"/>
  <c r="P220" i="3" s="1"/>
  <c r="O208" i="3"/>
  <c r="N208" i="3"/>
  <c r="M208" i="3"/>
  <c r="L208" i="3"/>
  <c r="L220" i="3" s="1"/>
  <c r="K208" i="3"/>
  <c r="K220" i="3" s="1"/>
  <c r="J208" i="3"/>
  <c r="J220" i="3" s="1"/>
  <c r="I208" i="3"/>
  <c r="I220" i="3" s="1"/>
  <c r="H208" i="3"/>
  <c r="G208" i="3"/>
  <c r="F208" i="3"/>
  <c r="F220" i="3" s="1"/>
  <c r="E208" i="3"/>
  <c r="E220" i="3" s="1"/>
  <c r="D208" i="3"/>
  <c r="D220" i="3" s="1"/>
  <c r="C208" i="3"/>
  <c r="B208" i="3"/>
  <c r="AZ208" i="3" s="1"/>
  <c r="BB207" i="3"/>
  <c r="AZ207" i="3"/>
  <c r="BB206" i="3"/>
  <c r="AZ206" i="3"/>
  <c r="BB205" i="3"/>
  <c r="BA205" i="3"/>
  <c r="AZ205" i="3"/>
  <c r="AY205" i="3"/>
  <c r="BB204" i="3"/>
  <c r="BA204" i="3"/>
  <c r="AZ204" i="3"/>
  <c r="AY204" i="3"/>
  <c r="BB203" i="3"/>
  <c r="BA203" i="3"/>
  <c r="AZ203" i="3"/>
  <c r="AY203" i="3"/>
  <c r="BB202" i="3"/>
  <c r="BA202" i="3"/>
  <c r="AZ202" i="3"/>
  <c r="AY202" i="3"/>
  <c r="BB201" i="3"/>
  <c r="BA201" i="3"/>
  <c r="AZ201" i="3"/>
  <c r="AY201" i="3"/>
  <c r="BB200" i="3"/>
  <c r="BA200" i="3"/>
  <c r="AZ200" i="3"/>
  <c r="AY200" i="3"/>
  <c r="BB199" i="3"/>
  <c r="BA199" i="3"/>
  <c r="AZ199" i="3"/>
  <c r="AY199" i="3"/>
  <c r="BB198" i="3"/>
  <c r="BA198" i="3"/>
  <c r="AZ198" i="3"/>
  <c r="AY198" i="3"/>
  <c r="BB197" i="3"/>
  <c r="BA197" i="3"/>
  <c r="AZ197" i="3"/>
  <c r="AY197" i="3"/>
  <c r="BB196" i="3"/>
  <c r="BA196" i="3"/>
  <c r="AZ196" i="3"/>
  <c r="AY196" i="3"/>
  <c r="BB195" i="3"/>
  <c r="BA195" i="3"/>
  <c r="AZ195" i="3"/>
  <c r="AY195" i="3"/>
  <c r="BB194" i="3"/>
  <c r="BA194" i="3"/>
  <c r="AZ194" i="3"/>
  <c r="AY194" i="3"/>
  <c r="BB193" i="3"/>
  <c r="BA193" i="3"/>
  <c r="AZ193" i="3"/>
  <c r="AY193" i="3"/>
  <c r="BB192" i="3"/>
  <c r="BA192" i="3"/>
  <c r="AZ192" i="3"/>
  <c r="AY192" i="3"/>
  <c r="BB191" i="3"/>
  <c r="BA191" i="3"/>
  <c r="AZ191" i="3"/>
  <c r="AY191" i="3"/>
  <c r="BB190" i="3"/>
  <c r="BA190" i="3"/>
  <c r="AZ190" i="3"/>
  <c r="AY190" i="3"/>
  <c r="BB189" i="3"/>
  <c r="BA189" i="3"/>
  <c r="AZ189" i="3"/>
  <c r="AY189" i="3"/>
  <c r="BB188" i="3"/>
  <c r="BA188" i="3"/>
  <c r="AZ188" i="3"/>
  <c r="AY188" i="3"/>
  <c r="BB187" i="3"/>
  <c r="BA187" i="3"/>
  <c r="AZ187" i="3"/>
  <c r="AY187" i="3"/>
  <c r="BB186" i="3"/>
  <c r="BA186" i="3"/>
  <c r="AZ186" i="3"/>
  <c r="AY186" i="3"/>
  <c r="BB185" i="3"/>
  <c r="BA185" i="3"/>
  <c r="AZ185" i="3"/>
  <c r="AY185" i="3"/>
  <c r="BB184" i="3"/>
  <c r="BA184" i="3"/>
  <c r="AZ184" i="3"/>
  <c r="AY184" i="3"/>
  <c r="BB183" i="3"/>
  <c r="BA183" i="3"/>
  <c r="AZ183" i="3"/>
  <c r="AY183" i="3"/>
  <c r="BB182" i="3"/>
  <c r="BA182" i="3"/>
  <c r="AZ182" i="3"/>
  <c r="AY182" i="3"/>
  <c r="BB181" i="3"/>
  <c r="BA181" i="3"/>
  <c r="AZ181" i="3"/>
  <c r="AY181" i="3"/>
  <c r="BB180" i="3"/>
  <c r="AZ180" i="3"/>
  <c r="AY180" i="3"/>
  <c r="AX180" i="3"/>
  <c r="AW180" i="3"/>
  <c r="AV180" i="3"/>
  <c r="AU180" i="3"/>
  <c r="AT180" i="3"/>
  <c r="BA180" i="3" s="1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Z179" i="3"/>
  <c r="AY179" i="3"/>
  <c r="AX179" i="3"/>
  <c r="BB179" i="3" s="1"/>
  <c r="AW179" i="3"/>
  <c r="AV179" i="3"/>
  <c r="AU179" i="3"/>
  <c r="AT179" i="3"/>
  <c r="BA179" i="3" s="1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Z178" i="3"/>
  <c r="AX178" i="3"/>
  <c r="BB178" i="3" s="1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Y178" i="3" s="1"/>
  <c r="AX177" i="3"/>
  <c r="BB177" i="3" s="1"/>
  <c r="AW177" i="3"/>
  <c r="AV177" i="3"/>
  <c r="AU177" i="3"/>
  <c r="AT177" i="3"/>
  <c r="BA177" i="3" s="1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Y177" i="3" s="1"/>
  <c r="AX176" i="3"/>
  <c r="BB176" i="3" s="1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Y176" i="3" s="1"/>
  <c r="BB175" i="3"/>
  <c r="BA175" i="3"/>
  <c r="AZ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Y175" i="3" s="1"/>
  <c r="AZ174" i="3"/>
  <c r="AY174" i="3"/>
  <c r="AX174" i="3"/>
  <c r="AW174" i="3"/>
  <c r="AV174" i="3"/>
  <c r="AU174" i="3"/>
  <c r="AT174" i="3"/>
  <c r="BB174" i="3" s="1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BA173" i="3"/>
  <c r="AZ173" i="3"/>
  <c r="AY173" i="3"/>
  <c r="AX173" i="3"/>
  <c r="BB173" i="3" s="1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X172" i="3"/>
  <c r="BB172" i="3" s="1"/>
  <c r="AW172" i="3"/>
  <c r="AV172" i="3"/>
  <c r="AU172" i="3"/>
  <c r="AT172" i="3"/>
  <c r="BA172" i="3" s="1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Y172" i="3" s="1"/>
  <c r="AY171" i="3"/>
  <c r="AX171" i="3"/>
  <c r="AX170" i="3" s="1"/>
  <c r="AW171" i="3"/>
  <c r="AW170" i="3" s="1"/>
  <c r="AV171" i="3"/>
  <c r="AU171" i="3"/>
  <c r="AT171" i="3"/>
  <c r="BA171" i="3" s="1"/>
  <c r="AS171" i="3"/>
  <c r="AR171" i="3"/>
  <c r="AQ171" i="3"/>
  <c r="AQ170" i="3" s="1"/>
  <c r="AP171" i="3"/>
  <c r="AO171" i="3"/>
  <c r="AN171" i="3"/>
  <c r="AN170" i="3" s="1"/>
  <c r="AM171" i="3"/>
  <c r="AM170" i="3" s="1"/>
  <c r="AL171" i="3"/>
  <c r="AL170" i="3" s="1"/>
  <c r="AK171" i="3"/>
  <c r="AK170" i="3" s="1"/>
  <c r="AJ171" i="3"/>
  <c r="AI171" i="3"/>
  <c r="AH171" i="3"/>
  <c r="AH170" i="3" s="1"/>
  <c r="AG171" i="3"/>
  <c r="AF171" i="3"/>
  <c r="AE171" i="3"/>
  <c r="AE170" i="3" s="1"/>
  <c r="AD171" i="3"/>
  <c r="AC171" i="3"/>
  <c r="AB171" i="3"/>
  <c r="AB170" i="3" s="1"/>
  <c r="AA171" i="3"/>
  <c r="AA170" i="3" s="1"/>
  <c r="Z171" i="3"/>
  <c r="Z170" i="3" s="1"/>
  <c r="Y171" i="3"/>
  <c r="Y170" i="3" s="1"/>
  <c r="X171" i="3"/>
  <c r="W171" i="3"/>
  <c r="V171" i="3"/>
  <c r="V170" i="3" s="1"/>
  <c r="U171" i="3"/>
  <c r="T171" i="3"/>
  <c r="S171" i="3"/>
  <c r="S170" i="3" s="1"/>
  <c r="R171" i="3"/>
  <c r="Q171" i="3"/>
  <c r="P171" i="3"/>
  <c r="P170" i="3" s="1"/>
  <c r="O171" i="3"/>
  <c r="O170" i="3" s="1"/>
  <c r="N171" i="3"/>
  <c r="N170" i="3" s="1"/>
  <c r="M171" i="3"/>
  <c r="M170" i="3" s="1"/>
  <c r="L171" i="3"/>
  <c r="K171" i="3"/>
  <c r="J171" i="3"/>
  <c r="J170" i="3" s="1"/>
  <c r="I171" i="3"/>
  <c r="H171" i="3"/>
  <c r="G171" i="3"/>
  <c r="G170" i="3" s="1"/>
  <c r="F171" i="3"/>
  <c r="E171" i="3"/>
  <c r="D171" i="3"/>
  <c r="D170" i="3" s="1"/>
  <c r="C171" i="3"/>
  <c r="C170" i="3" s="1"/>
  <c r="B171" i="3"/>
  <c r="B170" i="3" s="1"/>
  <c r="AY170" i="3" s="1"/>
  <c r="AV170" i="3"/>
  <c r="AU170" i="3"/>
  <c r="AS170" i="3"/>
  <c r="AR170" i="3"/>
  <c r="AP170" i="3"/>
  <c r="AO170" i="3"/>
  <c r="AJ170" i="3"/>
  <c r="AI170" i="3"/>
  <c r="AG170" i="3"/>
  <c r="AF170" i="3"/>
  <c r="AD170" i="3"/>
  <c r="AC170" i="3"/>
  <c r="X170" i="3"/>
  <c r="W170" i="3"/>
  <c r="U170" i="3"/>
  <c r="T170" i="3"/>
  <c r="R170" i="3"/>
  <c r="Q170" i="3"/>
  <c r="L170" i="3"/>
  <c r="K170" i="3"/>
  <c r="I170" i="3"/>
  <c r="H170" i="3"/>
  <c r="F170" i="3"/>
  <c r="E170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BB163" i="3"/>
  <c r="BA163" i="3"/>
  <c r="AZ163" i="3"/>
  <c r="AY163" i="3"/>
  <c r="AX162" i="3"/>
  <c r="BB162" i="3" s="1"/>
  <c r="AW162" i="3"/>
  <c r="AV162" i="3"/>
  <c r="AU162" i="3"/>
  <c r="AT162" i="3"/>
  <c r="BA162" i="3" s="1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Y162" i="3" s="1"/>
  <c r="BB161" i="3"/>
  <c r="BA161" i="3"/>
  <c r="AZ161" i="3"/>
  <c r="AY161" i="3"/>
  <c r="BB159" i="3"/>
  <c r="AZ159" i="3"/>
  <c r="AY159" i="3"/>
  <c r="AX159" i="3"/>
  <c r="AW159" i="3"/>
  <c r="AV159" i="3"/>
  <c r="AU159" i="3"/>
  <c r="AT159" i="3"/>
  <c r="BA159" i="3" s="1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BB158" i="3"/>
  <c r="BA158" i="3"/>
  <c r="AZ158" i="3"/>
  <c r="AY158" i="3"/>
  <c r="BB157" i="3"/>
  <c r="BA157" i="3"/>
  <c r="AZ157" i="3"/>
  <c r="AY157" i="3"/>
  <c r="BB148" i="3"/>
  <c r="BA148" i="3"/>
  <c r="AZ148" i="3"/>
  <c r="AY148" i="3"/>
  <c r="BB147" i="3"/>
  <c r="BA147" i="3"/>
  <c r="AZ147" i="3"/>
  <c r="AY147" i="3"/>
  <c r="BB146" i="3"/>
  <c r="BA146" i="3"/>
  <c r="AZ146" i="3"/>
  <c r="AY146" i="3"/>
  <c r="BB144" i="3"/>
  <c r="BA144" i="3"/>
  <c r="AZ144" i="3"/>
  <c r="AY144" i="3"/>
  <c r="BB143" i="3"/>
  <c r="BA143" i="3"/>
  <c r="AZ143" i="3"/>
  <c r="AY143" i="3"/>
  <c r="BB142" i="3"/>
  <c r="BA142" i="3"/>
  <c r="AZ142" i="3"/>
  <c r="AY142" i="3"/>
  <c r="BB140" i="3"/>
  <c r="BA140" i="3"/>
  <c r="AZ140" i="3"/>
  <c r="AY140" i="3"/>
  <c r="BB139" i="3"/>
  <c r="BA139" i="3"/>
  <c r="AZ139" i="3"/>
  <c r="AY139" i="3"/>
  <c r="BB138" i="3"/>
  <c r="BA138" i="3"/>
  <c r="AZ138" i="3"/>
  <c r="AY138" i="3"/>
  <c r="BB136" i="3"/>
  <c r="BA136" i="3"/>
  <c r="AZ136" i="3"/>
  <c r="AY136" i="3"/>
  <c r="BB135" i="3"/>
  <c r="BA135" i="3"/>
  <c r="AZ135" i="3"/>
  <c r="AY135" i="3"/>
  <c r="BB134" i="3"/>
  <c r="BA134" i="3"/>
  <c r="AZ134" i="3"/>
  <c r="AY134" i="3"/>
  <c r="BB133" i="3"/>
  <c r="BA133" i="3"/>
  <c r="AZ133" i="3"/>
  <c r="AY133" i="3"/>
  <c r="BB132" i="3"/>
  <c r="BA132" i="3"/>
  <c r="AZ132" i="3"/>
  <c r="AY132" i="3"/>
  <c r="BB131" i="3"/>
  <c r="BA131" i="3"/>
  <c r="AZ131" i="3"/>
  <c r="AY131" i="3"/>
  <c r="BB130" i="3"/>
  <c r="BA130" i="3"/>
  <c r="AZ130" i="3"/>
  <c r="AY130" i="3"/>
  <c r="BB129" i="3"/>
  <c r="BA129" i="3"/>
  <c r="AZ129" i="3"/>
  <c r="AY129" i="3"/>
  <c r="BB128" i="3"/>
  <c r="BA128" i="3"/>
  <c r="AZ128" i="3"/>
  <c r="AY128" i="3"/>
  <c r="BB127" i="3"/>
  <c r="BA127" i="3"/>
  <c r="AZ127" i="3"/>
  <c r="AY127" i="3"/>
  <c r="BB126" i="3"/>
  <c r="BA126" i="3"/>
  <c r="AZ126" i="3"/>
  <c r="AY126" i="3"/>
  <c r="BB124" i="3"/>
  <c r="BA124" i="3"/>
  <c r="AZ124" i="3"/>
  <c r="AY124" i="3"/>
  <c r="BB123" i="3"/>
  <c r="BA123" i="3"/>
  <c r="AZ123" i="3"/>
  <c r="AY123" i="3"/>
  <c r="BB122" i="3"/>
  <c r="BA122" i="3"/>
  <c r="AZ122" i="3"/>
  <c r="AY122" i="3"/>
  <c r="BB120" i="3"/>
  <c r="BA120" i="3"/>
  <c r="AZ120" i="3"/>
  <c r="AY120" i="3"/>
  <c r="BB119" i="3"/>
  <c r="BA119" i="3"/>
  <c r="AZ119" i="3"/>
  <c r="AY119" i="3"/>
  <c r="BB118" i="3"/>
  <c r="BA118" i="3"/>
  <c r="AZ118" i="3"/>
  <c r="AY118" i="3"/>
  <c r="BB116" i="3"/>
  <c r="BA116" i="3"/>
  <c r="AZ116" i="3"/>
  <c r="AY116" i="3"/>
  <c r="BB115" i="3"/>
  <c r="BA115" i="3"/>
  <c r="AZ115" i="3"/>
  <c r="AY115" i="3"/>
  <c r="BB114" i="3"/>
  <c r="BA114" i="3"/>
  <c r="AZ114" i="3"/>
  <c r="AY114" i="3"/>
  <c r="BB113" i="3"/>
  <c r="BA113" i="3"/>
  <c r="AZ113" i="3"/>
  <c r="AY113" i="3"/>
  <c r="BB112" i="3"/>
  <c r="BA112" i="3"/>
  <c r="AZ112" i="3"/>
  <c r="AY112" i="3"/>
  <c r="BB111" i="3"/>
  <c r="BA111" i="3"/>
  <c r="AZ111" i="3"/>
  <c r="AY111" i="3"/>
  <c r="BB110" i="3"/>
  <c r="BA110" i="3"/>
  <c r="AZ110" i="3"/>
  <c r="AY110" i="3"/>
  <c r="BB109" i="3"/>
  <c r="BA109" i="3"/>
  <c r="AZ109" i="3"/>
  <c r="AY109" i="3"/>
  <c r="BB108" i="3"/>
  <c r="BA108" i="3"/>
  <c r="AZ108" i="3"/>
  <c r="AY108" i="3"/>
  <c r="BB107" i="3"/>
  <c r="BA107" i="3"/>
  <c r="AZ107" i="3"/>
  <c r="AY107" i="3"/>
  <c r="BB106" i="3"/>
  <c r="BA106" i="3"/>
  <c r="AZ106" i="3"/>
  <c r="AY106" i="3"/>
  <c r="BB104" i="3"/>
  <c r="BA104" i="3"/>
  <c r="AZ104" i="3"/>
  <c r="AY104" i="3"/>
  <c r="BB103" i="3"/>
  <c r="BA103" i="3"/>
  <c r="AZ103" i="3"/>
  <c r="AY103" i="3"/>
  <c r="BB102" i="3"/>
  <c r="BA102" i="3"/>
  <c r="AZ102" i="3"/>
  <c r="AY102" i="3"/>
  <c r="BB100" i="3"/>
  <c r="BA100" i="3"/>
  <c r="AZ100" i="3"/>
  <c r="AY100" i="3"/>
  <c r="BB99" i="3"/>
  <c r="BA99" i="3"/>
  <c r="AZ99" i="3"/>
  <c r="AY99" i="3"/>
  <c r="BB98" i="3"/>
  <c r="BA98" i="3"/>
  <c r="AZ98" i="3"/>
  <c r="AY98" i="3"/>
  <c r="BB96" i="3"/>
  <c r="BA96" i="3"/>
  <c r="AZ96" i="3"/>
  <c r="AY96" i="3"/>
  <c r="BB95" i="3"/>
  <c r="BA95" i="3"/>
  <c r="AZ95" i="3"/>
  <c r="AY95" i="3"/>
  <c r="BB94" i="3"/>
  <c r="BA94" i="3"/>
  <c r="AZ94" i="3"/>
  <c r="AY94" i="3"/>
  <c r="BB91" i="3"/>
  <c r="BA91" i="3"/>
  <c r="AZ91" i="3"/>
  <c r="AY91" i="3"/>
  <c r="BB90" i="3"/>
  <c r="BA90" i="3"/>
  <c r="AZ90" i="3"/>
  <c r="AY90" i="3"/>
  <c r="BB89" i="3"/>
  <c r="BA89" i="3"/>
  <c r="AZ89" i="3"/>
  <c r="AY89" i="3"/>
  <c r="BB88" i="3"/>
  <c r="BA88" i="3"/>
  <c r="AZ88" i="3"/>
  <c r="AY88" i="3"/>
  <c r="BB87" i="3"/>
  <c r="BA87" i="3"/>
  <c r="AZ87" i="3"/>
  <c r="AY87" i="3"/>
  <c r="BB86" i="3"/>
  <c r="BA86" i="3"/>
  <c r="AZ86" i="3"/>
  <c r="AY86" i="3"/>
  <c r="BB85" i="3"/>
  <c r="BA85" i="3"/>
  <c r="AZ85" i="3"/>
  <c r="AY85" i="3"/>
  <c r="BB84" i="3"/>
  <c r="BA84" i="3"/>
  <c r="AZ84" i="3"/>
  <c r="AY84" i="3"/>
  <c r="BB83" i="3"/>
  <c r="BA83" i="3"/>
  <c r="AZ83" i="3"/>
  <c r="AY83" i="3"/>
  <c r="BB82" i="3"/>
  <c r="BA82" i="3"/>
  <c r="AZ82" i="3"/>
  <c r="AY82" i="3"/>
  <c r="BB81" i="3"/>
  <c r="BA81" i="3"/>
  <c r="AZ81" i="3"/>
  <c r="AY81" i="3"/>
  <c r="BB80" i="3"/>
  <c r="BA80" i="3"/>
  <c r="AZ80" i="3"/>
  <c r="AY80" i="3"/>
  <c r="BB79" i="3"/>
  <c r="BA79" i="3"/>
  <c r="AZ79" i="3"/>
  <c r="AY79" i="3"/>
  <c r="BB78" i="3"/>
  <c r="BA78" i="3"/>
  <c r="AZ78" i="3"/>
  <c r="AY78" i="3"/>
  <c r="BB77" i="3"/>
  <c r="BA77" i="3"/>
  <c r="AZ77" i="3"/>
  <c r="AY77" i="3"/>
  <c r="BB76" i="3"/>
  <c r="BA76" i="3"/>
  <c r="AZ76" i="3"/>
  <c r="AY76" i="3"/>
  <c r="BB75" i="3"/>
  <c r="BA75" i="3"/>
  <c r="AZ75" i="3"/>
  <c r="AY75" i="3"/>
  <c r="BB74" i="3"/>
  <c r="BA74" i="3"/>
  <c r="AZ74" i="3"/>
  <c r="AY74" i="3"/>
  <c r="BB73" i="3"/>
  <c r="BA73" i="3"/>
  <c r="AZ73" i="3"/>
  <c r="AY73" i="3"/>
  <c r="BB72" i="3"/>
  <c r="BA72" i="3"/>
  <c r="AZ72" i="3"/>
  <c r="AY72" i="3"/>
  <c r="BB71" i="3"/>
  <c r="BA71" i="3"/>
  <c r="AZ71" i="3"/>
  <c r="AY71" i="3"/>
  <c r="BB70" i="3"/>
  <c r="BA70" i="3"/>
  <c r="AZ70" i="3"/>
  <c r="AY70" i="3"/>
  <c r="BB69" i="3"/>
  <c r="BA69" i="3"/>
  <c r="AZ69" i="3"/>
  <c r="AY69" i="3"/>
  <c r="BB67" i="3"/>
  <c r="BA67" i="3"/>
  <c r="AZ67" i="3"/>
  <c r="AY67" i="3"/>
  <c r="BB66" i="3"/>
  <c r="BA66" i="3"/>
  <c r="AZ66" i="3"/>
  <c r="AY66" i="3"/>
  <c r="BB65" i="3"/>
  <c r="BA65" i="3"/>
  <c r="AZ65" i="3"/>
  <c r="AY65" i="3"/>
  <c r="BB64" i="3"/>
  <c r="BA64" i="3"/>
  <c r="AZ64" i="3"/>
  <c r="AY64" i="3"/>
  <c r="BA63" i="3"/>
  <c r="AZ63" i="3"/>
  <c r="AY63" i="3"/>
  <c r="AX63" i="3"/>
  <c r="BB63" i="3" s="1"/>
  <c r="AW63" i="3"/>
  <c r="AW59" i="3" s="1"/>
  <c r="AV63" i="3"/>
  <c r="AU63" i="3"/>
  <c r="AU59" i="3" s="1"/>
  <c r="AT63" i="3"/>
  <c r="AS63" i="3"/>
  <c r="AS59" i="3" s="1"/>
  <c r="AR63" i="3"/>
  <c r="AQ63" i="3"/>
  <c r="AP63" i="3"/>
  <c r="AO63" i="3"/>
  <c r="AN63" i="3"/>
  <c r="AM63" i="3"/>
  <c r="AL63" i="3"/>
  <c r="AK63" i="3"/>
  <c r="AK59" i="3" s="1"/>
  <c r="AJ63" i="3"/>
  <c r="AI63" i="3"/>
  <c r="AI59" i="3" s="1"/>
  <c r="AH63" i="3"/>
  <c r="AG63" i="3"/>
  <c r="AG59" i="3" s="1"/>
  <c r="AF63" i="3"/>
  <c r="AE63" i="3"/>
  <c r="AD63" i="3"/>
  <c r="AC63" i="3"/>
  <c r="AB63" i="3"/>
  <c r="AA63" i="3"/>
  <c r="Z63" i="3"/>
  <c r="Y63" i="3"/>
  <c r="Y59" i="3" s="1"/>
  <c r="X63" i="3"/>
  <c r="W63" i="3"/>
  <c r="W59" i="3" s="1"/>
  <c r="V63" i="3"/>
  <c r="U63" i="3"/>
  <c r="U59" i="3" s="1"/>
  <c r="T63" i="3"/>
  <c r="S63" i="3"/>
  <c r="R63" i="3"/>
  <c r="Q63" i="3"/>
  <c r="P63" i="3"/>
  <c r="O63" i="3"/>
  <c r="N63" i="3"/>
  <c r="M63" i="3"/>
  <c r="M59" i="3" s="1"/>
  <c r="L63" i="3"/>
  <c r="K63" i="3"/>
  <c r="K59" i="3" s="1"/>
  <c r="J63" i="3"/>
  <c r="I63" i="3"/>
  <c r="I59" i="3" s="1"/>
  <c r="H63" i="3"/>
  <c r="G63" i="3"/>
  <c r="F63" i="3"/>
  <c r="E63" i="3"/>
  <c r="D63" i="3"/>
  <c r="C63" i="3"/>
  <c r="B63" i="3"/>
  <c r="BB62" i="3"/>
  <c r="BA62" i="3"/>
  <c r="AZ62" i="3"/>
  <c r="AY62" i="3"/>
  <c r="BB61" i="3"/>
  <c r="AX61" i="3"/>
  <c r="AX59" i="3" s="1"/>
  <c r="AW61" i="3"/>
  <c r="AV61" i="3"/>
  <c r="AV59" i="3" s="1"/>
  <c r="AU61" i="3"/>
  <c r="AT61" i="3"/>
  <c r="BA61" i="3" s="1"/>
  <c r="AS61" i="3"/>
  <c r="AR61" i="3"/>
  <c r="AR59" i="3" s="1"/>
  <c r="AQ61" i="3"/>
  <c r="AP61" i="3"/>
  <c r="AP59" i="3" s="1"/>
  <c r="AO61" i="3"/>
  <c r="AN61" i="3"/>
  <c r="AM61" i="3"/>
  <c r="AL61" i="3"/>
  <c r="AL59" i="3" s="1"/>
  <c r="AK61" i="3"/>
  <c r="AJ61" i="3"/>
  <c r="AJ59" i="3" s="1"/>
  <c r="AI61" i="3"/>
  <c r="AH61" i="3"/>
  <c r="AH59" i="3" s="1"/>
  <c r="AG61" i="3"/>
  <c r="AF61" i="3"/>
  <c r="AF59" i="3" s="1"/>
  <c r="AE61" i="3"/>
  <c r="AD61" i="3"/>
  <c r="AD59" i="3" s="1"/>
  <c r="AC61" i="3"/>
  <c r="AB61" i="3"/>
  <c r="AA61" i="3"/>
  <c r="Z61" i="3"/>
  <c r="Z59" i="3" s="1"/>
  <c r="Y61" i="3"/>
  <c r="X61" i="3"/>
  <c r="X59" i="3" s="1"/>
  <c r="W61" i="3"/>
  <c r="V61" i="3"/>
  <c r="V59" i="3" s="1"/>
  <c r="U61" i="3"/>
  <c r="T61" i="3"/>
  <c r="T59" i="3" s="1"/>
  <c r="S61" i="3"/>
  <c r="R61" i="3"/>
  <c r="R59" i="3" s="1"/>
  <c r="Q61" i="3"/>
  <c r="P61" i="3"/>
  <c r="O61" i="3"/>
  <c r="N61" i="3"/>
  <c r="N59" i="3" s="1"/>
  <c r="M61" i="3"/>
  <c r="L61" i="3"/>
  <c r="L59" i="3" s="1"/>
  <c r="K61" i="3"/>
  <c r="J61" i="3"/>
  <c r="J59" i="3" s="1"/>
  <c r="I61" i="3"/>
  <c r="H61" i="3"/>
  <c r="H59" i="3" s="1"/>
  <c r="G61" i="3"/>
  <c r="F61" i="3"/>
  <c r="F59" i="3" s="1"/>
  <c r="E61" i="3"/>
  <c r="D61" i="3"/>
  <c r="D59" i="3" s="1"/>
  <c r="C61" i="3"/>
  <c r="B61" i="3"/>
  <c r="B59" i="3" s="1"/>
  <c r="AY59" i="3" s="1"/>
  <c r="BB60" i="3"/>
  <c r="BA60" i="3"/>
  <c r="AZ60" i="3"/>
  <c r="AY60" i="3"/>
  <c r="AQ59" i="3"/>
  <c r="AO59" i="3"/>
  <c r="AN59" i="3"/>
  <c r="AM59" i="3"/>
  <c r="AE59" i="3"/>
  <c r="AC59" i="3"/>
  <c r="AB59" i="3"/>
  <c r="AA59" i="3"/>
  <c r="S59" i="3"/>
  <c r="Q59" i="3"/>
  <c r="P59" i="3"/>
  <c r="O59" i="3"/>
  <c r="G59" i="3"/>
  <c r="E59" i="3"/>
  <c r="C59" i="3"/>
  <c r="BB58" i="3"/>
  <c r="BA58" i="3"/>
  <c r="AZ58" i="3"/>
  <c r="AY58" i="3"/>
  <c r="BB57" i="3"/>
  <c r="BA57" i="3"/>
  <c r="AZ57" i="3"/>
  <c r="AY57" i="3"/>
  <c r="BB56" i="3"/>
  <c r="BA56" i="3"/>
  <c r="AZ56" i="3"/>
  <c r="AY56" i="3"/>
  <c r="BB55" i="3"/>
  <c r="BA55" i="3"/>
  <c r="AZ55" i="3"/>
  <c r="AY55" i="3"/>
  <c r="BB54" i="3"/>
  <c r="BA54" i="3"/>
  <c r="AZ54" i="3"/>
  <c r="AY54" i="3"/>
  <c r="BB53" i="3"/>
  <c r="BA53" i="3"/>
  <c r="AZ53" i="3"/>
  <c r="AY53" i="3"/>
  <c r="BB52" i="3"/>
  <c r="BA52" i="3"/>
  <c r="AZ52" i="3"/>
  <c r="AY52" i="3"/>
  <c r="BB51" i="3"/>
  <c r="BA51" i="3"/>
  <c r="AZ51" i="3"/>
  <c r="AY51" i="3"/>
  <c r="BB50" i="3"/>
  <c r="BA50" i="3"/>
  <c r="AZ50" i="3"/>
  <c r="AY50" i="3"/>
  <c r="BB49" i="3"/>
  <c r="BA49" i="3"/>
  <c r="AZ49" i="3"/>
  <c r="AY49" i="3"/>
  <c r="BB48" i="3"/>
  <c r="BA48" i="3"/>
  <c r="AZ48" i="3"/>
  <c r="AY48" i="3"/>
  <c r="BB47" i="3"/>
  <c r="BA47" i="3"/>
  <c r="AZ47" i="3"/>
  <c r="AY47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Y45" i="3"/>
  <c r="BB35" i="3"/>
  <c r="BA35" i="3"/>
  <c r="AZ35" i="3"/>
  <c r="AY35" i="3"/>
  <c r="BB34" i="3"/>
  <c r="BA34" i="3"/>
  <c r="AZ34" i="3"/>
  <c r="AY34" i="3"/>
  <c r="BB33" i="3"/>
  <c r="BA33" i="3"/>
  <c r="AZ33" i="3"/>
  <c r="AY33" i="3"/>
  <c r="BB32" i="3"/>
  <c r="BA32" i="3"/>
  <c r="AZ32" i="3"/>
  <c r="AY32" i="3"/>
  <c r="BB31" i="3"/>
  <c r="BA31" i="3"/>
  <c r="AZ31" i="3"/>
  <c r="AY31" i="3"/>
  <c r="BB30" i="3"/>
  <c r="BA30" i="3"/>
  <c r="AZ30" i="3"/>
  <c r="AY30" i="3"/>
  <c r="BB29" i="3"/>
  <c r="BA29" i="3"/>
  <c r="AZ29" i="3"/>
  <c r="AY29" i="3"/>
  <c r="BB28" i="3"/>
  <c r="BA28" i="3"/>
  <c r="AZ28" i="3"/>
  <c r="AY28" i="3"/>
  <c r="BB27" i="3"/>
  <c r="BA27" i="3"/>
  <c r="AZ27" i="3"/>
  <c r="AY27" i="3"/>
  <c r="BB26" i="3"/>
  <c r="BA26" i="3"/>
  <c r="AZ26" i="3"/>
  <c r="AY26" i="3"/>
  <c r="BB25" i="3"/>
  <c r="BA25" i="3"/>
  <c r="AZ25" i="3"/>
  <c r="AY25" i="3"/>
  <c r="BB24" i="3"/>
  <c r="BA24" i="3"/>
  <c r="AZ24" i="3"/>
  <c r="AY24" i="3"/>
  <c r="BB23" i="3"/>
  <c r="BA23" i="3"/>
  <c r="AZ23" i="3"/>
  <c r="AY23" i="3"/>
  <c r="BB22" i="3"/>
  <c r="BA22" i="3"/>
  <c r="AZ22" i="3"/>
  <c r="AY22" i="3"/>
  <c r="BB21" i="3"/>
  <c r="BA21" i="3"/>
  <c r="AZ21" i="3"/>
  <c r="AY21" i="3"/>
  <c r="BB20" i="3"/>
  <c r="BA20" i="3"/>
  <c r="AZ20" i="3"/>
  <c r="AY20" i="3"/>
  <c r="BB19" i="3"/>
  <c r="BA19" i="3"/>
  <c r="AZ19" i="3"/>
  <c r="AY19" i="3"/>
  <c r="BB18" i="3"/>
  <c r="BA18" i="3"/>
  <c r="AZ18" i="3"/>
  <c r="AY18" i="3"/>
  <c r="BB17" i="3"/>
  <c r="BA17" i="3"/>
  <c r="AZ17" i="3"/>
  <c r="AY17" i="3"/>
  <c r="BB16" i="3"/>
  <c r="BA16" i="3"/>
  <c r="AZ16" i="3"/>
  <c r="AY16" i="3"/>
  <c r="BB15" i="3"/>
  <c r="BA15" i="3"/>
  <c r="AZ15" i="3"/>
  <c r="AY15" i="3"/>
  <c r="BB14" i="3"/>
  <c r="BA14" i="3"/>
  <c r="AZ14" i="3"/>
  <c r="AY14" i="3"/>
  <c r="BB13" i="3"/>
  <c r="BA13" i="3"/>
  <c r="AZ13" i="3"/>
  <c r="AY13" i="3"/>
  <c r="BB12" i="3"/>
  <c r="BA12" i="3"/>
  <c r="AZ12" i="3"/>
  <c r="AY12" i="3"/>
  <c r="BB11" i="3"/>
  <c r="BA11" i="3"/>
  <c r="AZ11" i="3"/>
  <c r="AY11" i="3"/>
  <c r="BB10" i="3"/>
  <c r="BA10" i="3"/>
  <c r="AZ10" i="3"/>
  <c r="AY10" i="3"/>
  <c r="BB9" i="3"/>
  <c r="BA9" i="3"/>
  <c r="AZ9" i="3"/>
  <c r="AY9" i="3"/>
  <c r="BB8" i="3"/>
  <c r="BA8" i="3"/>
  <c r="AZ8" i="3"/>
  <c r="AY8" i="3"/>
  <c r="BB7" i="3"/>
  <c r="BA7" i="3"/>
  <c r="AZ7" i="3"/>
  <c r="AY7" i="3"/>
  <c r="BA5" i="3"/>
  <c r="BA45" i="3" s="1"/>
  <c r="AY5" i="3"/>
  <c r="AY167" i="3" s="1"/>
  <c r="AY4" i="3"/>
  <c r="AY44" i="3" s="1"/>
  <c r="A2" i="3"/>
  <c r="AZ59" i="3" l="1"/>
  <c r="AZ170" i="3"/>
  <c r="AZ171" i="3"/>
  <c r="BA178" i="3"/>
  <c r="AY166" i="3"/>
  <c r="AT170" i="3"/>
  <c r="BA170" i="3" s="1"/>
  <c r="AZ176" i="3"/>
  <c r="BB171" i="3"/>
  <c r="BA176" i="3"/>
  <c r="BA167" i="3"/>
  <c r="AT59" i="3"/>
  <c r="BA59" i="3" s="1"/>
  <c r="BA174" i="3"/>
  <c r="AZ172" i="3"/>
  <c r="AY61" i="3"/>
  <c r="AZ162" i="3"/>
  <c r="AZ177" i="3"/>
  <c r="AT220" i="3"/>
  <c r="AZ61" i="3"/>
  <c r="BB170" i="3" l="1"/>
  <c r="BB59" i="3"/>
  <c r="AP15" i="1" l="1"/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D7" i="1"/>
  <c r="C7" i="1"/>
  <c r="AU12" i="1" l="1"/>
  <c r="D8" i="1" l="1"/>
  <c r="E8" i="1"/>
  <c r="F8" i="1"/>
  <c r="G8" i="1"/>
  <c r="H8" i="1"/>
  <c r="I8" i="1"/>
  <c r="J8" i="1"/>
  <c r="K8" i="1"/>
  <c r="L8" i="1"/>
  <c r="M8" i="1"/>
  <c r="N8" i="1"/>
  <c r="C8" i="1"/>
  <c r="J12" i="1" l="1"/>
  <c r="D12" i="1"/>
  <c r="H12" i="1"/>
  <c r="E12" i="1"/>
  <c r="G12" i="1"/>
  <c r="I12" i="1"/>
  <c r="K12" i="1"/>
  <c r="C12" i="1"/>
  <c r="F12" i="1"/>
  <c r="F15" i="1" s="1"/>
  <c r="L12" i="1"/>
  <c r="M12" i="1"/>
  <c r="N12" i="1"/>
  <c r="L15" i="1" l="1"/>
  <c r="I15" i="1"/>
  <c r="C14" i="1"/>
  <c r="C15" i="1"/>
  <c r="AG12" i="1"/>
  <c r="AI12" i="1"/>
  <c r="AK12" i="1"/>
  <c r="AS12" i="1"/>
  <c r="O12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O8" i="1"/>
  <c r="AG15" i="1" l="1"/>
  <c r="AM12" i="1"/>
  <c r="AA12" i="1"/>
  <c r="Y12" i="1"/>
  <c r="AJ12" i="1"/>
  <c r="W12" i="1"/>
  <c r="AT12" i="1"/>
  <c r="AS15" i="1" s="1"/>
  <c r="U12" i="1"/>
  <c r="U15" i="1" s="1"/>
  <c r="AL12" i="1"/>
  <c r="Z12" i="1"/>
  <c r="X12" i="1"/>
  <c r="AH12" i="1"/>
  <c r="V12" i="1"/>
  <c r="AR12" i="1"/>
  <c r="AF12" i="1"/>
  <c r="T12" i="1"/>
  <c r="AQ12" i="1"/>
  <c r="AE12" i="1"/>
  <c r="S12" i="1"/>
  <c r="AP12" i="1"/>
  <c r="AD12" i="1"/>
  <c r="AD15" i="1" s="1"/>
  <c r="R12" i="1"/>
  <c r="AO12" i="1"/>
  <c r="AC12" i="1"/>
  <c r="Q12" i="1"/>
  <c r="AN12" i="1"/>
  <c r="AB12" i="1"/>
  <c r="P12" i="1"/>
  <c r="O14" i="1" s="1"/>
  <c r="AA15" i="1" l="1"/>
  <c r="AA14" i="1"/>
  <c r="X15" i="1"/>
  <c r="O15" i="1"/>
  <c r="AJ15" i="1"/>
  <c r="AM15" i="1"/>
  <c r="R15" i="1"/>
</calcChain>
</file>

<file path=xl/sharedStrings.xml><?xml version="1.0" encoding="utf-8"?>
<sst xmlns="http://schemas.openxmlformats.org/spreadsheetml/2006/main" count="1729" uniqueCount="478">
  <si>
    <t>Средний срок хранения средств физическими лицами (резидентами)
 в белорусских рублях</t>
  </si>
  <si>
    <r>
      <rPr>
        <b/>
        <sz val="16"/>
        <color rgb="FFFF0000"/>
        <rFont val="Arial"/>
        <family val="2"/>
        <charset val="204"/>
      </rPr>
      <t>Сд = Оср/В*Д</t>
    </r>
    <r>
      <rPr>
        <sz val="10"/>
        <color rgb="FF000000"/>
        <rFont val="Arial"/>
        <family val="2"/>
        <charset val="204"/>
      </rPr>
      <t>, где
 Сд – средний срок хранения в днях;
 Оср – средний остаток вкладов;
 В – оборот по выдаче вкладов;
 Д – количество дней в периоде.</t>
    </r>
  </si>
  <si>
    <t>объем привлечения</t>
  </si>
  <si>
    <r>
      <t xml:space="preserve">средний остаток вкладов </t>
    </r>
    <r>
      <rPr>
        <b/>
        <sz val="14"/>
        <color rgb="FFFF0000"/>
        <rFont val="Calibri"/>
        <family val="2"/>
        <charset val="204"/>
        <scheme val="minor"/>
      </rPr>
      <t>Оср</t>
    </r>
  </si>
  <si>
    <r>
      <t xml:space="preserve">количество дней в периоде </t>
    </r>
    <r>
      <rPr>
        <b/>
        <sz val="14"/>
        <color rgb="FFFF0000"/>
        <rFont val="Calibri"/>
        <family val="2"/>
        <charset val="204"/>
        <scheme val="minor"/>
      </rPr>
      <t>Д</t>
    </r>
  </si>
  <si>
    <r>
      <t xml:space="preserve">оборот по выдаче вкладов </t>
    </r>
    <r>
      <rPr>
        <b/>
        <sz val="14"/>
        <color rgb="FFFF0000"/>
        <rFont val="Calibri"/>
        <family val="2"/>
        <charset val="204"/>
        <scheme val="minor"/>
      </rPr>
      <t>В</t>
    </r>
  </si>
  <si>
    <t>Средняя широкая денежная масса</t>
  </si>
  <si>
    <t>млн.рублей</t>
  </si>
  <si>
    <t>Показатели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</si>
  <si>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</si>
  <si>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</si>
  <si>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</si>
  <si>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</si>
  <si>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</si>
  <si>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</si>
  <si>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</si>
  <si>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</si>
  <si>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</si>
  <si>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</si>
  <si>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</si>
  <si>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</si>
  <si>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сентябрь 2022 г. в % к</t>
  </si>
  <si>
    <t>сентябрю</t>
  </si>
  <si>
    <t>декабрю</t>
  </si>
  <si>
    <t>августу</t>
  </si>
  <si>
    <t>2021 г.</t>
  </si>
  <si>
    <t>2022 г.</t>
  </si>
  <si>
    <t>1. Наличные деньги в обороте - М0</t>
  </si>
  <si>
    <t>2. Переводные депозиты</t>
  </si>
  <si>
    <t xml:space="preserve">     2.1. Физических лиц</t>
  </si>
  <si>
    <t xml:space="preserve">     2.2. Юридических лиц ^</t>
  </si>
  <si>
    <t xml:space="preserve">        Субъектов хозяйствования</t>
  </si>
  <si>
    <t xml:space="preserve">        Небанковских финансовых организаций</t>
  </si>
  <si>
    <t xml:space="preserve">Денежный агрегат - М1 </t>
  </si>
  <si>
    <t>3. Другие депозиты</t>
  </si>
  <si>
    <t xml:space="preserve">     3.1. Физических лиц</t>
  </si>
  <si>
    <t xml:space="preserve">     3.2. Юридических лиц</t>
  </si>
  <si>
    <t xml:space="preserve">Денежная масса в национальном  определении - М2 </t>
  </si>
  <si>
    <t>4. Ценные бумаги, выпущенные другими депозитными организациями, в национальной валюте</t>
  </si>
  <si>
    <t xml:space="preserve">Рублевая денежная масса - М2* </t>
  </si>
  <si>
    <t>5. Депозиты в иностранной валюте</t>
  </si>
  <si>
    <t xml:space="preserve">     5.1. Переводные депозиты</t>
  </si>
  <si>
    <t xml:space="preserve">       5.1.1. Физических лиц</t>
  </si>
  <si>
    <t xml:space="preserve">       5.1.2. Юридических лиц</t>
  </si>
  <si>
    <t xml:space="preserve">          Субъектов хозяйствования</t>
  </si>
  <si>
    <t xml:space="preserve">          Небанковских финансовых организаций</t>
  </si>
  <si>
    <t xml:space="preserve">     5.2. Другие депозиты</t>
  </si>
  <si>
    <t xml:space="preserve">       5.2.1. Физических лиц</t>
  </si>
  <si>
    <t xml:space="preserve">       5.2.2. Юридических лиц</t>
  </si>
  <si>
    <t>6. Ценные бумаги, выпущенные другими депозитными организациями, в иностранной валюте</t>
  </si>
  <si>
    <t>7. Депозиты драгоценных металлов</t>
  </si>
  <si>
    <t xml:space="preserve">Широкая денежная масса - М3 </t>
  </si>
  <si>
    <t>Активная ШДМ (М0+переводные депозиты)</t>
  </si>
  <si>
    <t xml:space="preserve">     Всего рублевые депозиты</t>
  </si>
  <si>
    <t xml:space="preserve">       Физических лиц</t>
  </si>
  <si>
    <t xml:space="preserve">       Юридических лиц</t>
  </si>
  <si>
    <t xml:space="preserve">     Всего инвалютные депозиты</t>
  </si>
  <si>
    <t xml:space="preserve">     Всего рублевые и инвалютные депозиты</t>
  </si>
  <si>
    <t>Всего рублевые и инвалютные ценные бумаги, выпущенные другими депозитными организациями</t>
  </si>
  <si>
    <t>8. Депозиты в иностранной валюте, млн. долларов США</t>
  </si>
  <si>
    <t xml:space="preserve">     8.1.Переводные депозиты </t>
  </si>
  <si>
    <t xml:space="preserve">       8.1.1. Физических лиц</t>
  </si>
  <si>
    <t xml:space="preserve">       8.1.2. Юридических лиц</t>
  </si>
  <si>
    <t xml:space="preserve">     8.2. Другие депозиты</t>
  </si>
  <si>
    <t xml:space="preserve">       8.2.1. Физических лиц</t>
  </si>
  <si>
    <t xml:space="preserve">       8.2.2. Юридических лиц</t>
  </si>
  <si>
    <t xml:space="preserve">     Всего инвалютные депозиты, млн. долларов США</t>
  </si>
  <si>
    <t>9. Ценные бумаги, выпущенные другими депозитными организациями, в иностранной валюте, млн. долларов США</t>
  </si>
  <si>
    <t>10. Депозиты драгоценных металлов, млн. долларов США</t>
  </si>
  <si>
    <t>Валютная составляющая ШДМ, млн. долларов США</t>
  </si>
  <si>
    <t>Официальный обменный курс белорусского рубля, рублей  за 1  доллар США</t>
  </si>
  <si>
    <t>^ Юридические лица – некоммерческие и коммерческие организации, включая небанковские финансовые организации, индивидуальные предприниматели.</t>
  </si>
  <si>
    <t xml:space="preserve"> с учетом информации по облигациям, проданным банками физическим лицам на первичном рынке на 01.12.2016</t>
  </si>
  <si>
    <t xml:space="preserve"> с учетом информации по облигациям, проданным банками физическим лицам на первичном рынке на 01.05.2016</t>
  </si>
  <si>
    <t>Кызылсу 12-48, 219-24-68</t>
  </si>
  <si>
    <t>3ПВ</t>
  </si>
  <si>
    <t>млн. рублей</t>
  </si>
  <si>
    <t>01.01.2022</t>
  </si>
  <si>
    <t>01.01.</t>
  </si>
  <si>
    <t>01.02.</t>
  </si>
  <si>
    <t>01.03.</t>
  </si>
  <si>
    <t>01.04.</t>
  </si>
  <si>
    <t>01.05.</t>
  </si>
  <si>
    <t>01.06.</t>
  </si>
  <si>
    <t>01.07.</t>
  </si>
  <si>
    <t>01.08.</t>
  </si>
  <si>
    <t>01.09.</t>
  </si>
  <si>
    <t>01.10.</t>
  </si>
  <si>
    <t>в процентах</t>
  </si>
  <si>
    <t>в соответствующих единицах измерения</t>
  </si>
  <si>
    <t xml:space="preserve">     2.2. Юридических лиц ^^</t>
  </si>
  <si>
    <t>^ Начиная с 08.01.2017 широкая денежная масса рассчитывается с учетом обязательств небанковских кредитно-финансовых организаций, включаемых в ШДМ (постановление Правления Национального банка Республики Беларусь № 576 от 17.11.2016).</t>
  </si>
  <si>
    <t>^^ Юридические лица – некоммерческие и коммерческие организации, включая небанковские финансовые организации, индивидуальные предприниматели.</t>
  </si>
  <si>
    <t>продолжение 3ПВ</t>
  </si>
  <si>
    <t>справочно: по курсу на 01.01.2011</t>
  </si>
  <si>
    <t>Средства физических лиц (депозиты, сбер. сертификаты и облигации, выпущенные другими депозитными организациями, депозиты драгоценных металлов, срочные вклады (депозиты))</t>
  </si>
  <si>
    <t xml:space="preserve">    в том числе:</t>
  </si>
  <si>
    <t xml:space="preserve">                         сберегательные сертификаты в нац.валюте</t>
  </si>
  <si>
    <t xml:space="preserve">                         сберегательные сертификаты в ин.валюте</t>
  </si>
  <si>
    <t>x</t>
  </si>
  <si>
    <t xml:space="preserve">                 облигации в нац. валюте (на 1-е число месяца)*</t>
  </si>
  <si>
    <t xml:space="preserve">                 облигации в ин. валюте (на 1-е число месяца)*</t>
  </si>
  <si>
    <t xml:space="preserve">                         депозиты драгоценных металлов</t>
  </si>
  <si>
    <t xml:space="preserve">                         срочные вклады (депозиты) в нац. валюте (счет 3414)</t>
  </si>
  <si>
    <t xml:space="preserve">                         срочные вклады (депозиты) в ин. валюте (счет 3414)</t>
  </si>
  <si>
    <t>Справочно:</t>
  </si>
  <si>
    <t>Депозиты в иностранной валюте, размещенные в банках в разбивке валют, млн. единиц</t>
  </si>
  <si>
    <t>долларов США</t>
  </si>
  <si>
    <t>евро</t>
  </si>
  <si>
    <t>российских рублей</t>
  </si>
  <si>
    <t xml:space="preserve">     Переводные депозиты (по банкам)</t>
  </si>
  <si>
    <t xml:space="preserve">       Физических лиц (по банкам)</t>
  </si>
  <si>
    <t xml:space="preserve">       Юридических лиц (по банкам)</t>
  </si>
  <si>
    <t xml:space="preserve">          Субъектов хозяйствования (по банкам)</t>
  </si>
  <si>
    <t xml:space="preserve">          Небанковских финансовых организаций (по банкам)</t>
  </si>
  <si>
    <t xml:space="preserve">     Другие депозиты (по банкам)</t>
  </si>
  <si>
    <t xml:space="preserve">     Всего инвалютные депозиты (по банкам)</t>
  </si>
  <si>
    <t>Средства физических лиц (депозиты, сбер. сертификаты и облигации, выпущенные другими депозитными организациями, депозиты драгоценных металлов) в иностранной валюте, млн. долларов США</t>
  </si>
  <si>
    <t>из них:</t>
  </si>
  <si>
    <t>облигации у физических лиц  в иностранной валюте (на 1-е число месяца), млн. долларов США*</t>
  </si>
  <si>
    <t>депозиты драгоценных металлов, млн. долларов США</t>
  </si>
  <si>
    <t>СПРАВОЧНО:</t>
  </si>
  <si>
    <t>Депозиты в иностранной валюте - всего</t>
  </si>
  <si>
    <t xml:space="preserve">     Переводные депозиты</t>
  </si>
  <si>
    <t xml:space="preserve">     Другие депозиты</t>
  </si>
  <si>
    <t>11. Депозиты в конвертируемой валюте (СКВ)</t>
  </si>
  <si>
    <t xml:space="preserve">     11.1. Переводные депозиты</t>
  </si>
  <si>
    <t xml:space="preserve">       11.1.1. Физических лиц</t>
  </si>
  <si>
    <t xml:space="preserve">       11.1.2. Юридических лиц</t>
  </si>
  <si>
    <t xml:space="preserve">     11.2. Другие депозиты</t>
  </si>
  <si>
    <t xml:space="preserve">       11.2.1. Физических лиц</t>
  </si>
  <si>
    <t xml:space="preserve">       11.2.2. Юридических лиц</t>
  </si>
  <si>
    <t>12. Депозиты в неконвертируемой валюте (ОКВ)</t>
  </si>
  <si>
    <t xml:space="preserve">     12.1. Переводные депозиты</t>
  </si>
  <si>
    <t xml:space="preserve">       12.1.1. Физических лиц</t>
  </si>
  <si>
    <t xml:space="preserve">       12.1.2. Юридических лиц</t>
  </si>
  <si>
    <t xml:space="preserve">       12.2.1. Физических лиц</t>
  </si>
  <si>
    <t xml:space="preserve">       12.2.2. Юридических лиц</t>
  </si>
  <si>
    <t>Официальный курс белорусского рубля,                                     рублей  за 1 доллар США</t>
  </si>
  <si>
    <t>Официальный курс белорусского рубля,                                     рублей  за 1 евро</t>
  </si>
  <si>
    <t>Официальный курс белорусского рубля,                                     рублей  за 100 российских рублей</t>
  </si>
  <si>
    <t>Мультипликатор (отношение М3 к денежной базе)</t>
  </si>
  <si>
    <t>Мультипликатор (отношение М2* к рублевой денежной базе)</t>
  </si>
  <si>
    <t>Уровень долларизации М3, %</t>
  </si>
  <si>
    <t>Уровень долларизации депозитов, %</t>
  </si>
  <si>
    <t>Главное управление статистики и управления данными</t>
  </si>
  <si>
    <t>Широкая денежная масса^ на 01.01.2022</t>
  </si>
  <si>
    <t>Отклонение 01.01.2022 от</t>
  </si>
  <si>
    <t>01.01.2021</t>
  </si>
  <si>
    <t>01.12.2021</t>
  </si>
  <si>
    <t>01.11.</t>
  </si>
  <si>
    <t>01.12.</t>
  </si>
  <si>
    <t>^^ Юридические лица - коммерческие и некоммерческие организации, индивидуальные предприниматели, небанковские финансовые организации.</t>
  </si>
  <si>
    <t>* Показатель "Облигации, выпущенные другими депозитными организациями и проданные физическим лицам на первичном рынке" на отчетную дату рассчитан с учетом информации по облигациям, проданным другими депозитными организациями физическим лицам на первичном рынке на 01.01.2022</t>
  </si>
  <si>
    <t>Широкая денежная масса^ на 01.01.2021</t>
  </si>
  <si>
    <t>Отклонение 01.01.2021 от</t>
  </si>
  <si>
    <t>01.01.2020</t>
  </si>
  <si>
    <t>01.12.2020</t>
  </si>
  <si>
    <t>* Показатель "Облигации, выпущенные другими депозитными организациями и проданные физическим лицам на первичном рынке" на отчетную дату рассчитан с учетом информации по облигациям, проданным другими депозитными организациями физическим лицам на первичном рынке на 01.12.2020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</si>
  <si>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</si>
  <si>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</si>
  <si>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</si>
  <si>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</si>
  <si>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</si>
  <si>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</si>
  <si>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</si>
  <si>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</si>
  <si>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</si>
  <si>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</si>
  <si>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01.02.2021</t>
  </si>
  <si>
    <t>01.03.2021</t>
  </si>
  <si>
    <t>01.04.2021</t>
  </si>
  <si>
    <t>01.05.2021</t>
  </si>
  <si>
    <t>01.06.2021</t>
  </si>
  <si>
    <t>01.07.2021</t>
  </si>
  <si>
    <t>01.08.2021</t>
  </si>
  <si>
    <t>01.09.2021</t>
  </si>
  <si>
    <t>01.10.2021</t>
  </si>
  <si>
    <t>01.11.2021</t>
  </si>
  <si>
    <t>01.02.2022</t>
  </si>
  <si>
    <t>01.03.2022</t>
  </si>
  <si>
    <t>01.04.2022</t>
  </si>
  <si>
    <t>01.05.2022</t>
  </si>
  <si>
    <t>в срочных и условных вкладах</t>
  </si>
  <si>
    <t>в срочных вкладах</t>
  </si>
  <si>
    <t xml:space="preserve"> во всех вкладах</t>
  </si>
  <si>
    <t>остаток срочных и условных вкладов</t>
  </si>
  <si>
    <t>ПРОИЗВОДСТВЕННЫЙ КАЛЕНДАРЬ НА 2022 ГОД</t>
  </si>
  <si>
    <t>1. Для пятидневной рабочей недели с выходными днями в субботу и воскресенье</t>
  </si>
  <si>
    <t>Месяцы и иные периоды года</t>
  </si>
  <si>
    <t>Количество дней</t>
  </si>
  <si>
    <t>Расчетная норма рабочего времени (в часах)</t>
  </si>
  <si>
    <t>календарные</t>
  </si>
  <si>
    <t>Рабочие (обычные и предпраздничные)</t>
  </si>
  <si>
    <t>Нерабочие (выходные и праздничные)</t>
  </si>
  <si>
    <t>При 40-часовой рабочей неделе</t>
  </si>
  <si>
    <t>При 35-часовой рабочей неделе</t>
  </si>
  <si>
    <t>Январь</t>
  </si>
  <si>
    <t>20 (19 + 1)</t>
  </si>
  <si>
    <t>11 (8 + 3)</t>
  </si>
  <si>
    <t>Февраль</t>
  </si>
  <si>
    <t>Март</t>
  </si>
  <si>
    <t>22 (21 + 1)</t>
  </si>
  <si>
    <t>9 (8+ 1)</t>
  </si>
  <si>
    <t>I квартал</t>
  </si>
  <si>
    <t>Апрель</t>
  </si>
  <si>
    <t>Май</t>
  </si>
  <si>
    <t>11 (8 +3)</t>
  </si>
  <si>
    <t>Июнь</t>
  </si>
  <si>
    <t>II квартал</t>
  </si>
  <si>
    <t>I полугодие</t>
  </si>
  <si>
    <t>Июль</t>
  </si>
  <si>
    <t>10 (9 + 1)</t>
  </si>
  <si>
    <t>Август</t>
  </si>
  <si>
    <t>Сентябрь</t>
  </si>
  <si>
    <t>III квартал</t>
  </si>
  <si>
    <t>Октябрь</t>
  </si>
  <si>
    <t>Ноябрь</t>
  </si>
  <si>
    <t>9 (8 + 1)</t>
  </si>
  <si>
    <t>Декабрь</t>
  </si>
  <si>
    <t>IV квартал</t>
  </si>
  <si>
    <t>II полугодие</t>
  </si>
  <si>
    <t>2022 год</t>
  </si>
  <si>
    <t>255 (252 +3)</t>
  </si>
  <si>
    <t>110 (100 + 10)</t>
  </si>
  <si>
    <t>ПРОИЗВОДСТВЕННЫЙ КАЛЕНДАРЬ НА 2021 ГОД</t>
  </si>
  <si>
    <r>
      <t>1</t>
    </r>
    <r>
      <rPr>
        <b/>
        <sz val="12"/>
        <color indexed="8"/>
        <rFont val="Times New Roman"/>
        <family val="1"/>
        <charset val="204"/>
      </rPr>
      <t>.</t>
    </r>
    <r>
      <rPr>
        <sz val="12"/>
        <color indexed="8"/>
        <rFont val="Times New Roman"/>
        <family val="1"/>
        <charset val="204"/>
      </rPr>
      <t xml:space="preserve"> Для пятидневной рабочей недели</t>
    </r>
  </si>
  <si>
    <t>19 (18 + 1)</t>
  </si>
  <si>
    <t>12 (9 + 3)</t>
  </si>
  <si>
    <t>8 (7 + 1)</t>
  </si>
  <si>
    <t>23 (21 + 2)</t>
  </si>
  <si>
    <t>2021 год</t>
  </si>
  <si>
    <t>257 (251 + 6)</t>
  </si>
  <si>
    <t>108 (98 + 10)</t>
  </si>
  <si>
    <t>ПРОИЗВОДСТВЕННЫЙ КАЛЕНДАРЬ НА 2020 ГОД</t>
  </si>
  <si>
    <t>21 (19 + 2)</t>
  </si>
  <si>
    <t>11 (9 + 2)</t>
  </si>
  <si>
    <t>21 (20 + 1)</t>
  </si>
  <si>
    <t>22 (20 + 2)</t>
  </si>
  <si>
    <t>2020 год</t>
  </si>
  <si>
    <t>255 (247 + 8)</t>
  </si>
  <si>
    <t>111 (101 + 10)</t>
  </si>
  <si>
    <t>удельный вес, процентов</t>
  </si>
  <si>
    <t>Итого</t>
  </si>
  <si>
    <t>до востребования</t>
  </si>
  <si>
    <t>0,0</t>
  </si>
  <si>
    <t>до 1 месяца вкл.</t>
  </si>
  <si>
    <t>от 1 до 3 месяцев вкл.</t>
  </si>
  <si>
    <t>от 3 до 6 месяцев вкл.</t>
  </si>
  <si>
    <t>от 6 месяцев до 1 года</t>
  </si>
  <si>
    <t>1 год</t>
  </si>
  <si>
    <t>от 1 года до 2 лет</t>
  </si>
  <si>
    <t>от 2 лет вкл. до 3 лет вкл.</t>
  </si>
  <si>
    <t>свыше 3 лет</t>
  </si>
  <si>
    <t>Всего</t>
  </si>
  <si>
    <t>краткосрочные</t>
  </si>
  <si>
    <t>долгосрочные</t>
  </si>
  <si>
    <t>Всего срочные</t>
  </si>
  <si>
    <t>физических лиц</t>
  </si>
  <si>
    <t>средний срок хранения (дней)</t>
  </si>
  <si>
    <t>Показатели депозитного рынка</t>
  </si>
  <si>
    <t>Показатель</t>
  </si>
  <si>
    <t>Объем новых банковских вкладов физ.лиц в национальной валюте, млн. рублей</t>
  </si>
  <si>
    <t>на срок до 1 года</t>
  </si>
  <si>
    <t>на срок свыше 1 года</t>
  </si>
  <si>
    <t>Средняя процентная ставка по  новым банковским вкладам физ.лиц в национальной валюте, процентов годовых</t>
  </si>
  <si>
    <t>14-92 Василёнок</t>
  </si>
  <si>
    <t>декабрь 2019 г. в % к</t>
  </si>
  <si>
    <t>ноябрю</t>
  </si>
  <si>
    <t>2018 г.</t>
  </si>
  <si>
    <t>2019 г.</t>
  </si>
  <si>
    <t>^ Юридические лица - коммерческие и некоммерческие организации, индивидуальные предприниматели,</t>
  </si>
  <si>
    <t xml:space="preserve">   небанковские финансовые организации.</t>
  </si>
  <si>
    <t>ПРОИЗВОДСТВЕННЫЙ КАЛЕНДАРЬ НА 2019 ГОД</t>
  </si>
  <si>
    <t>10 (8 + 2)</t>
  </si>
  <si>
    <t>11 (10+ 1)</t>
  </si>
  <si>
    <t>22 (21+1)</t>
  </si>
  <si>
    <t>20 (18 + 2)</t>
  </si>
  <si>
    <t>2019 год</t>
  </si>
  <si>
    <t>252 (244 + 8)</t>
  </si>
  <si>
    <t>113 (104 + 9)</t>
  </si>
  <si>
    <t>Информация об объемах, стоимости и сроках новых вкладов (депозитов),  процентные ставки в белорусских рублях по  месяцам</t>
  </si>
  <si>
    <t>c 01.01.2019 по 31.12.2019</t>
  </si>
  <si>
    <t>Сроки вклада (депозита)</t>
  </si>
  <si>
    <t>2019</t>
  </si>
  <si>
    <t>За период</t>
  </si>
  <si>
    <t>сумма, тыс.бел.руб.</t>
  </si>
  <si>
    <t>ставка, процентов годовых</t>
  </si>
  <si>
    <t>юридических лиц</t>
  </si>
  <si>
    <t>0,00</t>
  </si>
  <si>
    <t xml:space="preserve"> во всех вкладах в нац.валюте</t>
  </si>
  <si>
    <t>средний срок хранения за год</t>
  </si>
  <si>
    <t>средний срок хранения за квартал</t>
  </si>
  <si>
    <t>декабрь 2022 г. в % к</t>
  </si>
  <si>
    <t>январю</t>
  </si>
  <si>
    <t>08.01.</t>
  </si>
  <si>
    <t>15.01.</t>
  </si>
  <si>
    <t>22.01.</t>
  </si>
  <si>
    <t>08.02.</t>
  </si>
  <si>
    <t>15.02.</t>
  </si>
  <si>
    <t>22.02.</t>
  </si>
  <si>
    <t>08.03.</t>
  </si>
  <si>
    <t>15.03.</t>
  </si>
  <si>
    <t>22.03.</t>
  </si>
  <si>
    <t>08.04.</t>
  </si>
  <si>
    <t>15.04.</t>
  </si>
  <si>
    <t>22.04.</t>
  </si>
  <si>
    <t>08.05.</t>
  </si>
  <si>
    <t>15.05.</t>
  </si>
  <si>
    <t>22.05.</t>
  </si>
  <si>
    <t>08.06.</t>
  </si>
  <si>
    <t>15.06.</t>
  </si>
  <si>
    <t>22.06.</t>
  </si>
  <si>
    <t>08.07.</t>
  </si>
  <si>
    <t>15.07.</t>
  </si>
  <si>
    <t>22.07.</t>
  </si>
  <si>
    <t>08.08.</t>
  </si>
  <si>
    <t>15.08.</t>
  </si>
  <si>
    <t>22.08.</t>
  </si>
  <si>
    <t>08.09.</t>
  </si>
  <si>
    <t>15.09.</t>
  </si>
  <si>
    <t>22.09.</t>
  </si>
  <si>
    <t>08.10.</t>
  </si>
  <si>
    <t>15.10.</t>
  </si>
  <si>
    <t>22.10.</t>
  </si>
  <si>
    <t>08.11.</t>
  </si>
  <si>
    <t>15.11.</t>
  </si>
  <si>
    <t>22.11.</t>
  </si>
  <si>
    <t>08.12.</t>
  </si>
  <si>
    <t>15.12.</t>
  </si>
  <si>
    <t>22.12.</t>
  </si>
  <si>
    <t>* Показатель "Облигации, выпущенные другими депозитными организациями и проданные физическим лицам на первичном рынке" на отчетную дату рассчитан с учетом информации по облигациям, проданным другими депозитными организациями физическим лицам на первичном рынке на 01.12.2022</t>
  </si>
  <si>
    <t>17201_x000D_
s01KDR1735</t>
  </si>
  <si>
    <t>Национальный банк Республики Беларусь</t>
  </si>
  <si>
    <t>Пояснения к режиму использования данной информации:
1. Информация в разрезе банков направляется согласно утвержденному списку рассылки.
2. Начальникам управлений обеспечить ограниченный доступ внутри структурных подразделений к данной информации.
3. Не допускается передача данной информации конечными пользователями третьим лицам.</t>
  </si>
  <si>
    <t xml:space="preserve">Информация об объемах, средних процентных ставках в отчетном периоде и сроках новых банковских вкладов (депозитов)* </t>
  </si>
  <si>
    <t>резидентов и нерезидентов Республики Беларусь</t>
  </si>
  <si>
    <t>в национальной валюте</t>
  </si>
  <si>
    <t>за период с 01.01.2022 по 31.12.2022</t>
  </si>
  <si>
    <t>Всего по республике</t>
  </si>
  <si>
    <t>Сумма (В МИЛЛИОНАХ БЕЛОРУССКИХ РУБЛЕЙ)</t>
  </si>
  <si>
    <t>БАНКИ</t>
  </si>
  <si>
    <t>за указанный период</t>
  </si>
  <si>
    <t>Сроки банковского вклада (депозита)</t>
  </si>
  <si>
    <t>сумма, млн. бел. руб.</t>
  </si>
  <si>
    <t>средняя процентная ставка в отчетном периоде, процентов годовых</t>
  </si>
  <si>
    <t>юридических лиц**</t>
  </si>
  <si>
    <t>итого</t>
  </si>
  <si>
    <t>в том числе субъектов малого и среднего предпринимательства</t>
  </si>
  <si>
    <t>* С учетом депозитных и сберегательных сертификатов.
**Без органов государственного управления и бюджетных организаций</t>
  </si>
  <si>
    <t>I кв.</t>
  </si>
  <si>
    <t>II кв.</t>
  </si>
  <si>
    <t>III кв.</t>
  </si>
  <si>
    <t>IV кв.</t>
  </si>
  <si>
    <t>Оценка сберегательного поведения населения</t>
  </si>
  <si>
    <t>Детализированная информация об остатках средств физических лиц - резидентов, размещенных во всех банках, на 01.10.2022</t>
  </si>
  <si>
    <t>Оперативная информация *</t>
  </si>
  <si>
    <t>Название счета</t>
  </si>
  <si>
    <t>номер счета</t>
  </si>
  <si>
    <t>Всего - резиденты, тыс.рублей</t>
  </si>
  <si>
    <t xml:space="preserve">национальная валюта
</t>
  </si>
  <si>
    <t>иностранная валюта</t>
  </si>
  <si>
    <t>в эквиваленте белорусских рублей, тыс.рублей</t>
  </si>
  <si>
    <t>в тыс. единиц валют</t>
  </si>
  <si>
    <t xml:space="preserve"> </t>
  </si>
  <si>
    <t>СКВ</t>
  </si>
  <si>
    <t>ОКВ</t>
  </si>
  <si>
    <t>Всего в евро, долларах США, российских рублях</t>
  </si>
  <si>
    <t>в евро</t>
  </si>
  <si>
    <t>в долларах США</t>
  </si>
  <si>
    <t>в российских рублях</t>
  </si>
  <si>
    <t>Переводные депозиты физических лиц</t>
  </si>
  <si>
    <t xml:space="preserve">Текущие (расчетные) банковские счета физических лиц </t>
  </si>
  <si>
    <t>3014</t>
  </si>
  <si>
    <t>Текущие (расчетные) банковские счета физических лиц с базовыми условиями обслуживания</t>
  </si>
  <si>
    <t>3034</t>
  </si>
  <si>
    <t>Временные счета физических лиц</t>
  </si>
  <si>
    <t>3104</t>
  </si>
  <si>
    <t xml:space="preserve">Благотворительные счета физических лиц </t>
  </si>
  <si>
    <t>3134</t>
  </si>
  <si>
    <t xml:space="preserve">Вклады (депозиты) до востребования физических лиц </t>
  </si>
  <si>
    <t>3404</t>
  </si>
  <si>
    <t>Начисленные процентные расходы по средствам на текущих (расчетных) банковских счетах клиентов</t>
  </si>
  <si>
    <t>3071.500</t>
  </si>
  <si>
    <t>Начисленные процентные расходы по временным счетам клиентов</t>
  </si>
  <si>
    <t>3190.500</t>
  </si>
  <si>
    <t>Начисленные процентные расходы по благотворительным счетам клиентов</t>
  </si>
  <si>
    <t>3193.500</t>
  </si>
  <si>
    <t>Начисленные процентные расходы по прочим средствам клиентов</t>
  </si>
  <si>
    <t>3199.500</t>
  </si>
  <si>
    <t>Начисленные процентные расходы по вкладам (депозитам) до востребования</t>
  </si>
  <si>
    <t>3470.500</t>
  </si>
  <si>
    <t>Средства бюджетов на текущих (расчетных) банковских счетах … и физических лиц</t>
  </si>
  <si>
    <t>3605.500</t>
  </si>
  <si>
    <t>Начисленные процентные расходы по средствам единого казначейского счета и прочим средствам бюджета</t>
  </si>
  <si>
    <t>3609.500</t>
  </si>
  <si>
    <t>Начисленные процентные расходы по средствам бюджета союзного государства</t>
  </si>
  <si>
    <t>3619.500</t>
  </si>
  <si>
    <t>Переводные депозиты физических лиц в драгоценных металлах и драгоценных камнях</t>
  </si>
  <si>
    <t xml:space="preserve">Вклады (депозиты) до востребования физических лиц в драгоценных металлах и драгоценных камнях </t>
  </si>
  <si>
    <t>1346</t>
  </si>
  <si>
    <t xml:space="preserve">Обезличенные металлические счета физических лиц </t>
  </si>
  <si>
    <t>1393</t>
  </si>
  <si>
    <t>Начисленные процентные расходы по вкладам (депозитам) до востребования драгоценных металлов и драгоценных камней банков и клиентов</t>
  </si>
  <si>
    <t>1348.500</t>
  </si>
  <si>
    <t>Начисленные процентные расходы по обезличенным металлическим счетам клиентов</t>
  </si>
  <si>
    <t>1398.500</t>
  </si>
  <si>
    <t xml:space="preserve">    Срочные депозиты физических лиц</t>
  </si>
  <si>
    <t xml:space="preserve">Счета физических лиц по доверительному управлению имуществом </t>
  </si>
  <si>
    <t>3124</t>
  </si>
  <si>
    <t xml:space="preserve">Срочные вклады (депозиты) физических лиц </t>
  </si>
  <si>
    <t>3414</t>
  </si>
  <si>
    <t>01.07.2022</t>
  </si>
  <si>
    <t>01.10.2022</t>
  </si>
  <si>
    <t>01.01.2023</t>
  </si>
  <si>
    <t>изменения за 1 квартал</t>
  </si>
  <si>
    <t>1000</t>
  </si>
  <si>
    <t>изменения за 2 квартал</t>
  </si>
  <si>
    <t>изменения за 3 квартал</t>
  </si>
  <si>
    <t>изменения за 4 квартал</t>
  </si>
  <si>
    <t>Начисленные процентные расходы по счетам клиентов по доверительному управлению имуществом</t>
  </si>
  <si>
    <t>3192.500</t>
  </si>
  <si>
    <t xml:space="preserve">Начисленные процентные расходы по срочным вкладам (депозитам) </t>
  </si>
  <si>
    <t>3471.500</t>
  </si>
  <si>
    <t xml:space="preserve">    Условные депозиты физических лиц</t>
  </si>
  <si>
    <t xml:space="preserve">Средства, полученные от физических лиц в качестве обеспечения исполнения обязательств </t>
  </si>
  <si>
    <t>3154</t>
  </si>
  <si>
    <t xml:space="preserve">Аккредитивы физических лиц </t>
  </si>
  <si>
    <t>3164</t>
  </si>
  <si>
    <t xml:space="preserve">Условные вклады (депозиты) физических лиц </t>
  </si>
  <si>
    <t>3424</t>
  </si>
  <si>
    <t>Начисленные процентные расходы по средствам, полученным в качестве обеспечения исполнения обязательств</t>
  </si>
  <si>
    <t>3195.500</t>
  </si>
  <si>
    <t xml:space="preserve">Начисленные процентные расходы по условным вкладам (депозитам) </t>
  </si>
  <si>
    <t>3472.500</t>
  </si>
  <si>
    <t>Другие депозиты физических лиц в драгоценных металлах и драгоценных камнях</t>
  </si>
  <si>
    <t xml:space="preserve">Срочные вклады (депозиты) физических лиц в драгоценных металлах и драгоценных камнях </t>
  </si>
  <si>
    <t>1366</t>
  </si>
  <si>
    <t xml:space="preserve">Условные вклады (депозиты) физических лиц в драгоценных металлах и драгоценных камнях </t>
  </si>
  <si>
    <t>1386</t>
  </si>
  <si>
    <t>Начисленные процентные расходы по срочным вкладам (депозитам) драгоценных металлов и драгоценных камней банков и клиентов</t>
  </si>
  <si>
    <t>1368.500</t>
  </si>
  <si>
    <t>Начисленные процентные расходы по условным вкладам (депозитам) драгоценных металлов и драгоценных камней банков и клиентов</t>
  </si>
  <si>
    <t>1388.500</t>
  </si>
  <si>
    <t>Займы и иные привлеченные средства от физических лиц</t>
  </si>
  <si>
    <t>Краткосрочные субординированные займы, полученные от клиентов</t>
  </si>
  <si>
    <t>3181.500</t>
  </si>
  <si>
    <t>Долгосрочные субординированные займы, полученные от клиентов</t>
  </si>
  <si>
    <t>3182.500</t>
  </si>
  <si>
    <t>Займы, полученные от клиентов</t>
  </si>
  <si>
    <t>3184.500</t>
  </si>
  <si>
    <t>Начисленные процентные расходы по займам и иным привлеченным от клиентов средствам.</t>
  </si>
  <si>
    <t>3198.500</t>
  </si>
  <si>
    <t>Средства, полученные по операциям РЕПО</t>
  </si>
  <si>
    <t>Средства, полученные от клиентов по операциям РЕПО</t>
  </si>
  <si>
    <t>3183.500</t>
  </si>
  <si>
    <t>Сберегательные сертификаты</t>
  </si>
  <si>
    <t xml:space="preserve">Сберегательные сертификаты    </t>
  </si>
  <si>
    <t>4912, 4922</t>
  </si>
  <si>
    <t>Облигации банков, находящиеся у физических лиц**</t>
  </si>
  <si>
    <t>Облигации (ФЛ)</t>
  </si>
  <si>
    <t>4910.500, 4920.500</t>
  </si>
  <si>
    <t>Начисленные процентные расходы по эмитированным (выданным) ценным бумагам</t>
  </si>
  <si>
    <t>Всего средств физических лиц - резидентов</t>
  </si>
  <si>
    <t>Официальный курс белорусского рубля по отношению к иностранным валютам, устанавливаемый Национальным банком Республики Беларусь ***</t>
  </si>
  <si>
    <t>* балансовые данные на внутримесячные даты по начисленным процентным расходам распределены по удельному весу, сложившемуся на первое число месяца в соответствии с формой отчетности 17061.</t>
  </si>
  <si>
    <t>** облигации, находящиеся у физических лиц на отчетную дату рассчитаны с учетом информации по облигациям, проданным банками физическим лицам на первичном рынке на первое число месяца в соответствии с формой отчетности 17067.</t>
  </si>
  <si>
    <t xml:space="preserve">*** на предыдущий рабочий день.    </t>
  </si>
  <si>
    <t>млн</t>
  </si>
  <si>
    <t>млн. рублей, млн. евро, долл. США, росс. рублей</t>
  </si>
  <si>
    <t>нац. валюта</t>
  </si>
  <si>
    <t>долл. США</t>
  </si>
  <si>
    <t>росс. рубли</t>
  </si>
  <si>
    <t>Другие депозиты физических лиц 01.10.2022</t>
  </si>
  <si>
    <t>Другие депозиты физических лиц 01.01.2023</t>
  </si>
  <si>
    <t>Другие депозиты физических лиц 01.01.2022</t>
  </si>
  <si>
    <t>Другие депозиты физических лиц 01.04.2022</t>
  </si>
  <si>
    <t>Другие депозиты физических лиц 01.07.2022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</si>
</sst>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"/>
    <numFmt numFmtId="165" formatCode=";;;"/>
    <numFmt numFmtId="166" formatCode="#,##0.0_);\(#,##0.0\)"/>
    <numFmt numFmtId="167" formatCode="#,##0.0"/>
    <numFmt numFmtId="168" formatCode="0.0000"/>
    <numFmt numFmtId="169" formatCode=";;"/>
    <numFmt numFmtId="170" formatCode="0.0000_)"/>
    <numFmt numFmtId="171" formatCode="#,##0.0000"/>
    <numFmt numFmtId="172" formatCode="0_)"/>
    <numFmt numFmtId="173" formatCode="#,##0.0;\-#,##0.0;0.0"/>
    <numFmt numFmtId="174" formatCode="#,##0.00;\-#,##0.00;0.00"/>
    <numFmt numFmtId="175" formatCode="[$-419]mmmm\ yyyy;@"/>
    <numFmt numFmtId="176" formatCode="dd\.mm\.yyyy\ h\:mm\:ss"/>
    <numFmt numFmtId="177" formatCode="0.000000;\-0.000000"/>
  </numFmts>
  <fonts count="9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6"/>
      <color rgb="FFFF0000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4"/>
      <color rgb="FFFF0000"/>
      <name val="Calibri"/>
      <family val="2"/>
      <charset val="204"/>
      <scheme val="minor"/>
    </font>
    <font>
      <b/>
      <sz val="22"/>
      <color indexed="8"/>
      <name val="Times New Roman Cyr"/>
      <charset val="204"/>
    </font>
    <font>
      <i/>
      <sz val="12"/>
      <name val="Arial Cyr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 Cyr"/>
      <charset val="204"/>
    </font>
    <font>
      <sz val="12"/>
      <color indexed="8"/>
      <name val="Times New Roman CYR"/>
      <family val="1"/>
    </font>
    <font>
      <i/>
      <sz val="12"/>
      <color indexed="8"/>
      <name val="Times New Roman CYR"/>
      <family val="1"/>
    </font>
    <font>
      <sz val="12"/>
      <color indexed="8"/>
      <name val="Times New Roman CYR"/>
      <charset val="204"/>
    </font>
    <font>
      <b/>
      <sz val="12"/>
      <color indexed="12"/>
      <name val="Times New Roman Cyr"/>
      <charset val="204"/>
    </font>
    <font>
      <b/>
      <sz val="12"/>
      <color indexed="8"/>
      <name val="Times New Roman Cyr"/>
      <charset val="204"/>
    </font>
    <font>
      <b/>
      <sz val="12"/>
      <color indexed="8"/>
      <name val="Times New Roman CYR"/>
      <family val="1"/>
    </font>
    <font>
      <b/>
      <i/>
      <sz val="12"/>
      <color indexed="8"/>
      <name val="Times New Roman Cyr"/>
      <family val="1"/>
    </font>
    <font>
      <i/>
      <sz val="12"/>
      <color indexed="8"/>
      <name val="Times New Roman Cyr"/>
      <charset val="204"/>
    </font>
    <font>
      <b/>
      <sz val="12"/>
      <color indexed="8"/>
      <name val="Times New Roman Cyr"/>
      <family val="1"/>
      <charset val="204"/>
    </font>
    <font>
      <sz val="12"/>
      <name val="Arial Cyr"/>
      <charset val="204"/>
    </font>
    <font>
      <b/>
      <sz val="12"/>
      <name val="Arial CYR"/>
      <charset val="204"/>
    </font>
    <font>
      <b/>
      <sz val="24"/>
      <color indexed="8"/>
      <name val="Times New Roman Cyr"/>
      <charset val="204"/>
    </font>
    <font>
      <sz val="12"/>
      <name val="Times New Roman Cyr"/>
      <family val="1"/>
    </font>
    <font>
      <sz val="12"/>
      <color indexed="9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charset val="204"/>
    </font>
    <font>
      <b/>
      <i/>
      <sz val="12"/>
      <name val="Times New Roman CYR"/>
      <charset val="204"/>
    </font>
    <font>
      <sz val="10"/>
      <name val="Times New Roman Cyr"/>
      <family val="1"/>
    </font>
    <font>
      <i/>
      <sz val="12"/>
      <name val="Times New Roman Cyr"/>
      <family val="1"/>
    </font>
    <font>
      <b/>
      <sz val="12"/>
      <name val="Times New Roman Cyr"/>
      <family val="1"/>
    </font>
    <font>
      <b/>
      <sz val="12"/>
      <name val="Times New Roman CYR"/>
      <family val="1"/>
      <charset val="204"/>
    </font>
    <font>
      <b/>
      <i/>
      <sz val="12"/>
      <name val="Times New Roman CYR"/>
      <family val="1"/>
      <charset val="204"/>
    </font>
    <font>
      <b/>
      <i/>
      <sz val="12"/>
      <name val="Times New Roman Cyr"/>
      <family val="1"/>
    </font>
    <font>
      <sz val="12"/>
      <name val="Times New Roman"/>
      <family val="1"/>
    </font>
    <font>
      <i/>
      <sz val="12"/>
      <name val="Times New Roman Cyr"/>
      <charset val="204"/>
    </font>
    <font>
      <b/>
      <i/>
      <sz val="12"/>
      <color indexed="8"/>
      <name val="Times New Roman Cyr"/>
      <charset val="204"/>
    </font>
    <font>
      <sz val="12"/>
      <color indexed="8"/>
      <name val="Times New Roman Cyr"/>
      <family val="1"/>
      <charset val="204"/>
    </font>
    <font>
      <b/>
      <i/>
      <sz val="12"/>
      <name val="Arial CYR"/>
      <charset val="204"/>
    </font>
    <font>
      <sz val="6"/>
      <color indexed="8"/>
      <name val="Arial Cyr"/>
    </font>
    <font>
      <i/>
      <sz val="6"/>
      <color indexed="8"/>
      <name val="Arial Cyr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8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3"/>
      <name val="Times New Roman"/>
      <family val="1"/>
      <charset val="204"/>
    </font>
    <font>
      <sz val="11"/>
      <name val="Calibri"/>
      <family val="2"/>
      <scheme val="minor"/>
    </font>
    <font>
      <b/>
      <sz val="14"/>
      <name val="Times New Roman"/>
      <family val="1"/>
      <charset val="204"/>
    </font>
    <font>
      <b/>
      <sz val="11"/>
      <name val="Calibri"/>
      <family val="2"/>
      <scheme val="minor"/>
    </font>
    <font>
      <sz val="10"/>
      <name val="Times New Roman"/>
      <family val="1"/>
      <charset val="204"/>
    </font>
    <font>
      <b/>
      <sz val="14"/>
      <color rgb="FF0070C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24"/>
      <color indexed="8"/>
      <name val="Times New Roman Cyr"/>
      <charset val="204"/>
    </font>
    <font>
      <sz val="6"/>
      <color rgb="FF000000"/>
      <name val="Arial"/>
      <family val="2"/>
      <charset val="204"/>
    </font>
    <font>
      <b/>
      <sz val="7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/>
      <sz val="16"/>
      <color rgb="FF0070C0"/>
      <name val="Calibri"/>
      <family val="2"/>
      <charset val="204"/>
      <scheme val="minor"/>
    </font>
    <font>
      <sz val="9"/>
      <name val="Arial Cyr"/>
      <charset val="204"/>
    </font>
    <font>
      <i/>
      <sz val="9"/>
      <name val="Arial Cyr"/>
      <charset val="204"/>
    </font>
    <font>
      <sz val="10"/>
      <color rgb="FF333333"/>
      <name val="Times New Roman"/>
      <family val="1"/>
      <charset val="204"/>
    </font>
    <font>
      <sz val="9"/>
      <color rgb="FF333333"/>
      <name val="Arial"/>
      <family val="2"/>
      <charset val="204"/>
    </font>
    <font>
      <b/>
      <sz val="16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i/>
      <u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6"/>
      <color theme="4"/>
      <name val="Calibri"/>
      <family val="2"/>
      <charset val="204"/>
      <scheme val="minor"/>
    </font>
    <font>
      <b/>
      <sz val="9"/>
      <color rgb="FF333333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333333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36"/>
      <color theme="9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7" tint="0.39997558519241921"/>
        <bgColor indexed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5" tint="-0.249977111117893"/>
        <bgColor rgb="FFFFFFFF"/>
      </patternFill>
    </fill>
  </fills>
  <borders count="1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theme="1"/>
      </left>
      <right/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theme="1"/>
      </left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double">
        <color theme="1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double">
        <color theme="1"/>
      </left>
      <right/>
      <top style="thin">
        <color theme="1"/>
      </top>
      <bottom style="thin">
        <color indexed="8"/>
      </bottom>
      <diagonal/>
    </border>
    <border>
      <left/>
      <right/>
      <top style="thin">
        <color theme="1"/>
      </top>
      <bottom style="thin">
        <color indexed="8"/>
      </bottom>
      <diagonal/>
    </border>
    <border>
      <left/>
      <right style="double">
        <color indexed="8"/>
      </right>
      <top style="thin">
        <color theme="1"/>
      </top>
      <bottom style="thin">
        <color indexed="8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double">
        <color theme="1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/>
      <top style="thin">
        <color theme="1"/>
      </top>
      <bottom style="double">
        <color indexed="8"/>
      </bottom>
      <diagonal/>
    </border>
    <border>
      <left style="double">
        <color theme="1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theme="1"/>
      </left>
      <right/>
      <top/>
      <bottom style="thin">
        <color indexed="8"/>
      </bottom>
      <diagonal/>
    </border>
    <border>
      <left style="double">
        <color theme="1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/>
      <top style="thin">
        <color indexed="8"/>
      </top>
      <bottom style="double">
        <color indexed="8"/>
      </bottom>
      <diagonal/>
    </border>
    <border>
      <left style="thin">
        <color theme="1"/>
      </left>
      <right/>
      <top/>
      <bottom style="double">
        <color indexed="8"/>
      </bottom>
      <diagonal/>
    </border>
    <border>
      <left style="double">
        <color theme="1"/>
      </left>
      <right style="thin">
        <color indexed="8"/>
      </right>
      <top/>
      <bottom style="double">
        <color indexed="8"/>
      </bottom>
      <diagonal/>
    </border>
    <border>
      <left style="thin">
        <color theme="1"/>
      </left>
      <right/>
      <top style="thin">
        <color indexed="8"/>
      </top>
      <bottom style="thin">
        <color indexed="8"/>
      </bottom>
      <diagonal/>
    </border>
    <border>
      <left style="double">
        <color theme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theme="1"/>
      </left>
      <right style="double">
        <color theme="1"/>
      </right>
      <top style="thin">
        <color theme="1"/>
      </top>
      <bottom/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 style="double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9558F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424142"/>
      </left>
      <right style="thin">
        <color rgb="FF424142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9558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</borders>
  <cellStyleXfs count="6">
    <xf numFmtId="0" fontId="0" fillId="0" borderId="0"/>
    <xf numFmtId="0" fontId="19" fillId="0" borderId="0"/>
    <xf numFmtId="0" fontId="9" fillId="0" borderId="0"/>
    <xf numFmtId="0" fontId="43" fillId="0" borderId="0"/>
    <xf numFmtId="172" fontId="19" fillId="0" borderId="0"/>
    <xf numFmtId="0" fontId="44" fillId="0" borderId="0"/>
  </cellStyleXfs>
  <cellXfs count="746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17" fontId="0" fillId="2" borderId="1" xfId="0" applyNumberFormat="1" applyFill="1" applyBorder="1"/>
    <xf numFmtId="0" fontId="5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/>
    <xf numFmtId="0" fontId="7" fillId="0" borderId="2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5" fontId="13" fillId="0" borderId="8" xfId="0" applyNumberFormat="1" applyFont="1" applyFill="1" applyBorder="1" applyProtection="1"/>
    <xf numFmtId="0" fontId="10" fillId="0" borderId="9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5" xfId="0" applyFill="1" applyBorder="1"/>
    <xf numFmtId="165" fontId="13" fillId="0" borderId="16" xfId="0" applyNumberFormat="1" applyFont="1" applyFill="1" applyBorder="1" applyProtection="1"/>
    <xf numFmtId="0" fontId="10" fillId="0" borderId="17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14" fillId="0" borderId="20" xfId="0" applyFont="1" applyFill="1" applyBorder="1" applyAlignment="1">
      <alignment vertical="center"/>
    </xf>
    <xf numFmtId="166" fontId="15" fillId="0" borderId="21" xfId="0" applyNumberFormat="1" applyFont="1" applyFill="1" applyBorder="1" applyAlignment="1" applyProtection="1">
      <alignment vertical="center"/>
    </xf>
    <xf numFmtId="166" fontId="15" fillId="0" borderId="22" xfId="0" applyNumberFormat="1" applyFont="1" applyFill="1" applyBorder="1" applyAlignment="1" applyProtection="1">
      <alignment vertical="center"/>
    </xf>
    <xf numFmtId="166" fontId="15" fillId="0" borderId="23" xfId="0" applyNumberFormat="1" applyFont="1" applyFill="1" applyBorder="1" applyAlignment="1" applyProtection="1">
      <alignment vertical="center"/>
    </xf>
    <xf numFmtId="164" fontId="0" fillId="0" borderId="0" xfId="0" applyNumberFormat="1" applyFill="1"/>
    <xf numFmtId="166" fontId="14" fillId="0" borderId="20" xfId="0" applyNumberFormat="1" applyFont="1" applyFill="1" applyBorder="1" applyAlignment="1" applyProtection="1">
      <alignment vertical="center"/>
    </xf>
    <xf numFmtId="166" fontId="15" fillId="0" borderId="24" xfId="0" applyNumberFormat="1" applyFont="1" applyFill="1" applyBorder="1" applyAlignment="1" applyProtection="1">
      <alignment vertical="center"/>
    </xf>
    <xf numFmtId="166" fontId="15" fillId="0" borderId="25" xfId="0" applyNumberFormat="1" applyFont="1" applyFill="1" applyBorder="1" applyAlignment="1" applyProtection="1">
      <alignment vertical="center"/>
    </xf>
    <xf numFmtId="166" fontId="12" fillId="0" borderId="20" xfId="0" applyNumberFormat="1" applyFont="1" applyFill="1" applyBorder="1" applyAlignment="1" applyProtection="1">
      <alignment vertical="center"/>
    </xf>
    <xf numFmtId="166" fontId="12" fillId="0" borderId="24" xfId="0" applyNumberFormat="1" applyFont="1" applyFill="1" applyBorder="1" applyAlignment="1" applyProtection="1">
      <alignment vertical="center"/>
    </xf>
    <xf numFmtId="166" fontId="12" fillId="0" borderId="25" xfId="0" applyNumberFormat="1" applyFont="1" applyFill="1" applyBorder="1" applyAlignment="1" applyProtection="1">
      <alignment vertical="center"/>
    </xf>
    <xf numFmtId="166" fontId="12" fillId="0" borderId="23" xfId="0" applyNumberFormat="1" applyFont="1" applyFill="1" applyBorder="1" applyAlignment="1" applyProtection="1">
      <alignment vertical="center"/>
    </xf>
    <xf numFmtId="166" fontId="12" fillId="0" borderId="26" xfId="0" applyNumberFormat="1" applyFont="1" applyFill="1" applyBorder="1" applyAlignment="1" applyProtection="1">
      <alignment vertical="center"/>
    </xf>
    <xf numFmtId="166" fontId="12" fillId="0" borderId="27" xfId="0" applyNumberFormat="1" applyFont="1" applyFill="1" applyBorder="1" applyAlignment="1" applyProtection="1">
      <alignment vertical="center"/>
    </xf>
    <xf numFmtId="166" fontId="12" fillId="0" borderId="28" xfId="0" applyNumberFormat="1" applyFont="1" applyFill="1" applyBorder="1" applyAlignment="1" applyProtection="1">
      <alignment vertical="center"/>
    </xf>
    <xf numFmtId="167" fontId="15" fillId="0" borderId="25" xfId="0" applyNumberFormat="1" applyFont="1" applyFill="1" applyBorder="1" applyAlignment="1" applyProtection="1">
      <alignment horizontal="right" vertical="center"/>
    </xf>
    <xf numFmtId="167" fontId="15" fillId="0" borderId="29" xfId="0" applyNumberFormat="1" applyFont="1" applyFill="1" applyBorder="1" applyAlignment="1" applyProtection="1">
      <alignment horizontal="right" vertical="center"/>
    </xf>
    <xf numFmtId="167" fontId="15" fillId="0" borderId="30" xfId="0" applyNumberFormat="1" applyFont="1" applyFill="1" applyBorder="1" applyAlignment="1" applyProtection="1">
      <alignment horizontal="right" vertical="center"/>
    </xf>
    <xf numFmtId="167" fontId="15" fillId="0" borderId="31" xfId="0" applyNumberFormat="1" applyFont="1" applyFill="1" applyBorder="1" applyAlignment="1" applyProtection="1">
      <alignment horizontal="right" vertical="center"/>
    </xf>
    <xf numFmtId="0" fontId="14" fillId="0" borderId="20" xfId="0" applyFont="1" applyFill="1" applyBorder="1" applyAlignment="1" applyProtection="1">
      <alignment horizontal="right" vertical="center"/>
    </xf>
    <xf numFmtId="166" fontId="18" fillId="0" borderId="32" xfId="0" applyNumberFormat="1" applyFont="1" applyFill="1" applyBorder="1" applyAlignment="1" applyProtection="1">
      <alignment horizontal="right" vertical="center"/>
    </xf>
    <xf numFmtId="166" fontId="15" fillId="0" borderId="33" xfId="0" applyNumberFormat="1" applyFont="1" applyFill="1" applyBorder="1" applyAlignment="1" applyProtection="1">
      <alignment vertical="center"/>
    </xf>
    <xf numFmtId="166" fontId="15" fillId="0" borderId="34" xfId="0" applyNumberFormat="1" applyFont="1" applyFill="1" applyBorder="1" applyAlignment="1" applyProtection="1">
      <alignment vertical="center"/>
    </xf>
    <xf numFmtId="166" fontId="15" fillId="0" borderId="35" xfId="0" applyNumberFormat="1" applyFont="1" applyFill="1" applyBorder="1" applyAlignment="1" applyProtection="1">
      <alignment vertical="center"/>
    </xf>
    <xf numFmtId="166" fontId="14" fillId="0" borderId="20" xfId="0" applyNumberFormat="1" applyFont="1" applyFill="1" applyBorder="1" applyAlignment="1" applyProtection="1">
      <alignment horizontal="left" vertical="center" wrapText="1"/>
    </xf>
    <xf numFmtId="0" fontId="14" fillId="0" borderId="16" xfId="0" applyFont="1" applyFill="1" applyBorder="1" applyAlignment="1" applyProtection="1">
      <alignment horizontal="right" vertical="center"/>
    </xf>
    <xf numFmtId="166" fontId="14" fillId="0" borderId="36" xfId="0" applyNumberFormat="1" applyFont="1" applyFill="1" applyBorder="1" applyAlignment="1" applyProtection="1">
      <alignment horizontal="left" vertical="center" wrapText="1"/>
    </xf>
    <xf numFmtId="0" fontId="14" fillId="0" borderId="32" xfId="0" applyFont="1" applyFill="1" applyBorder="1" applyAlignment="1" applyProtection="1">
      <alignment horizontal="right" vertical="center"/>
    </xf>
    <xf numFmtId="166" fontId="12" fillId="0" borderId="32" xfId="0" applyNumberFormat="1" applyFont="1" applyFill="1" applyBorder="1" applyAlignment="1" applyProtection="1">
      <alignment vertical="center"/>
    </xf>
    <xf numFmtId="166" fontId="12" fillId="0" borderId="33" xfId="0" applyNumberFormat="1" applyFont="1" applyFill="1" applyBorder="1" applyAlignment="1" applyProtection="1">
      <alignment vertical="center"/>
    </xf>
    <xf numFmtId="166" fontId="12" fillId="0" borderId="34" xfId="0" applyNumberFormat="1" applyFont="1" applyFill="1" applyBorder="1" applyAlignment="1" applyProtection="1">
      <alignment vertical="center"/>
    </xf>
    <xf numFmtId="166" fontId="12" fillId="0" borderId="35" xfId="0" applyNumberFormat="1" applyFont="1" applyFill="1" applyBorder="1" applyAlignment="1" applyProtection="1">
      <alignment vertical="center"/>
    </xf>
    <xf numFmtId="166" fontId="12" fillId="0" borderId="16" xfId="0" applyNumberFormat="1" applyFont="1" applyFill="1" applyBorder="1" applyAlignment="1" applyProtection="1">
      <alignment vertical="center"/>
    </xf>
    <xf numFmtId="166" fontId="18" fillId="0" borderId="37" xfId="0" applyNumberFormat="1" applyFont="1" applyFill="1" applyBorder="1" applyAlignment="1" applyProtection="1">
      <alignment vertical="center" wrapText="1"/>
    </xf>
    <xf numFmtId="166" fontId="15" fillId="0" borderId="17" xfId="0" applyNumberFormat="1" applyFont="1" applyFill="1" applyBorder="1" applyAlignment="1" applyProtection="1">
      <alignment vertical="center"/>
    </xf>
    <xf numFmtId="166" fontId="15" fillId="0" borderId="18" xfId="0" applyNumberFormat="1" applyFont="1" applyFill="1" applyBorder="1" applyAlignment="1" applyProtection="1">
      <alignment vertical="center"/>
    </xf>
    <xf numFmtId="166" fontId="15" fillId="0" borderId="38" xfId="0" applyNumberFormat="1" applyFont="1" applyFill="1" applyBorder="1" applyAlignment="1" applyProtection="1">
      <alignment vertical="center"/>
    </xf>
    <xf numFmtId="166" fontId="12" fillId="0" borderId="9" xfId="0" applyNumberFormat="1" applyFont="1" applyFill="1" applyBorder="1" applyAlignment="1" applyProtection="1">
      <alignment vertical="center"/>
    </xf>
    <xf numFmtId="166" fontId="12" fillId="0" borderId="14" xfId="0" applyNumberFormat="1" applyFont="1" applyFill="1" applyBorder="1" applyAlignment="1" applyProtection="1">
      <alignment vertical="center"/>
    </xf>
    <xf numFmtId="166" fontId="12" fillId="0" borderId="39" xfId="0" applyNumberFormat="1" applyFont="1" applyFill="1" applyBorder="1" applyAlignment="1" applyProtection="1">
      <alignment vertical="center"/>
    </xf>
    <xf numFmtId="166" fontId="15" fillId="0" borderId="40" xfId="0" applyNumberFormat="1" applyFont="1" applyFill="1" applyBorder="1" applyAlignment="1" applyProtection="1">
      <alignment vertical="center"/>
    </xf>
    <xf numFmtId="166" fontId="15" fillId="0" borderId="41" xfId="0" applyNumberFormat="1" applyFont="1" applyFill="1" applyBorder="1" applyAlignment="1" applyProtection="1">
      <alignment vertical="center"/>
    </xf>
    <xf numFmtId="166" fontId="15" fillId="0" borderId="42" xfId="0" applyNumberFormat="1" applyFont="1" applyFill="1" applyBorder="1" applyAlignment="1" applyProtection="1">
      <alignment vertical="center"/>
    </xf>
    <xf numFmtId="166" fontId="14" fillId="0" borderId="16" xfId="0" applyNumberFormat="1" applyFont="1" applyFill="1" applyBorder="1" applyAlignment="1" applyProtection="1">
      <alignment horizontal="left" vertical="center" wrapText="1"/>
    </xf>
    <xf numFmtId="0" fontId="14" fillId="0" borderId="16" xfId="0" applyFont="1" applyFill="1" applyBorder="1" applyAlignment="1" applyProtection="1">
      <alignment horizontal="right" vertical="center" wrapText="1"/>
    </xf>
    <xf numFmtId="168" fontId="15" fillId="0" borderId="42" xfId="0" applyNumberFormat="1" applyFont="1" applyFill="1" applyBorder="1" applyAlignment="1" applyProtection="1">
      <alignment vertical="center"/>
    </xf>
    <xf numFmtId="167" fontId="15" fillId="0" borderId="43" xfId="0" applyNumberFormat="1" applyFont="1" applyFill="1" applyBorder="1" applyAlignment="1" applyProtection="1">
      <alignment horizontal="right" vertical="center"/>
    </xf>
    <xf numFmtId="166" fontId="15" fillId="0" borderId="44" xfId="0" applyNumberFormat="1" applyFont="1" applyFill="1" applyBorder="1" applyAlignment="1" applyProtection="1">
      <alignment vertical="center"/>
    </xf>
    <xf numFmtId="0" fontId="9" fillId="0" borderId="0" xfId="0" applyFont="1" applyFill="1"/>
    <xf numFmtId="0" fontId="12" fillId="0" borderId="0" xfId="0" applyFont="1" applyFill="1" applyAlignment="1">
      <alignment horizontal="left"/>
    </xf>
    <xf numFmtId="0" fontId="19" fillId="0" borderId="0" xfId="0" applyFont="1" applyFill="1"/>
    <xf numFmtId="0" fontId="20" fillId="0" borderId="0" xfId="0" applyFont="1" applyFill="1"/>
    <xf numFmtId="0" fontId="12" fillId="0" borderId="0" xfId="0" applyFont="1" applyProtection="1"/>
    <xf numFmtId="2" fontId="23" fillId="0" borderId="3" xfId="0" applyNumberFormat="1" applyFont="1" applyBorder="1" applyProtection="1"/>
    <xf numFmtId="0" fontId="0" fillId="0" borderId="0" xfId="0" applyBorder="1"/>
    <xf numFmtId="0" fontId="9" fillId="0" borderId="8" xfId="0" applyFont="1" applyBorder="1" applyAlignment="1" applyProtection="1">
      <alignment horizontal="center"/>
    </xf>
    <xf numFmtId="165" fontId="13" fillId="0" borderId="16" xfId="0" applyNumberFormat="1" applyFont="1" applyBorder="1" applyProtection="1"/>
    <xf numFmtId="0" fontId="25" fillId="0" borderId="54" xfId="0" applyFont="1" applyBorder="1" applyAlignment="1" applyProtection="1">
      <alignment horizontal="center" vertical="center"/>
    </xf>
    <xf numFmtId="0" fontId="27" fillId="0" borderId="55" xfId="0" applyFont="1" applyBorder="1" applyAlignment="1" applyProtection="1">
      <alignment horizontal="right" vertical="center" wrapText="1"/>
    </xf>
    <xf numFmtId="0" fontId="27" fillId="0" borderId="35" xfId="0" applyFont="1" applyBorder="1" applyAlignment="1" applyProtection="1">
      <alignment horizontal="center" vertical="top" wrapText="1"/>
    </xf>
    <xf numFmtId="0" fontId="27" fillId="0" borderId="56" xfId="0" applyFont="1" applyBorder="1" applyAlignment="1" applyProtection="1">
      <alignment horizontal="right" vertical="center" wrapText="1"/>
    </xf>
    <xf numFmtId="0" fontId="27" fillId="0" borderId="32" xfId="0" applyFont="1" applyBorder="1" applyAlignment="1" applyProtection="1">
      <alignment horizontal="center" vertical="top" wrapText="1"/>
    </xf>
    <xf numFmtId="0" fontId="14" fillId="0" borderId="57" xfId="0" applyFont="1" applyBorder="1" applyAlignment="1" applyProtection="1">
      <alignment vertical="center"/>
    </xf>
    <xf numFmtId="166" fontId="15" fillId="3" borderId="58" xfId="0" applyNumberFormat="1" applyFont="1" applyFill="1" applyBorder="1" applyAlignment="1" applyProtection="1">
      <alignment vertical="center"/>
    </xf>
    <xf numFmtId="166" fontId="16" fillId="3" borderId="58" xfId="0" applyNumberFormat="1" applyFont="1" applyFill="1" applyBorder="1" applyAlignment="1" applyProtection="1">
      <alignment vertical="center"/>
    </xf>
    <xf numFmtId="167" fontId="15" fillId="3" borderId="43" xfId="0" applyNumberFormat="1" applyFont="1" applyFill="1" applyBorder="1" applyAlignment="1" applyProtection="1">
      <alignment horizontal="right" vertical="center"/>
    </xf>
    <xf numFmtId="167" fontId="15" fillId="3" borderId="23" xfId="0" applyNumberFormat="1" applyFont="1" applyFill="1" applyBorder="1" applyAlignment="1" applyProtection="1">
      <alignment vertical="center"/>
    </xf>
    <xf numFmtId="167" fontId="15" fillId="3" borderId="20" xfId="0" applyNumberFormat="1" applyFont="1" applyFill="1" applyBorder="1" applyAlignment="1" applyProtection="1">
      <alignment vertical="center"/>
    </xf>
    <xf numFmtId="166" fontId="14" fillId="3" borderId="20" xfId="0" applyNumberFormat="1" applyFont="1" applyFill="1" applyBorder="1" applyAlignment="1" applyProtection="1">
      <alignment vertical="center"/>
    </xf>
    <xf numFmtId="167" fontId="15" fillId="3" borderId="59" xfId="0" applyNumberFormat="1" applyFont="1" applyFill="1" applyBorder="1" applyAlignment="1" applyProtection="1">
      <alignment horizontal="right" vertical="center"/>
    </xf>
    <xf numFmtId="166" fontId="12" fillId="3" borderId="20" xfId="0" applyNumberFormat="1" applyFont="1" applyFill="1" applyBorder="1" applyAlignment="1" applyProtection="1">
      <alignment vertical="center"/>
    </xf>
    <xf numFmtId="166" fontId="12" fillId="3" borderId="58" xfId="0" applyNumberFormat="1" applyFont="1" applyFill="1" applyBorder="1" applyAlignment="1" applyProtection="1">
      <alignment vertical="center"/>
    </xf>
    <xf numFmtId="166" fontId="17" fillId="3" borderId="58" xfId="0" applyNumberFormat="1" applyFont="1" applyFill="1" applyBorder="1" applyAlignment="1" applyProtection="1">
      <alignment vertical="center"/>
    </xf>
    <xf numFmtId="167" fontId="22" fillId="3" borderId="59" xfId="0" applyNumberFormat="1" applyFont="1" applyFill="1" applyBorder="1" applyAlignment="1" applyProtection="1">
      <alignment horizontal="right" vertical="center"/>
    </xf>
    <xf numFmtId="167" fontId="22" fillId="3" borderId="23" xfId="0" applyNumberFormat="1" applyFont="1" applyFill="1" applyBorder="1" applyAlignment="1" applyProtection="1">
      <alignment vertical="center"/>
    </xf>
    <xf numFmtId="167" fontId="22" fillId="3" borderId="20" xfId="0" applyNumberFormat="1" applyFont="1" applyFill="1" applyBorder="1" applyAlignment="1" applyProtection="1">
      <alignment vertical="center"/>
    </xf>
    <xf numFmtId="166" fontId="22" fillId="3" borderId="58" xfId="0" applyNumberFormat="1" applyFont="1" applyFill="1" applyBorder="1" applyAlignment="1" applyProtection="1">
      <alignment vertical="center"/>
    </xf>
    <xf numFmtId="166" fontId="28" fillId="3" borderId="58" xfId="0" applyNumberFormat="1" applyFont="1" applyFill="1" applyBorder="1" applyAlignment="1" applyProtection="1">
      <alignment vertical="center"/>
    </xf>
    <xf numFmtId="0" fontId="14" fillId="0" borderId="20" xfId="0" applyFont="1" applyBorder="1" applyAlignment="1" applyProtection="1">
      <alignment horizontal="right" vertical="center"/>
    </xf>
    <xf numFmtId="167" fontId="29" fillId="3" borderId="59" xfId="0" applyNumberFormat="1" applyFont="1" applyFill="1" applyBorder="1" applyAlignment="1" applyProtection="1">
      <alignment horizontal="right" vertical="center"/>
    </xf>
    <xf numFmtId="167" fontId="29" fillId="3" borderId="23" xfId="0" applyNumberFormat="1" applyFont="1" applyFill="1" applyBorder="1" applyAlignment="1" applyProtection="1">
      <alignment vertical="center"/>
    </xf>
    <xf numFmtId="167" fontId="29" fillId="3" borderId="20" xfId="0" applyNumberFormat="1" applyFont="1" applyFill="1" applyBorder="1" applyAlignment="1" applyProtection="1">
      <alignment vertical="center"/>
    </xf>
    <xf numFmtId="166" fontId="12" fillId="4" borderId="20" xfId="0" applyNumberFormat="1" applyFont="1" applyFill="1" applyBorder="1" applyAlignment="1" applyProtection="1">
      <alignment vertical="center"/>
    </xf>
    <xf numFmtId="166" fontId="22" fillId="4" borderId="58" xfId="0" applyNumberFormat="1" applyFont="1" applyFill="1" applyBorder="1" applyAlignment="1" applyProtection="1">
      <alignment vertical="center"/>
    </xf>
    <xf numFmtId="167" fontId="22" fillId="4" borderId="59" xfId="0" applyNumberFormat="1" applyFont="1" applyFill="1" applyBorder="1" applyAlignment="1" applyProtection="1">
      <alignment horizontal="right" vertical="center"/>
    </xf>
    <xf numFmtId="167" fontId="22" fillId="4" borderId="23" xfId="0" applyNumberFormat="1" applyFont="1" applyFill="1" applyBorder="1" applyAlignment="1" applyProtection="1">
      <alignment vertical="center"/>
    </xf>
    <xf numFmtId="167" fontId="22" fillId="4" borderId="20" xfId="0" applyNumberFormat="1" applyFont="1" applyFill="1" applyBorder="1" applyAlignment="1" applyProtection="1">
      <alignment vertical="center"/>
    </xf>
    <xf numFmtId="0" fontId="0" fillId="5" borderId="0" xfId="0" applyFill="1"/>
    <xf numFmtId="166" fontId="18" fillId="3" borderId="32" xfId="0" applyNumberFormat="1" applyFont="1" applyFill="1" applyBorder="1" applyAlignment="1" applyProtection="1">
      <alignment horizontal="right" vertical="center"/>
    </xf>
    <xf numFmtId="166" fontId="30" fillId="3" borderId="60" xfId="0" applyNumberFormat="1" applyFont="1" applyFill="1" applyBorder="1" applyAlignment="1" applyProtection="1">
      <alignment vertical="center"/>
    </xf>
    <xf numFmtId="166" fontId="31" fillId="3" borderId="60" xfId="0" applyNumberFormat="1" applyFont="1" applyFill="1" applyBorder="1" applyAlignment="1" applyProtection="1">
      <alignment vertical="center"/>
    </xf>
    <xf numFmtId="167" fontId="30" fillId="3" borderId="55" xfId="0" applyNumberFormat="1" applyFont="1" applyFill="1" applyBorder="1" applyAlignment="1" applyProtection="1">
      <alignment horizontal="right" vertical="center"/>
    </xf>
    <xf numFmtId="167" fontId="30" fillId="3" borderId="35" xfId="0" applyNumberFormat="1" applyFont="1" applyFill="1" applyBorder="1" applyAlignment="1" applyProtection="1">
      <alignment vertical="center"/>
    </xf>
    <xf numFmtId="167" fontId="30" fillId="3" borderId="32" xfId="0" applyNumberFormat="1" applyFont="1" applyFill="1" applyBorder="1" applyAlignment="1" applyProtection="1">
      <alignment vertical="center"/>
    </xf>
    <xf numFmtId="166" fontId="14" fillId="3" borderId="20" xfId="0" applyNumberFormat="1" applyFont="1" applyFill="1" applyBorder="1" applyAlignment="1" applyProtection="1">
      <alignment horizontal="left" vertical="center" wrapText="1"/>
    </xf>
    <xf numFmtId="0" fontId="14" fillId="0" borderId="16" xfId="0" applyFont="1" applyBorder="1" applyAlignment="1" applyProtection="1">
      <alignment horizontal="right" vertical="center"/>
    </xf>
    <xf numFmtId="166" fontId="15" fillId="3" borderId="61" xfId="0" applyNumberFormat="1" applyFont="1" applyFill="1" applyBorder="1" applyAlignment="1" applyProtection="1">
      <alignment vertical="center"/>
    </xf>
    <xf numFmtId="166" fontId="16" fillId="3" borderId="61" xfId="0" applyNumberFormat="1" applyFont="1" applyFill="1" applyBorder="1" applyAlignment="1" applyProtection="1">
      <alignment vertical="center"/>
    </xf>
    <xf numFmtId="167" fontId="29" fillId="3" borderId="62" xfId="0" applyNumberFormat="1" applyFont="1" applyFill="1" applyBorder="1" applyAlignment="1" applyProtection="1">
      <alignment horizontal="right" vertical="center"/>
    </xf>
    <xf numFmtId="167" fontId="29" fillId="3" borderId="38" xfId="0" applyNumberFormat="1" applyFont="1" applyFill="1" applyBorder="1" applyAlignment="1" applyProtection="1">
      <alignment vertical="center"/>
    </xf>
    <xf numFmtId="167" fontId="29" fillId="3" borderId="16" xfId="0" applyNumberFormat="1" applyFont="1" applyFill="1" applyBorder="1" applyAlignment="1" applyProtection="1">
      <alignment vertical="center"/>
    </xf>
    <xf numFmtId="166" fontId="14" fillId="3" borderId="36" xfId="0" applyNumberFormat="1" applyFont="1" applyFill="1" applyBorder="1" applyAlignment="1" applyProtection="1">
      <alignment horizontal="left" vertical="center" wrapText="1"/>
    </xf>
    <xf numFmtId="166" fontId="29" fillId="3" borderId="58" xfId="0" applyNumberFormat="1" applyFont="1" applyFill="1" applyBorder="1" applyAlignment="1" applyProtection="1">
      <alignment vertical="center"/>
    </xf>
    <xf numFmtId="166" fontId="32" fillId="3" borderId="58" xfId="0" applyNumberFormat="1" applyFont="1" applyFill="1" applyBorder="1" applyAlignment="1" applyProtection="1">
      <alignment vertical="center"/>
    </xf>
    <xf numFmtId="166" fontId="29" fillId="3" borderId="63" xfId="0" applyNumberFormat="1" applyFont="1" applyFill="1" applyBorder="1" applyAlignment="1" applyProtection="1">
      <alignment vertical="center"/>
    </xf>
    <xf numFmtId="166" fontId="32" fillId="3" borderId="63" xfId="0" applyNumberFormat="1" applyFont="1" applyFill="1" applyBorder="1" applyAlignment="1" applyProtection="1">
      <alignment vertical="center"/>
    </xf>
    <xf numFmtId="167" fontId="29" fillId="3" borderId="64" xfId="0" applyNumberFormat="1" applyFont="1" applyFill="1" applyBorder="1" applyAlignment="1" applyProtection="1">
      <alignment horizontal="right" vertical="center"/>
    </xf>
    <xf numFmtId="167" fontId="29" fillId="3" borderId="28" xfId="0" applyNumberFormat="1" applyFont="1" applyFill="1" applyBorder="1" applyAlignment="1" applyProtection="1">
      <alignment vertical="center"/>
    </xf>
    <xf numFmtId="167" fontId="29" fillId="3" borderId="36" xfId="0" applyNumberFormat="1" applyFont="1" applyFill="1" applyBorder="1" applyAlignment="1" applyProtection="1">
      <alignment vertical="center"/>
    </xf>
    <xf numFmtId="0" fontId="14" fillId="0" borderId="32" xfId="0" applyFont="1" applyBorder="1" applyAlignment="1" applyProtection="1">
      <alignment horizontal="right" vertical="center"/>
    </xf>
    <xf numFmtId="166" fontId="15" fillId="3" borderId="60" xfId="0" applyNumberFormat="1" applyFont="1" applyFill="1" applyBorder="1" applyAlignment="1" applyProtection="1">
      <alignment vertical="center"/>
    </xf>
    <xf numFmtId="166" fontId="16" fillId="3" borderId="60" xfId="0" applyNumberFormat="1" applyFont="1" applyFill="1" applyBorder="1" applyAlignment="1" applyProtection="1">
      <alignment vertical="center"/>
    </xf>
    <xf numFmtId="167" fontId="29" fillId="3" borderId="55" xfId="0" applyNumberFormat="1" applyFont="1" applyFill="1" applyBorder="1" applyAlignment="1" applyProtection="1">
      <alignment horizontal="right" vertical="center"/>
    </xf>
    <xf numFmtId="167" fontId="29" fillId="3" borderId="35" xfId="0" applyNumberFormat="1" applyFont="1" applyFill="1" applyBorder="1" applyAlignment="1" applyProtection="1">
      <alignment vertical="center"/>
    </xf>
    <xf numFmtId="167" fontId="29" fillId="3" borderId="32" xfId="0" applyNumberFormat="1" applyFont="1" applyFill="1" applyBorder="1" applyAlignment="1" applyProtection="1">
      <alignment vertical="center"/>
    </xf>
    <xf numFmtId="169" fontId="33" fillId="0" borderId="0" xfId="0" applyNumberFormat="1" applyFont="1" applyFill="1" applyBorder="1" applyAlignment="1"/>
    <xf numFmtId="166" fontId="16" fillId="3" borderId="0" xfId="0" applyNumberFormat="1" applyFont="1" applyFill="1" applyBorder="1" applyAlignment="1" applyProtection="1">
      <alignment vertical="center"/>
    </xf>
    <xf numFmtId="167" fontId="32" fillId="3" borderId="0" xfId="0" applyNumberFormat="1" applyFont="1" applyFill="1" applyBorder="1" applyAlignment="1" applyProtection="1">
      <alignment horizontal="right" vertical="center"/>
    </xf>
    <xf numFmtId="167" fontId="32" fillId="3" borderId="0" xfId="0" applyNumberFormat="1" applyFont="1" applyFill="1" applyBorder="1" applyAlignment="1" applyProtection="1">
      <alignment vertical="center"/>
    </xf>
    <xf numFmtId="0" fontId="6" fillId="0" borderId="0" xfId="0" applyFont="1"/>
    <xf numFmtId="167" fontId="9" fillId="3" borderId="2" xfId="0" applyNumberFormat="1" applyFont="1" applyFill="1" applyBorder="1" applyAlignment="1" applyProtection="1">
      <alignment vertical="center"/>
    </xf>
    <xf numFmtId="167" fontId="34" fillId="3" borderId="2" xfId="0" applyNumberFormat="1" applyFont="1" applyFill="1" applyBorder="1" applyAlignment="1" applyProtection="1">
      <alignment vertical="center"/>
    </xf>
    <xf numFmtId="167" fontId="9" fillId="3" borderId="2" xfId="0" applyNumberFormat="1" applyFont="1" applyFill="1" applyBorder="1" applyAlignment="1" applyProtection="1">
      <alignment horizontal="right" vertical="center"/>
    </xf>
    <xf numFmtId="0" fontId="9" fillId="0" borderId="3" xfId="0" applyFont="1" applyBorder="1" applyProtection="1"/>
    <xf numFmtId="0" fontId="25" fillId="0" borderId="19" xfId="0" applyFont="1" applyBorder="1" applyAlignment="1" applyProtection="1">
      <alignment horizontal="center" vertical="center"/>
    </xf>
    <xf numFmtId="0" fontId="26" fillId="0" borderId="19" xfId="0" applyFont="1" applyBorder="1" applyAlignment="1" applyProtection="1">
      <alignment horizontal="center" vertical="center"/>
    </xf>
    <xf numFmtId="0" fontId="27" fillId="0" borderId="34" xfId="0" applyFont="1" applyBorder="1" applyAlignment="1" applyProtection="1">
      <alignment horizontal="right" vertical="center" wrapText="1"/>
    </xf>
    <xf numFmtId="0" fontId="14" fillId="0" borderId="20" xfId="0" applyFont="1" applyBorder="1" applyAlignment="1" applyProtection="1">
      <alignment vertical="center"/>
    </xf>
    <xf numFmtId="166" fontId="15" fillId="3" borderId="21" xfId="0" applyNumberFormat="1" applyFont="1" applyFill="1" applyBorder="1" applyAlignment="1" applyProtection="1">
      <alignment vertical="center"/>
    </xf>
    <xf numFmtId="166" fontId="16" fillId="3" borderId="21" xfId="0" applyNumberFormat="1" applyFont="1" applyFill="1" applyBorder="1" applyAlignment="1" applyProtection="1">
      <alignment vertical="center"/>
    </xf>
    <xf numFmtId="167" fontId="29" fillId="3" borderId="22" xfId="0" applyNumberFormat="1" applyFont="1" applyFill="1" applyBorder="1" applyAlignment="1" applyProtection="1">
      <alignment horizontal="right" vertical="center"/>
    </xf>
    <xf numFmtId="166" fontId="15" fillId="3" borderId="24" xfId="0" applyNumberFormat="1" applyFont="1" applyFill="1" applyBorder="1" applyAlignment="1" applyProtection="1">
      <alignment vertical="center"/>
    </xf>
    <xf numFmtId="166" fontId="16" fillId="3" borderId="24" xfId="0" applyNumberFormat="1" applyFont="1" applyFill="1" applyBorder="1" applyAlignment="1" applyProtection="1">
      <alignment vertical="center"/>
    </xf>
    <xf numFmtId="167" fontId="29" fillId="3" borderId="25" xfId="0" applyNumberFormat="1" applyFont="1" applyFill="1" applyBorder="1" applyAlignment="1" applyProtection="1">
      <alignment horizontal="right" vertical="center"/>
    </xf>
    <xf numFmtId="166" fontId="22" fillId="3" borderId="24" xfId="0" applyNumberFormat="1" applyFont="1" applyFill="1" applyBorder="1" applyAlignment="1" applyProtection="1">
      <alignment vertical="center"/>
    </xf>
    <xf numFmtId="166" fontId="28" fillId="3" borderId="24" xfId="0" applyNumberFormat="1" applyFont="1" applyFill="1" applyBorder="1" applyAlignment="1" applyProtection="1">
      <alignment vertical="center"/>
    </xf>
    <xf numFmtId="167" fontId="22" fillId="3" borderId="25" xfId="0" applyNumberFormat="1" applyFont="1" applyFill="1" applyBorder="1" applyAlignment="1" applyProtection="1">
      <alignment horizontal="right" vertical="center"/>
    </xf>
    <xf numFmtId="0" fontId="35" fillId="0" borderId="20" xfId="0" applyFont="1" applyBorder="1" applyAlignment="1" applyProtection="1">
      <alignment horizontal="right" vertical="center"/>
    </xf>
    <xf numFmtId="166" fontId="16" fillId="3" borderId="27" xfId="0" applyNumberFormat="1" applyFont="1" applyFill="1" applyBorder="1" applyAlignment="1" applyProtection="1">
      <alignment vertical="center"/>
    </xf>
    <xf numFmtId="167" fontId="32" fillId="3" borderId="26" xfId="0" applyNumberFormat="1" applyFont="1" applyFill="1" applyBorder="1" applyAlignment="1" applyProtection="1">
      <alignment horizontal="right" vertical="center"/>
    </xf>
    <xf numFmtId="167" fontId="32" fillId="3" borderId="28" xfId="0" applyNumberFormat="1" applyFont="1" applyFill="1" applyBorder="1" applyAlignment="1" applyProtection="1">
      <alignment vertical="center"/>
    </xf>
    <xf numFmtId="167" fontId="32" fillId="3" borderId="36" xfId="0" applyNumberFormat="1" applyFont="1" applyFill="1" applyBorder="1" applyAlignment="1" applyProtection="1">
      <alignment vertical="center"/>
    </xf>
    <xf numFmtId="0" fontId="17" fillId="0" borderId="20" xfId="0" applyFont="1" applyBorder="1" applyAlignment="1" applyProtection="1">
      <alignment horizontal="right" vertical="center"/>
    </xf>
    <xf numFmtId="166" fontId="17" fillId="3" borderId="27" xfId="0" applyNumberFormat="1" applyFont="1" applyFill="1" applyBorder="1" applyAlignment="1" applyProtection="1">
      <alignment vertical="center"/>
    </xf>
    <xf numFmtId="167" fontId="34" fillId="3" borderId="26" xfId="0" applyNumberFormat="1" applyFont="1" applyFill="1" applyBorder="1" applyAlignment="1" applyProtection="1">
      <alignment horizontal="right" vertical="center"/>
    </xf>
    <xf numFmtId="167" fontId="34" fillId="3" borderId="28" xfId="0" applyNumberFormat="1" applyFont="1" applyFill="1" applyBorder="1" applyAlignment="1" applyProtection="1">
      <alignment vertical="center"/>
    </xf>
    <xf numFmtId="167" fontId="34" fillId="3" borderId="36" xfId="0" applyNumberFormat="1" applyFont="1" applyFill="1" applyBorder="1" applyAlignment="1" applyProtection="1">
      <alignment vertical="center"/>
    </xf>
    <xf numFmtId="166" fontId="12" fillId="3" borderId="36" xfId="0" applyNumberFormat="1" applyFont="1" applyFill="1" applyBorder="1" applyAlignment="1" applyProtection="1">
      <alignment vertical="center"/>
    </xf>
    <xf numFmtId="166" fontId="22" fillId="3" borderId="33" xfId="0" applyNumberFormat="1" applyFont="1" applyFill="1" applyBorder="1" applyAlignment="1" applyProtection="1">
      <alignment vertical="center"/>
    </xf>
    <xf numFmtId="166" fontId="28" fillId="3" borderId="33" xfId="0" applyNumberFormat="1" applyFont="1" applyFill="1" applyBorder="1" applyAlignment="1" applyProtection="1">
      <alignment vertical="center"/>
    </xf>
    <xf numFmtId="167" fontId="22" fillId="3" borderId="34" xfId="0" applyNumberFormat="1" applyFont="1" applyFill="1" applyBorder="1" applyAlignment="1" applyProtection="1">
      <alignment horizontal="right" vertical="center"/>
    </xf>
    <xf numFmtId="167" fontId="22" fillId="3" borderId="35" xfId="0" applyNumberFormat="1" applyFont="1" applyFill="1" applyBorder="1" applyAlignment="1" applyProtection="1">
      <alignment vertical="center"/>
    </xf>
    <xf numFmtId="167" fontId="22" fillId="3" borderId="32" xfId="0" applyNumberFormat="1" applyFont="1" applyFill="1" applyBorder="1" applyAlignment="1" applyProtection="1">
      <alignment vertical="center"/>
    </xf>
    <xf numFmtId="0" fontId="17" fillId="0" borderId="16" xfId="0" applyFont="1" applyBorder="1" applyAlignment="1" applyProtection="1">
      <alignment horizontal="right" vertical="center"/>
    </xf>
    <xf numFmtId="166" fontId="17" fillId="3" borderId="17" xfId="0" applyNumberFormat="1" applyFont="1" applyFill="1" applyBorder="1" applyAlignment="1" applyProtection="1">
      <alignment vertical="center"/>
    </xf>
    <xf numFmtId="167" fontId="34" fillId="3" borderId="18" xfId="0" applyNumberFormat="1" applyFont="1" applyFill="1" applyBorder="1" applyAlignment="1" applyProtection="1">
      <alignment horizontal="right" vertical="center"/>
    </xf>
    <xf numFmtId="167" fontId="34" fillId="3" borderId="38" xfId="0" applyNumberFormat="1" applyFont="1" applyFill="1" applyBorder="1" applyAlignment="1" applyProtection="1">
      <alignment vertical="center"/>
    </xf>
    <xf numFmtId="167" fontId="34" fillId="3" borderId="16" xfId="0" applyNumberFormat="1" applyFont="1" applyFill="1" applyBorder="1" applyAlignment="1" applyProtection="1">
      <alignment vertical="center"/>
    </xf>
    <xf numFmtId="166" fontId="12" fillId="3" borderId="16" xfId="0" applyNumberFormat="1" applyFont="1" applyFill="1" applyBorder="1" applyAlignment="1" applyProtection="1">
      <alignment vertical="center"/>
    </xf>
    <xf numFmtId="166" fontId="10" fillId="3" borderId="17" xfId="0" applyNumberFormat="1" applyFont="1" applyFill="1" applyBorder="1" applyAlignment="1" applyProtection="1">
      <alignment vertical="center"/>
    </xf>
    <xf numFmtId="166" fontId="11" fillId="3" borderId="17" xfId="0" applyNumberFormat="1" applyFont="1" applyFill="1" applyBorder="1" applyAlignment="1" applyProtection="1">
      <alignment vertical="center"/>
    </xf>
    <xf numFmtId="167" fontId="22" fillId="3" borderId="18" xfId="0" applyNumberFormat="1" applyFont="1" applyFill="1" applyBorder="1" applyAlignment="1" applyProtection="1">
      <alignment horizontal="right" vertical="center"/>
    </xf>
    <xf numFmtId="167" fontId="22" fillId="3" borderId="38" xfId="0" applyNumberFormat="1" applyFont="1" applyFill="1" applyBorder="1" applyAlignment="1" applyProtection="1">
      <alignment vertical="center"/>
    </xf>
    <xf numFmtId="167" fontId="22" fillId="3" borderId="16" xfId="0" applyNumberFormat="1" applyFont="1" applyFill="1" applyBorder="1" applyAlignment="1" applyProtection="1">
      <alignment vertical="center"/>
    </xf>
    <xf numFmtId="166" fontId="18" fillId="3" borderId="37" xfId="0" applyNumberFormat="1" applyFont="1" applyFill="1" applyBorder="1" applyAlignment="1" applyProtection="1">
      <alignment vertical="center" wrapText="1"/>
    </xf>
    <xf numFmtId="166" fontId="15" fillId="3" borderId="17" xfId="0" applyNumberFormat="1" applyFont="1" applyFill="1" applyBorder="1" applyAlignment="1" applyProtection="1">
      <alignment vertical="center"/>
    </xf>
    <xf numFmtId="166" fontId="16" fillId="3" borderId="17" xfId="0" applyNumberFormat="1" applyFont="1" applyFill="1" applyBorder="1" applyAlignment="1" applyProtection="1">
      <alignment vertical="center"/>
    </xf>
    <xf numFmtId="167" fontId="29" fillId="3" borderId="18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vertical="center"/>
    </xf>
    <xf numFmtId="166" fontId="18" fillId="3" borderId="57" xfId="0" applyNumberFormat="1" applyFont="1" applyFill="1" applyBorder="1" applyAlignment="1" applyProtection="1">
      <alignment vertical="center" wrapText="1"/>
    </xf>
    <xf numFmtId="166" fontId="12" fillId="3" borderId="3" xfId="0" applyNumberFormat="1" applyFont="1" applyFill="1" applyBorder="1" applyAlignment="1" applyProtection="1">
      <alignment vertical="center"/>
    </xf>
    <xf numFmtId="166" fontId="15" fillId="3" borderId="4" xfId="0" applyNumberFormat="1" applyFont="1" applyFill="1" applyBorder="1" applyAlignment="1" applyProtection="1">
      <alignment vertical="center"/>
    </xf>
    <xf numFmtId="166" fontId="16" fillId="3" borderId="4" xfId="0" applyNumberFormat="1" applyFont="1" applyFill="1" applyBorder="1" applyAlignment="1" applyProtection="1">
      <alignment vertical="center"/>
    </xf>
    <xf numFmtId="167" fontId="29" fillId="3" borderId="10" xfId="0" applyNumberFormat="1" applyFont="1" applyFill="1" applyBorder="1" applyAlignment="1" applyProtection="1">
      <alignment horizontal="right" vertical="center"/>
    </xf>
    <xf numFmtId="167" fontId="29" fillId="3" borderId="12" xfId="0" applyNumberFormat="1" applyFont="1" applyFill="1" applyBorder="1" applyAlignment="1" applyProtection="1">
      <alignment vertical="center"/>
    </xf>
    <xf numFmtId="167" fontId="29" fillId="3" borderId="3" xfId="0" applyNumberFormat="1" applyFont="1" applyFill="1" applyBorder="1" applyAlignment="1" applyProtection="1">
      <alignment vertical="center"/>
    </xf>
    <xf numFmtId="166" fontId="10" fillId="3" borderId="24" xfId="0" applyNumberFormat="1" applyFont="1" applyFill="1" applyBorder="1" applyAlignment="1" applyProtection="1">
      <alignment vertical="center"/>
    </xf>
    <xf numFmtId="166" fontId="11" fillId="3" borderId="24" xfId="0" applyNumberFormat="1" applyFont="1" applyFill="1" applyBorder="1" applyAlignment="1" applyProtection="1">
      <alignment vertical="center"/>
    </xf>
    <xf numFmtId="167" fontId="36" fillId="0" borderId="25" xfId="0" applyNumberFormat="1" applyFont="1" applyFill="1" applyBorder="1" applyAlignment="1" applyProtection="1">
      <alignment horizontal="right" vertical="center"/>
    </xf>
    <xf numFmtId="166" fontId="10" fillId="3" borderId="9" xfId="0" applyNumberFormat="1" applyFont="1" applyFill="1" applyBorder="1" applyAlignment="1" applyProtection="1">
      <alignment vertical="center"/>
    </xf>
    <xf numFmtId="166" fontId="11" fillId="3" borderId="9" xfId="0" applyNumberFormat="1" applyFont="1" applyFill="1" applyBorder="1" applyAlignment="1" applyProtection="1">
      <alignment vertical="center"/>
    </xf>
    <xf numFmtId="167" fontId="22" fillId="3" borderId="26" xfId="0" applyNumberFormat="1" applyFont="1" applyFill="1" applyBorder="1" applyAlignment="1" applyProtection="1">
      <alignment horizontal="right" vertical="center"/>
    </xf>
    <xf numFmtId="167" fontId="22" fillId="3" borderId="9" xfId="0" applyNumberFormat="1" applyFont="1" applyFill="1" applyBorder="1" applyAlignment="1" applyProtection="1">
      <alignment vertical="center"/>
    </xf>
    <xf numFmtId="167" fontId="22" fillId="3" borderId="28" xfId="0" applyNumberFormat="1" applyFont="1" applyFill="1" applyBorder="1" applyAlignment="1" applyProtection="1">
      <alignment horizontal="right" vertical="center"/>
    </xf>
    <xf numFmtId="167" fontId="22" fillId="3" borderId="8" xfId="0" applyNumberFormat="1" applyFont="1" applyFill="1" applyBorder="1" applyAlignment="1" applyProtection="1">
      <alignment vertical="center"/>
    </xf>
    <xf numFmtId="166" fontId="12" fillId="0" borderId="36" xfId="1" applyNumberFormat="1" applyFont="1" applyFill="1" applyBorder="1" applyAlignment="1" applyProtection="1">
      <alignment horizontal="left" indent="3"/>
    </xf>
    <xf numFmtId="166" fontId="10" fillId="3" borderId="27" xfId="0" applyNumberFormat="1" applyFont="1" applyFill="1" applyBorder="1" applyAlignment="1" applyProtection="1">
      <alignment vertical="center"/>
    </xf>
    <xf numFmtId="166" fontId="11" fillId="3" borderId="27" xfId="0" applyNumberFormat="1" applyFont="1" applyFill="1" applyBorder="1" applyAlignment="1" applyProtection="1">
      <alignment vertical="center"/>
    </xf>
    <xf numFmtId="167" fontId="22" fillId="3" borderId="28" xfId="0" applyNumberFormat="1" applyFont="1" applyFill="1" applyBorder="1" applyAlignment="1" applyProtection="1">
      <alignment vertical="center"/>
    </xf>
    <xf numFmtId="167" fontId="22" fillId="3" borderId="36" xfId="0" applyNumberFormat="1" applyFont="1" applyFill="1" applyBorder="1" applyAlignment="1" applyProtection="1">
      <alignment vertical="center"/>
    </xf>
    <xf numFmtId="166" fontId="10" fillId="3" borderId="4" xfId="0" applyNumberFormat="1" applyFont="1" applyFill="1" applyBorder="1" applyAlignment="1" applyProtection="1">
      <alignment vertical="center"/>
    </xf>
    <xf numFmtId="166" fontId="11" fillId="3" borderId="4" xfId="0" applyNumberFormat="1" applyFont="1" applyFill="1" applyBorder="1" applyAlignment="1" applyProtection="1">
      <alignment vertical="center"/>
    </xf>
    <xf numFmtId="167" fontId="22" fillId="3" borderId="10" xfId="0" applyNumberFormat="1" applyFont="1" applyFill="1" applyBorder="1" applyAlignment="1" applyProtection="1">
      <alignment horizontal="right" vertical="center"/>
    </xf>
    <xf numFmtId="167" fontId="22" fillId="3" borderId="12" xfId="0" applyNumberFormat="1" applyFont="1" applyFill="1" applyBorder="1" applyAlignment="1" applyProtection="1">
      <alignment vertical="center"/>
    </xf>
    <xf numFmtId="167" fontId="22" fillId="3" borderId="3" xfId="0" applyNumberFormat="1" applyFont="1" applyFill="1" applyBorder="1" applyAlignment="1" applyProtection="1">
      <alignment vertical="center"/>
    </xf>
    <xf numFmtId="166" fontId="12" fillId="3" borderId="32" xfId="0" applyNumberFormat="1" applyFont="1" applyFill="1" applyBorder="1" applyAlignment="1" applyProtection="1">
      <alignment vertical="center"/>
    </xf>
    <xf numFmtId="166" fontId="10" fillId="3" borderId="33" xfId="0" applyNumberFormat="1" applyFont="1" applyFill="1" applyBorder="1" applyAlignment="1" applyProtection="1">
      <alignment vertical="center"/>
    </xf>
    <xf numFmtId="166" fontId="11" fillId="3" borderId="33" xfId="0" applyNumberFormat="1" applyFont="1" applyFill="1" applyBorder="1" applyAlignment="1" applyProtection="1">
      <alignment vertical="center"/>
    </xf>
    <xf numFmtId="166" fontId="12" fillId="0" borderId="8" xfId="1" applyNumberFormat="1" applyFont="1" applyFill="1" applyBorder="1" applyAlignment="1" applyProtection="1">
      <alignment vertical="center"/>
    </xf>
    <xf numFmtId="166" fontId="10" fillId="3" borderId="65" xfId="0" applyNumberFormat="1" applyFont="1" applyFill="1" applyBorder="1" applyAlignment="1" applyProtection="1">
      <alignment vertical="center"/>
    </xf>
    <xf numFmtId="166" fontId="11" fillId="3" borderId="65" xfId="0" applyNumberFormat="1" applyFont="1" applyFill="1" applyBorder="1" applyAlignment="1" applyProtection="1">
      <alignment vertical="center"/>
    </xf>
    <xf numFmtId="167" fontId="36" fillId="0" borderId="30" xfId="0" applyNumberFormat="1" applyFont="1" applyFill="1" applyBorder="1" applyAlignment="1" applyProtection="1">
      <alignment horizontal="right" vertical="center"/>
    </xf>
    <xf numFmtId="167" fontId="22" fillId="3" borderId="66" xfId="0" applyNumberFormat="1" applyFont="1" applyFill="1" applyBorder="1" applyAlignment="1" applyProtection="1">
      <alignment vertical="center"/>
    </xf>
    <xf numFmtId="167" fontId="22" fillId="3" borderId="67" xfId="0" applyNumberFormat="1" applyFont="1" applyFill="1" applyBorder="1" applyAlignment="1" applyProtection="1">
      <alignment vertical="center"/>
    </xf>
    <xf numFmtId="166" fontId="14" fillId="0" borderId="20" xfId="1" applyNumberFormat="1" applyFont="1" applyFill="1" applyBorder="1" applyAlignment="1" applyProtection="1">
      <alignment vertical="center" wrapText="1"/>
    </xf>
    <xf numFmtId="167" fontId="22" fillId="3" borderId="24" xfId="0" applyNumberFormat="1" applyFont="1" applyFill="1" applyBorder="1" applyAlignment="1" applyProtection="1">
      <alignment vertical="center"/>
    </xf>
    <xf numFmtId="167" fontId="22" fillId="3" borderId="23" xfId="0" applyNumberFormat="1" applyFont="1" applyFill="1" applyBorder="1" applyAlignment="1" applyProtection="1">
      <alignment horizontal="right" vertical="center"/>
    </xf>
    <xf numFmtId="166" fontId="12" fillId="0" borderId="36" xfId="1" applyNumberFormat="1" applyFont="1" applyFill="1" applyBorder="1" applyAlignment="1" applyProtection="1">
      <alignment horizontal="right" vertical="center"/>
    </xf>
    <xf numFmtId="166" fontId="14" fillId="0" borderId="20" xfId="1" applyNumberFormat="1" applyFont="1" applyFill="1" applyBorder="1" applyAlignment="1" applyProtection="1">
      <alignment vertical="center"/>
    </xf>
    <xf numFmtId="166" fontId="12" fillId="0" borderId="20" xfId="1" applyNumberFormat="1" applyFont="1" applyFill="1" applyBorder="1" applyAlignment="1" applyProtection="1">
      <alignment vertical="center"/>
    </xf>
    <xf numFmtId="166" fontId="12" fillId="0" borderId="36" xfId="1" applyNumberFormat="1" applyFont="1" applyFill="1" applyBorder="1" applyAlignment="1" applyProtection="1">
      <alignment vertical="center"/>
    </xf>
    <xf numFmtId="166" fontId="14" fillId="0" borderId="36" xfId="1" applyNumberFormat="1" applyFont="1" applyFill="1" applyBorder="1" applyAlignment="1" applyProtection="1">
      <alignment vertical="center"/>
    </xf>
    <xf numFmtId="0" fontId="14" fillId="0" borderId="36" xfId="1" applyFont="1" applyFill="1" applyBorder="1" applyAlignment="1" applyProtection="1">
      <alignment vertical="center"/>
    </xf>
    <xf numFmtId="166" fontId="12" fillId="0" borderId="32" xfId="1" applyNumberFormat="1" applyFont="1" applyFill="1" applyBorder="1" applyAlignment="1" applyProtection="1">
      <alignment horizontal="right" vertical="center"/>
    </xf>
    <xf numFmtId="166" fontId="15" fillId="3" borderId="40" xfId="0" applyNumberFormat="1" applyFont="1" applyFill="1" applyBorder="1" applyAlignment="1" applyProtection="1">
      <alignment vertical="center"/>
    </xf>
    <xf numFmtId="166" fontId="16" fillId="3" borderId="40" xfId="0" applyNumberFormat="1" applyFont="1" applyFill="1" applyBorder="1" applyAlignment="1" applyProtection="1">
      <alignment vertical="center"/>
    </xf>
    <xf numFmtId="167" fontId="29" fillId="3" borderId="41" xfId="0" applyNumberFormat="1" applyFont="1" applyFill="1" applyBorder="1" applyAlignment="1" applyProtection="1">
      <alignment horizontal="right" vertical="center"/>
    </xf>
    <xf numFmtId="167" fontId="29" fillId="3" borderId="42" xfId="0" applyNumberFormat="1" applyFont="1" applyFill="1" applyBorder="1" applyAlignment="1" applyProtection="1">
      <alignment vertical="center"/>
    </xf>
    <xf numFmtId="167" fontId="29" fillId="3" borderId="37" xfId="0" applyNumberFormat="1" applyFont="1" applyFill="1" applyBorder="1" applyAlignment="1" applyProtection="1">
      <alignment vertical="center"/>
    </xf>
    <xf numFmtId="166" fontId="14" fillId="3" borderId="16" xfId="0" applyNumberFormat="1" applyFont="1" applyFill="1" applyBorder="1" applyAlignment="1" applyProtection="1">
      <alignment horizontal="left" vertical="center" wrapText="1"/>
    </xf>
    <xf numFmtId="166" fontId="18" fillId="3" borderId="57" xfId="1" applyNumberFormat="1" applyFont="1" applyFill="1" applyBorder="1" applyAlignment="1" applyProtection="1">
      <alignment vertical="center" wrapText="1"/>
    </xf>
    <xf numFmtId="167" fontId="29" fillId="3" borderId="39" xfId="0" applyNumberFormat="1" applyFont="1" applyFill="1" applyBorder="1" applyAlignment="1" applyProtection="1">
      <alignment vertical="center"/>
    </xf>
    <xf numFmtId="167" fontId="29" fillId="3" borderId="57" xfId="0" applyNumberFormat="1" applyFont="1" applyFill="1" applyBorder="1" applyAlignment="1" applyProtection="1">
      <alignment vertical="center"/>
    </xf>
    <xf numFmtId="166" fontId="12" fillId="3" borderId="8" xfId="1" applyNumberFormat="1" applyFont="1" applyFill="1" applyBorder="1" applyAlignment="1" applyProtection="1">
      <alignment horizontal="left" wrapText="1" indent="1"/>
    </xf>
    <xf numFmtId="0" fontId="20" fillId="0" borderId="4" xfId="1" applyFont="1" applyFill="1" applyBorder="1" applyAlignment="1"/>
    <xf numFmtId="0" fontId="37" fillId="0" borderId="4" xfId="1" applyFont="1" applyFill="1" applyBorder="1" applyAlignment="1"/>
    <xf numFmtId="167" fontId="29" fillId="3" borderId="14" xfId="0" applyNumberFormat="1" applyFont="1" applyFill="1" applyBorder="1" applyAlignment="1" applyProtection="1">
      <alignment horizontal="right" vertical="center"/>
    </xf>
    <xf numFmtId="0" fontId="20" fillId="0" borderId="12" xfId="1" applyFont="1" applyFill="1" applyBorder="1" applyAlignment="1"/>
    <xf numFmtId="167" fontId="29" fillId="3" borderId="8" xfId="0" applyNumberFormat="1" applyFont="1" applyFill="1" applyBorder="1" applyAlignment="1" applyProtection="1">
      <alignment vertical="center"/>
    </xf>
    <xf numFmtId="0" fontId="20" fillId="0" borderId="0" xfId="1" applyFont="1" applyFill="1" applyAlignment="1"/>
    <xf numFmtId="166" fontId="12" fillId="0" borderId="20" xfId="1" applyNumberFormat="1" applyFont="1" applyFill="1" applyBorder="1" applyAlignment="1" applyProtection="1">
      <alignment horizontal="left" wrapText="1" indent="4"/>
    </xf>
    <xf numFmtId="166" fontId="12" fillId="3" borderId="24" xfId="0" applyNumberFormat="1" applyFont="1" applyFill="1" applyBorder="1" applyAlignment="1" applyProtection="1">
      <alignment vertical="center"/>
    </xf>
    <xf numFmtId="166" fontId="17" fillId="3" borderId="24" xfId="0" applyNumberFormat="1" applyFont="1" applyFill="1" applyBorder="1" applyAlignment="1" applyProtection="1">
      <alignment vertical="center"/>
    </xf>
    <xf numFmtId="167" fontId="9" fillId="3" borderId="25" xfId="0" applyNumberFormat="1" applyFont="1" applyFill="1" applyBorder="1" applyAlignment="1" applyProtection="1">
      <alignment horizontal="right" vertical="center"/>
    </xf>
    <xf numFmtId="167" fontId="9" fillId="3" borderId="20" xfId="0" applyNumberFormat="1" applyFont="1" applyFill="1" applyBorder="1" applyAlignment="1" applyProtection="1">
      <alignment vertical="center"/>
    </xf>
    <xf numFmtId="166" fontId="12" fillId="0" borderId="16" xfId="1" applyNumberFormat="1" applyFont="1" applyFill="1" applyBorder="1" applyAlignment="1" applyProtection="1">
      <alignment horizontal="left" vertical="center" wrapText="1" indent="4"/>
    </xf>
    <xf numFmtId="166" fontId="12" fillId="3" borderId="33" xfId="0" applyNumberFormat="1" applyFont="1" applyFill="1" applyBorder="1" applyAlignment="1" applyProtection="1">
      <alignment vertical="center"/>
    </xf>
    <xf numFmtId="166" fontId="17" fillId="3" borderId="33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horizontal="right"/>
    </xf>
    <xf numFmtId="0" fontId="7" fillId="0" borderId="0" xfId="0" applyFont="1"/>
    <xf numFmtId="0" fontId="10" fillId="0" borderId="0" xfId="0" applyFont="1" applyProtection="1"/>
    <xf numFmtId="0" fontId="11" fillId="0" borderId="0" xfId="0" applyFont="1" applyProtection="1"/>
    <xf numFmtId="167" fontId="22" fillId="3" borderId="0" xfId="0" applyNumberFormat="1" applyFont="1" applyFill="1" applyBorder="1" applyAlignment="1" applyProtection="1">
      <alignment horizontal="right" vertical="center"/>
    </xf>
    <xf numFmtId="0" fontId="25" fillId="0" borderId="35" xfId="0" applyFont="1" applyBorder="1" applyAlignment="1" applyProtection="1">
      <alignment horizontal="center" vertical="center"/>
    </xf>
    <xf numFmtId="0" fontId="26" fillId="0" borderId="35" xfId="0" applyFont="1" applyBorder="1" applyAlignment="1" applyProtection="1">
      <alignment horizontal="center" vertical="center"/>
    </xf>
    <xf numFmtId="166" fontId="14" fillId="3" borderId="67" xfId="0" applyNumberFormat="1" applyFont="1" applyFill="1" applyBorder="1" applyAlignment="1" applyProtection="1">
      <alignment vertical="center"/>
    </xf>
    <xf numFmtId="170" fontId="38" fillId="0" borderId="39" xfId="0" applyNumberFormat="1" applyFont="1" applyBorder="1" applyAlignment="1" applyProtection="1">
      <alignment vertical="center"/>
    </xf>
    <xf numFmtId="170" fontId="39" fillId="0" borderId="39" xfId="0" applyNumberFormat="1" applyFont="1" applyBorder="1" applyAlignment="1" applyProtection="1">
      <alignment vertical="center"/>
    </xf>
    <xf numFmtId="166" fontId="29" fillId="3" borderId="14" xfId="0" applyNumberFormat="1" applyFont="1" applyFill="1" applyBorder="1" applyAlignment="1" applyProtection="1">
      <alignment horizontal="right" vertical="center"/>
    </xf>
    <xf numFmtId="166" fontId="29" fillId="3" borderId="39" xfId="0" applyNumberFormat="1" applyFont="1" applyFill="1" applyBorder="1" applyAlignment="1" applyProtection="1">
      <alignment vertical="center"/>
    </xf>
    <xf numFmtId="166" fontId="29" fillId="3" borderId="15" xfId="0" applyNumberFormat="1" applyFont="1" applyFill="1" applyBorder="1" applyAlignment="1" applyProtection="1">
      <alignment horizontal="right" vertical="center"/>
    </xf>
    <xf numFmtId="166" fontId="29" fillId="3" borderId="8" xfId="0" applyNumberFormat="1" applyFont="1" applyFill="1" applyBorder="1" applyAlignment="1" applyProtection="1">
      <alignment vertical="center"/>
    </xf>
    <xf numFmtId="166" fontId="29" fillId="0" borderId="24" xfId="0" applyNumberFormat="1" applyFont="1" applyBorder="1" applyAlignment="1" applyProtection="1">
      <alignment vertical="center"/>
    </xf>
    <xf numFmtId="166" fontId="32" fillId="0" borderId="24" xfId="0" applyNumberFormat="1" applyFont="1" applyBorder="1" applyAlignment="1" applyProtection="1">
      <alignment vertical="center"/>
    </xf>
    <xf numFmtId="166" fontId="22" fillId="0" borderId="24" xfId="0" applyNumberFormat="1" applyFont="1" applyBorder="1" applyAlignment="1" applyProtection="1">
      <alignment vertical="center"/>
    </xf>
    <xf numFmtId="166" fontId="28" fillId="0" borderId="24" xfId="0" applyNumberFormat="1" applyFont="1" applyBorder="1" applyAlignment="1" applyProtection="1">
      <alignment vertical="center"/>
    </xf>
    <xf numFmtId="166" fontId="22" fillId="0" borderId="17" xfId="0" applyNumberFormat="1" applyFont="1" applyBorder="1" applyAlignment="1" applyProtection="1">
      <alignment vertical="center"/>
    </xf>
    <xf numFmtId="166" fontId="28" fillId="0" borderId="17" xfId="0" applyNumberFormat="1" applyFont="1" applyBorder="1" applyAlignment="1" applyProtection="1">
      <alignment vertical="center"/>
    </xf>
    <xf numFmtId="0" fontId="14" fillId="0" borderId="57" xfId="0" applyFont="1" applyBorder="1" applyAlignment="1" applyProtection="1">
      <alignment horizontal="right" vertical="center" wrapText="1"/>
    </xf>
    <xf numFmtId="171" fontId="15" fillId="3" borderId="21" xfId="0" applyNumberFormat="1" applyFont="1" applyFill="1" applyBorder="1" applyAlignment="1" applyProtection="1">
      <alignment vertical="center"/>
    </xf>
    <xf numFmtId="171" fontId="16" fillId="3" borderId="21" xfId="0" applyNumberFormat="1" applyFont="1" applyFill="1" applyBorder="1" applyAlignment="1" applyProtection="1">
      <alignment vertical="center"/>
    </xf>
    <xf numFmtId="171" fontId="29" fillId="3" borderId="44" xfId="0" applyNumberFormat="1" applyFont="1" applyFill="1" applyBorder="1" applyAlignment="1" applyProtection="1">
      <alignment vertical="center"/>
    </xf>
    <xf numFmtId="167" fontId="29" fillId="3" borderId="44" xfId="0" applyNumberFormat="1" applyFont="1" applyFill="1" applyBorder="1" applyAlignment="1" applyProtection="1">
      <alignment vertical="center"/>
    </xf>
    <xf numFmtId="171" fontId="29" fillId="3" borderId="57" xfId="0" applyNumberFormat="1" applyFont="1" applyFill="1" applyBorder="1" applyAlignment="1" applyProtection="1">
      <alignment vertical="center"/>
    </xf>
    <xf numFmtId="0" fontId="14" fillId="0" borderId="36" xfId="0" applyFont="1" applyBorder="1" applyAlignment="1" applyProtection="1">
      <alignment horizontal="right" vertical="center" wrapText="1"/>
    </xf>
    <xf numFmtId="171" fontId="15" fillId="3" borderId="24" xfId="0" applyNumberFormat="1" applyFont="1" applyFill="1" applyBorder="1" applyAlignment="1" applyProtection="1">
      <alignment vertical="center"/>
    </xf>
    <xf numFmtId="171" fontId="15" fillId="3" borderId="27" xfId="0" applyNumberFormat="1" applyFont="1" applyFill="1" applyBorder="1" applyAlignment="1" applyProtection="1">
      <alignment vertical="center"/>
    </xf>
    <xf numFmtId="171" fontId="16" fillId="3" borderId="27" xfId="0" applyNumberFormat="1" applyFont="1" applyFill="1" applyBorder="1" applyAlignment="1" applyProtection="1">
      <alignment vertical="center"/>
    </xf>
    <xf numFmtId="167" fontId="29" fillId="3" borderId="26" xfId="0" applyNumberFormat="1" applyFont="1" applyFill="1" applyBorder="1" applyAlignment="1" applyProtection="1">
      <alignment horizontal="right" vertical="center"/>
    </xf>
    <xf numFmtId="171" fontId="29" fillId="3" borderId="28" xfId="0" applyNumberFormat="1" applyFont="1" applyFill="1" applyBorder="1" applyAlignment="1" applyProtection="1">
      <alignment vertical="center"/>
    </xf>
    <xf numFmtId="171" fontId="29" fillId="3" borderId="36" xfId="0" applyNumberFormat="1" applyFont="1" applyFill="1" applyBorder="1" applyAlignment="1" applyProtection="1">
      <alignment vertical="center"/>
    </xf>
    <xf numFmtId="0" fontId="14" fillId="0" borderId="16" xfId="0" applyFont="1" applyBorder="1" applyAlignment="1" applyProtection="1">
      <alignment horizontal="right" vertical="center" wrapText="1"/>
    </xf>
    <xf numFmtId="171" fontId="15" fillId="3" borderId="17" xfId="0" applyNumberFormat="1" applyFont="1" applyFill="1" applyBorder="1" applyAlignment="1" applyProtection="1">
      <alignment vertical="center"/>
    </xf>
    <xf numFmtId="171" fontId="15" fillId="3" borderId="33" xfId="0" applyNumberFormat="1" applyFont="1" applyFill="1" applyBorder="1" applyAlignment="1" applyProtection="1">
      <alignment vertical="center"/>
    </xf>
    <xf numFmtId="171" fontId="16" fillId="3" borderId="33" xfId="0" applyNumberFormat="1" applyFont="1" applyFill="1" applyBorder="1" applyAlignment="1" applyProtection="1">
      <alignment vertical="center"/>
    </xf>
    <xf numFmtId="167" fontId="29" fillId="3" borderId="34" xfId="0" applyNumberFormat="1" applyFont="1" applyFill="1" applyBorder="1" applyAlignment="1" applyProtection="1">
      <alignment horizontal="right" vertical="center"/>
    </xf>
    <xf numFmtId="171" fontId="29" fillId="3" borderId="35" xfId="0" applyNumberFormat="1" applyFont="1" applyFill="1" applyBorder="1" applyAlignment="1" applyProtection="1">
      <alignment vertical="center"/>
    </xf>
    <xf numFmtId="171" fontId="29" fillId="3" borderId="32" xfId="0" applyNumberFormat="1" applyFont="1" applyFill="1" applyBorder="1" applyAlignment="1" applyProtection="1">
      <alignment vertical="center"/>
    </xf>
    <xf numFmtId="166" fontId="14" fillId="3" borderId="32" xfId="0" applyNumberFormat="1" applyFont="1" applyFill="1" applyBorder="1" applyAlignment="1" applyProtection="1">
      <alignment vertical="center"/>
    </xf>
    <xf numFmtId="166" fontId="29" fillId="0" borderId="33" xfId="0" applyNumberFormat="1" applyFont="1" applyBorder="1" applyAlignment="1" applyProtection="1">
      <alignment vertical="center"/>
    </xf>
    <xf numFmtId="166" fontId="32" fillId="0" borderId="33" xfId="0" applyNumberFormat="1" applyFont="1" applyBorder="1" applyAlignment="1" applyProtection="1">
      <alignment vertical="center"/>
    </xf>
    <xf numFmtId="167" fontId="0" fillId="0" borderId="0" xfId="0" applyNumberFormat="1" applyAlignment="1">
      <alignment horizontal="right"/>
    </xf>
    <xf numFmtId="167" fontId="0" fillId="0" borderId="0" xfId="0" applyNumberFormat="1"/>
    <xf numFmtId="0" fontId="40" fillId="0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horizontal="left" vertical="center"/>
    </xf>
    <xf numFmtId="166" fontId="22" fillId="0" borderId="24" xfId="0" applyNumberFormat="1" applyFont="1" applyFill="1" applyBorder="1" applyAlignment="1" applyProtection="1">
      <alignment vertical="center"/>
    </xf>
    <xf numFmtId="0" fontId="14" fillId="0" borderId="37" xfId="0" applyFont="1" applyBorder="1" applyAlignment="1" applyProtection="1">
      <alignment horizontal="right" vertical="center" wrapText="1"/>
    </xf>
    <xf numFmtId="171" fontId="15" fillId="3" borderId="40" xfId="0" applyNumberFormat="1" applyFont="1" applyFill="1" applyBorder="1" applyAlignment="1" applyProtection="1">
      <alignment vertical="center"/>
    </xf>
    <xf numFmtId="171" fontId="29" fillId="3" borderId="42" xfId="0" applyNumberFormat="1" applyFont="1" applyFill="1" applyBorder="1" applyAlignment="1" applyProtection="1">
      <alignment vertical="center"/>
    </xf>
    <xf numFmtId="171" fontId="29" fillId="3" borderId="37" xfId="0" applyNumberFormat="1" applyFont="1" applyFill="1" applyBorder="1" applyAlignment="1" applyProtection="1">
      <alignment vertical="center"/>
    </xf>
    <xf numFmtId="0" fontId="8" fillId="0" borderId="2" xfId="0" applyFont="1" applyFill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166" fontId="16" fillId="0" borderId="21" xfId="0" applyNumberFormat="1" applyFont="1" applyFill="1" applyBorder="1" applyAlignment="1" applyProtection="1">
      <alignment vertical="center"/>
    </xf>
    <xf numFmtId="166" fontId="16" fillId="0" borderId="24" xfId="0" applyNumberFormat="1" applyFont="1" applyFill="1" applyBorder="1" applyAlignment="1" applyProtection="1">
      <alignment vertical="center"/>
    </xf>
    <xf numFmtId="166" fontId="17" fillId="0" borderId="24" xfId="0" applyNumberFormat="1" applyFont="1" applyFill="1" applyBorder="1" applyAlignment="1" applyProtection="1">
      <alignment vertical="center"/>
    </xf>
    <xf numFmtId="166" fontId="16" fillId="0" borderId="33" xfId="0" applyNumberFormat="1" applyFont="1" applyFill="1" applyBorder="1" applyAlignment="1" applyProtection="1">
      <alignment vertical="center"/>
    </xf>
    <xf numFmtId="166" fontId="17" fillId="0" borderId="33" xfId="0" applyNumberFormat="1" applyFont="1" applyFill="1" applyBorder="1" applyAlignment="1" applyProtection="1">
      <alignment vertical="center"/>
    </xf>
    <xf numFmtId="166" fontId="16" fillId="0" borderId="17" xfId="0" applyNumberFormat="1" applyFont="1" applyFill="1" applyBorder="1" applyAlignment="1" applyProtection="1">
      <alignment vertical="center"/>
    </xf>
    <xf numFmtId="166" fontId="17" fillId="0" borderId="9" xfId="0" applyNumberFormat="1" applyFont="1" applyFill="1" applyBorder="1" applyAlignment="1" applyProtection="1">
      <alignment vertical="center"/>
    </xf>
    <xf numFmtId="166" fontId="16" fillId="0" borderId="40" xfId="0" applyNumberFormat="1" applyFont="1" applyFill="1" applyBorder="1" applyAlignment="1" applyProtection="1">
      <alignment vertical="center"/>
    </xf>
    <xf numFmtId="168" fontId="16" fillId="0" borderId="42" xfId="0" applyNumberFormat="1" applyFont="1" applyFill="1" applyBorder="1" applyAlignment="1" applyProtection="1">
      <alignment vertical="center"/>
    </xf>
    <xf numFmtId="166" fontId="12" fillId="5" borderId="20" xfId="0" applyNumberFormat="1" applyFont="1" applyFill="1" applyBorder="1" applyAlignment="1" applyProtection="1">
      <alignment vertical="center"/>
    </xf>
    <xf numFmtId="166" fontId="12" fillId="5" borderId="24" xfId="0" applyNumberFormat="1" applyFont="1" applyFill="1" applyBorder="1" applyAlignment="1" applyProtection="1">
      <alignment vertical="center"/>
    </xf>
    <xf numFmtId="166" fontId="17" fillId="5" borderId="24" xfId="0" applyNumberFormat="1" applyFont="1" applyFill="1" applyBorder="1" applyAlignment="1" applyProtection="1">
      <alignment vertical="center"/>
    </xf>
    <xf numFmtId="166" fontId="12" fillId="5" borderId="25" xfId="0" applyNumberFormat="1" applyFont="1" applyFill="1" applyBorder="1" applyAlignment="1" applyProtection="1">
      <alignment vertical="center"/>
    </xf>
    <xf numFmtId="166" fontId="12" fillId="5" borderId="23" xfId="0" applyNumberFormat="1" applyFont="1" applyFill="1" applyBorder="1" applyAlignment="1" applyProtection="1">
      <alignment vertical="center"/>
    </xf>
    <xf numFmtId="164" fontId="0" fillId="5" borderId="0" xfId="0" applyNumberFormat="1" applyFill="1"/>
    <xf numFmtId="0" fontId="6" fillId="5" borderId="0" xfId="0" applyFont="1" applyFill="1"/>
    <xf numFmtId="0" fontId="47" fillId="0" borderId="0" xfId="0" applyFont="1"/>
    <xf numFmtId="0" fontId="48" fillId="0" borderId="0" xfId="0" applyFont="1" applyAlignment="1">
      <alignment horizontal="center" vertical="center" wrapText="1"/>
    </xf>
    <xf numFmtId="0" fontId="7" fillId="0" borderId="78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justify" vertical="center" wrapText="1"/>
    </xf>
    <xf numFmtId="0" fontId="24" fillId="0" borderId="78" xfId="0" applyFont="1" applyBorder="1" applyAlignment="1">
      <alignment horizontal="center" vertical="center" wrapText="1"/>
    </xf>
    <xf numFmtId="0" fontId="48" fillId="0" borderId="78" xfId="0" applyFont="1" applyBorder="1" applyAlignment="1">
      <alignment horizontal="center" vertical="center" wrapText="1"/>
    </xf>
    <xf numFmtId="0" fontId="52" fillId="0" borderId="77" xfId="0" applyFont="1" applyBorder="1" applyAlignment="1">
      <alignment horizontal="left" vertical="center" wrapText="1"/>
    </xf>
    <xf numFmtId="0" fontId="52" fillId="0" borderId="78" xfId="0" applyFont="1" applyBorder="1" applyAlignment="1">
      <alignment horizontal="center" vertical="center" wrapText="1"/>
    </xf>
    <xf numFmtId="0" fontId="48" fillId="0" borderId="85" xfId="0" applyFont="1" applyBorder="1" applyAlignment="1">
      <alignment horizontal="center" vertical="center" wrapText="1"/>
    </xf>
    <xf numFmtId="0" fontId="52" fillId="0" borderId="84" xfId="0" applyFont="1" applyBorder="1" applyAlignment="1">
      <alignment horizontal="left" vertical="center" wrapText="1"/>
    </xf>
    <xf numFmtId="0" fontId="52" fillId="0" borderId="85" xfId="0" applyFont="1" applyBorder="1" applyAlignment="1">
      <alignment horizontal="center" vertical="center" wrapText="1"/>
    </xf>
    <xf numFmtId="0" fontId="53" fillId="0" borderId="85" xfId="0" applyFont="1" applyBorder="1" applyAlignment="1">
      <alignment horizontal="center" vertical="center" wrapText="1"/>
    </xf>
    <xf numFmtId="0" fontId="7" fillId="5" borderId="77" xfId="0" applyFont="1" applyFill="1" applyBorder="1" applyAlignment="1">
      <alignment horizontal="justify" vertical="center" wrapText="1"/>
    </xf>
    <xf numFmtId="0" fontId="7" fillId="5" borderId="78" xfId="0" applyFont="1" applyFill="1" applyBorder="1" applyAlignment="1">
      <alignment horizontal="center" vertical="center" wrapText="1"/>
    </xf>
    <xf numFmtId="0" fontId="47" fillId="5" borderId="0" xfId="0" applyFont="1" applyFill="1"/>
    <xf numFmtId="0" fontId="48" fillId="5" borderId="79" xfId="0" applyFont="1" applyFill="1" applyBorder="1" applyAlignment="1">
      <alignment horizontal="left" vertical="center" wrapText="1"/>
    </xf>
    <xf numFmtId="0" fontId="48" fillId="5" borderId="78" xfId="0" applyFont="1" applyFill="1" applyBorder="1" applyAlignment="1">
      <alignment horizontal="center" vertical="center" wrapText="1"/>
    </xf>
    <xf numFmtId="0" fontId="48" fillId="5" borderId="84" xfId="0" applyFont="1" applyFill="1" applyBorder="1" applyAlignment="1">
      <alignment horizontal="left" vertical="center" wrapText="1"/>
    </xf>
    <xf numFmtId="0" fontId="48" fillId="5" borderId="85" xfId="0" applyFont="1" applyFill="1" applyBorder="1" applyAlignment="1">
      <alignment horizontal="center" vertical="center" wrapText="1"/>
    </xf>
    <xf numFmtId="0" fontId="48" fillId="5" borderId="77" xfId="0" applyFont="1" applyFill="1" applyBorder="1" applyAlignment="1">
      <alignment horizontal="left" vertical="center" wrapText="1"/>
    </xf>
    <xf numFmtId="1" fontId="54" fillId="0" borderId="1" xfId="0" applyNumberFormat="1" applyFont="1" applyFill="1" applyBorder="1" applyAlignment="1">
      <alignment horizontal="right" vertical="center" wrapText="1"/>
    </xf>
    <xf numFmtId="1" fontId="0" fillId="0" borderId="1" xfId="0" applyNumberFormat="1" applyFont="1" applyFill="1" applyBorder="1" applyAlignment="1">
      <alignment horizontal="right" vertical="center" wrapText="1"/>
    </xf>
    <xf numFmtId="167" fontId="58" fillId="0" borderId="1" xfId="3" applyNumberFormat="1" applyFont="1" applyBorder="1"/>
    <xf numFmtId="167" fontId="58" fillId="0" borderId="87" xfId="3" applyNumberFormat="1" applyFont="1" applyBorder="1"/>
    <xf numFmtId="167" fontId="58" fillId="0" borderId="88" xfId="3" applyNumberFormat="1" applyFont="1" applyFill="1" applyBorder="1"/>
    <xf numFmtId="167" fontId="58" fillId="0" borderId="1" xfId="3" applyNumberFormat="1" applyFont="1" applyFill="1" applyBorder="1"/>
    <xf numFmtId="167" fontId="58" fillId="0" borderId="87" xfId="3" applyNumberFormat="1" applyFont="1" applyFill="1" applyBorder="1"/>
    <xf numFmtId="167" fontId="54" fillId="0" borderId="1" xfId="3" applyNumberFormat="1" applyFont="1" applyBorder="1"/>
    <xf numFmtId="167" fontId="54" fillId="0" borderId="1" xfId="3" applyNumberFormat="1" applyFont="1" applyFill="1" applyBorder="1"/>
    <xf numFmtId="0" fontId="59" fillId="0" borderId="0" xfId="3" applyFont="1" applyFill="1"/>
    <xf numFmtId="0" fontId="24" fillId="0" borderId="1" xfId="3" applyFont="1" applyFill="1" applyBorder="1" applyAlignment="1">
      <alignment horizontal="center" vertical="top"/>
    </xf>
    <xf numFmtId="175" fontId="24" fillId="0" borderId="1" xfId="3" applyNumberFormat="1" applyFont="1" applyFill="1" applyBorder="1" applyAlignment="1">
      <alignment horizontal="center" vertical="top"/>
    </xf>
    <xf numFmtId="175" fontId="24" fillId="0" borderId="87" xfId="3" applyNumberFormat="1" applyFont="1" applyFill="1" applyBorder="1" applyAlignment="1">
      <alignment horizontal="center" vertical="top"/>
    </xf>
    <xf numFmtId="175" fontId="24" fillId="0" borderId="88" xfId="3" applyNumberFormat="1" applyFont="1" applyFill="1" applyBorder="1" applyAlignment="1">
      <alignment horizontal="center" vertical="top"/>
    </xf>
    <xf numFmtId="0" fontId="61" fillId="0" borderId="0" xfId="3" applyFont="1" applyFill="1"/>
    <xf numFmtId="0" fontId="7" fillId="0" borderId="1" xfId="3" applyFont="1" applyFill="1" applyBorder="1" applyAlignment="1">
      <alignment wrapText="1"/>
    </xf>
    <xf numFmtId="0" fontId="8" fillId="0" borderId="1" xfId="3" applyFont="1" applyFill="1" applyBorder="1" applyAlignment="1">
      <alignment horizontal="right" wrapText="1"/>
    </xf>
    <xf numFmtId="4" fontId="58" fillId="0" borderId="1" xfId="3" applyNumberFormat="1" applyFont="1" applyBorder="1"/>
    <xf numFmtId="4" fontId="58" fillId="0" borderId="87" xfId="3" applyNumberFormat="1" applyFont="1" applyBorder="1"/>
    <xf numFmtId="4" fontId="58" fillId="0" borderId="88" xfId="3" applyNumberFormat="1" applyFont="1" applyFill="1" applyBorder="1"/>
    <xf numFmtId="4" fontId="58" fillId="0" borderId="1" xfId="3" applyNumberFormat="1" applyFont="1" applyFill="1" applyBorder="1"/>
    <xf numFmtId="4" fontId="58" fillId="0" borderId="87" xfId="3" applyNumberFormat="1" applyFont="1" applyFill="1" applyBorder="1"/>
    <xf numFmtId="0" fontId="62" fillId="0" borderId="0" xfId="3" applyFont="1"/>
    <xf numFmtId="0" fontId="7" fillId="0" borderId="0" xfId="3" applyFont="1" applyFill="1" applyAlignment="1">
      <alignment horizontal="left" vertical="top" wrapText="1"/>
    </xf>
    <xf numFmtId="0" fontId="64" fillId="0" borderId="0" xfId="0" applyFont="1"/>
    <xf numFmtId="0" fontId="63" fillId="8" borderId="1" xfId="0" applyFont="1" applyFill="1" applyBorder="1" applyAlignment="1">
      <alignment vertical="center"/>
    </xf>
    <xf numFmtId="1" fontId="63" fillId="8" borderId="1" xfId="0" applyNumberFormat="1" applyFont="1" applyFill="1" applyBorder="1" applyAlignment="1">
      <alignment vertical="center"/>
    </xf>
    <xf numFmtId="0" fontId="63" fillId="8" borderId="0" xfId="0" applyFont="1" applyFill="1"/>
    <xf numFmtId="0" fontId="65" fillId="0" borderId="0" xfId="0" applyFont="1" applyAlignment="1">
      <alignment horizontal="left" vertical="center"/>
    </xf>
    <xf numFmtId="0" fontId="7" fillId="0" borderId="2" xfId="0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165" fontId="13" fillId="0" borderId="8" xfId="0" applyNumberFormat="1" applyFont="1" applyBorder="1" applyProtection="1"/>
    <xf numFmtId="0" fontId="10" fillId="0" borderId="3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89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/>
    </xf>
    <xf numFmtId="0" fontId="14" fillId="0" borderId="20" xfId="0" applyFont="1" applyBorder="1" applyAlignment="1">
      <alignment vertical="center"/>
    </xf>
    <xf numFmtId="166" fontId="12" fillId="0" borderId="90" xfId="0" applyNumberFormat="1" applyFont="1" applyFill="1" applyBorder="1" applyAlignment="1" applyProtection="1">
      <alignment vertical="center"/>
    </xf>
    <xf numFmtId="167" fontId="15" fillId="0" borderId="91" xfId="0" applyNumberFormat="1" applyFont="1" applyFill="1" applyBorder="1" applyAlignment="1" applyProtection="1">
      <alignment horizontal="right" vertical="center"/>
    </xf>
    <xf numFmtId="167" fontId="15" fillId="0" borderId="92" xfId="0" applyNumberFormat="1" applyFont="1" applyFill="1" applyBorder="1" applyAlignment="1" applyProtection="1">
      <alignment horizontal="right" vertical="center"/>
    </xf>
    <xf numFmtId="167" fontId="15" fillId="0" borderId="26" xfId="0" applyNumberFormat="1" applyFont="1" applyFill="1" applyBorder="1" applyAlignment="1" applyProtection="1">
      <alignment horizontal="right" vertical="center"/>
    </xf>
    <xf numFmtId="167" fontId="15" fillId="0" borderId="6" xfId="0" applyNumberFormat="1" applyFont="1" applyFill="1" applyBorder="1" applyAlignment="1" applyProtection="1">
      <alignment horizontal="right" vertic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20" fillId="0" borderId="0" xfId="0" applyFont="1"/>
    <xf numFmtId="166" fontId="12" fillId="9" borderId="20" xfId="0" applyNumberFormat="1" applyFont="1" applyFill="1" applyBorder="1" applyAlignment="1" applyProtection="1">
      <alignment vertical="center"/>
    </xf>
    <xf numFmtId="166" fontId="12" fillId="10" borderId="23" xfId="0" applyNumberFormat="1" applyFont="1" applyFill="1" applyBorder="1" applyAlignment="1" applyProtection="1">
      <alignment vertical="center"/>
    </xf>
    <xf numFmtId="166" fontId="12" fillId="10" borderId="24" xfId="0" applyNumberFormat="1" applyFont="1" applyFill="1" applyBorder="1" applyAlignment="1" applyProtection="1">
      <alignment vertical="center"/>
    </xf>
    <xf numFmtId="166" fontId="12" fillId="10" borderId="25" xfId="0" applyNumberFormat="1" applyFont="1" applyFill="1" applyBorder="1" applyAlignment="1" applyProtection="1">
      <alignment vertical="center"/>
    </xf>
    <xf numFmtId="164" fontId="0" fillId="10" borderId="0" xfId="0" applyNumberFormat="1" applyFill="1"/>
    <xf numFmtId="0" fontId="0" fillId="10" borderId="0" xfId="0" applyFill="1"/>
    <xf numFmtId="0" fontId="0" fillId="0" borderId="0" xfId="0" applyAlignment="1">
      <alignment wrapText="1"/>
    </xf>
    <xf numFmtId="0" fontId="52" fillId="0" borderId="77" xfId="0" applyFont="1" applyBorder="1" applyAlignment="1">
      <alignment horizontal="justify" vertical="center" wrapText="1"/>
    </xf>
    <xf numFmtId="0" fontId="56" fillId="0" borderId="78" xfId="0" applyFont="1" applyBorder="1" applyAlignment="1">
      <alignment horizontal="center" vertical="center" wrapText="1"/>
    </xf>
    <xf numFmtId="0" fontId="48" fillId="10" borderId="77" xfId="0" applyFont="1" applyFill="1" applyBorder="1" applyAlignment="1">
      <alignment horizontal="justify" vertical="center" wrapText="1"/>
    </xf>
    <xf numFmtId="0" fontId="48" fillId="10" borderId="78" xfId="0" applyFont="1" applyFill="1" applyBorder="1" applyAlignment="1">
      <alignment horizontal="center" vertical="center" wrapText="1"/>
    </xf>
    <xf numFmtId="0" fontId="55" fillId="10" borderId="78" xfId="0" applyFont="1" applyFill="1" applyBorder="1" applyAlignment="1">
      <alignment horizontal="center" vertical="center" wrapText="1"/>
    </xf>
    <xf numFmtId="1" fontId="54" fillId="0" borderId="88" xfId="0" applyNumberFormat="1" applyFont="1" applyFill="1" applyBorder="1" applyAlignment="1">
      <alignment horizontal="right" vertical="center" wrapText="1"/>
    </xf>
    <xf numFmtId="0" fontId="66" fillId="6" borderId="0" xfId="0" applyFont="1" applyFill="1" applyAlignment="1">
      <alignment horizontal="left"/>
    </xf>
    <xf numFmtId="49" fontId="68" fillId="6" borderId="94" xfId="0" applyNumberFormat="1" applyFont="1" applyFill="1" applyBorder="1" applyAlignment="1">
      <alignment horizontal="center" vertical="center" wrapText="1"/>
    </xf>
    <xf numFmtId="49" fontId="68" fillId="6" borderId="95" xfId="0" applyNumberFormat="1" applyFont="1" applyFill="1" applyBorder="1" applyAlignment="1">
      <alignment horizontal="right" vertical="center" wrapText="1"/>
    </xf>
    <xf numFmtId="0" fontId="68" fillId="6" borderId="96" xfId="0" applyFont="1" applyFill="1" applyBorder="1" applyAlignment="1">
      <alignment horizontal="right" vertical="center" wrapText="1"/>
    </xf>
    <xf numFmtId="173" fontId="68" fillId="6" borderId="97" xfId="0" applyNumberFormat="1" applyFont="1" applyFill="1" applyBorder="1" applyAlignment="1">
      <alignment horizontal="right" vertical="center"/>
    </xf>
    <xf numFmtId="173" fontId="68" fillId="6" borderId="86" xfId="0" applyNumberFormat="1" applyFont="1" applyFill="1" applyBorder="1" applyAlignment="1">
      <alignment horizontal="right" vertical="center"/>
    </xf>
    <xf numFmtId="174" fontId="68" fillId="6" borderId="86" xfId="0" applyNumberFormat="1" applyFont="1" applyFill="1" applyBorder="1" applyAlignment="1">
      <alignment horizontal="right" vertical="center"/>
    </xf>
    <xf numFmtId="173" fontId="67" fillId="6" borderId="97" xfId="0" applyNumberFormat="1" applyFont="1" applyFill="1" applyBorder="1" applyAlignment="1">
      <alignment horizontal="right" vertical="center"/>
    </xf>
    <xf numFmtId="173" fontId="67" fillId="6" borderId="86" xfId="0" applyNumberFormat="1" applyFont="1" applyFill="1" applyBorder="1" applyAlignment="1">
      <alignment horizontal="right" vertical="center"/>
    </xf>
    <xf numFmtId="174" fontId="67" fillId="6" borderId="86" xfId="0" applyNumberFormat="1" applyFont="1" applyFill="1" applyBorder="1" applyAlignment="1">
      <alignment horizontal="right" vertical="center"/>
    </xf>
    <xf numFmtId="173" fontId="67" fillId="6" borderId="98" xfId="0" applyNumberFormat="1" applyFont="1" applyFill="1" applyBorder="1" applyAlignment="1">
      <alignment horizontal="right" vertical="center"/>
    </xf>
    <xf numFmtId="173" fontId="67" fillId="6" borderId="94" xfId="0" applyNumberFormat="1" applyFont="1" applyFill="1" applyBorder="1" applyAlignment="1">
      <alignment horizontal="right" vertical="center"/>
    </xf>
    <xf numFmtId="174" fontId="67" fillId="6" borderId="94" xfId="0" applyNumberFormat="1" applyFont="1" applyFill="1" applyBorder="1" applyAlignment="1">
      <alignment horizontal="right" vertical="center"/>
    </xf>
    <xf numFmtId="49" fontId="68" fillId="6" borderId="95" xfId="0" applyNumberFormat="1" applyFont="1" applyFill="1" applyBorder="1" applyAlignment="1">
      <alignment horizontal="right" vertical="center"/>
    </xf>
    <xf numFmtId="0" fontId="68" fillId="6" borderId="96" xfId="0" applyFont="1" applyFill="1" applyBorder="1" applyAlignment="1">
      <alignment horizontal="right" vertical="center"/>
    </xf>
    <xf numFmtId="49" fontId="68" fillId="7" borderId="94" xfId="0" applyNumberFormat="1" applyFont="1" applyFill="1" applyBorder="1" applyAlignment="1">
      <alignment horizontal="center" vertical="center" wrapText="1"/>
    </xf>
    <xf numFmtId="173" fontId="68" fillId="7" borderId="97" xfId="0" applyNumberFormat="1" applyFont="1" applyFill="1" applyBorder="1" applyAlignment="1">
      <alignment horizontal="right" vertical="center"/>
    </xf>
    <xf numFmtId="173" fontId="67" fillId="7" borderId="97" xfId="0" applyNumberFormat="1" applyFont="1" applyFill="1" applyBorder="1" applyAlignment="1">
      <alignment horizontal="right" vertical="center"/>
    </xf>
    <xf numFmtId="173" fontId="67" fillId="7" borderId="98" xfId="0" applyNumberFormat="1" applyFont="1" applyFill="1" applyBorder="1" applyAlignment="1">
      <alignment horizontal="right" vertical="center"/>
    </xf>
    <xf numFmtId="0" fontId="66" fillId="7" borderId="0" xfId="0" applyFont="1" applyFill="1" applyAlignment="1">
      <alignment horizontal="left"/>
    </xf>
    <xf numFmtId="0" fontId="0" fillId="11" borderId="0" xfId="0" applyFill="1"/>
    <xf numFmtId="173" fontId="67" fillId="7" borderId="94" xfId="0" applyNumberFormat="1" applyFont="1" applyFill="1" applyBorder="1" applyAlignment="1">
      <alignment horizontal="right" vertical="center"/>
    </xf>
    <xf numFmtId="174" fontId="67" fillId="7" borderId="94" xfId="0" applyNumberFormat="1" applyFont="1" applyFill="1" applyBorder="1" applyAlignment="1">
      <alignment horizontal="right" vertical="center"/>
    </xf>
    <xf numFmtId="0" fontId="64" fillId="0" borderId="99" xfId="0" applyFont="1" applyBorder="1" applyAlignment="1"/>
    <xf numFmtId="0" fontId="64" fillId="2" borderId="1" xfId="0" applyFont="1" applyFill="1" applyBorder="1"/>
    <xf numFmtId="17" fontId="64" fillId="2" borderId="1" xfId="0" applyNumberFormat="1" applyFont="1" applyFill="1" applyBorder="1"/>
    <xf numFmtId="0" fontId="0" fillId="13" borderId="0" xfId="0" applyFill="1"/>
    <xf numFmtId="0" fontId="0" fillId="14" borderId="0" xfId="0" applyFill="1"/>
    <xf numFmtId="167" fontId="9" fillId="3" borderId="2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8" fillId="0" borderId="2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0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166" fontId="15" fillId="3" borderId="22" xfId="0" applyNumberFormat="1" applyFont="1" applyFill="1" applyBorder="1" applyAlignment="1" applyProtection="1">
      <alignment vertical="center"/>
    </xf>
    <xf numFmtId="166" fontId="15" fillId="3" borderId="25" xfId="0" applyNumberFormat="1" applyFont="1" applyFill="1" applyBorder="1" applyAlignment="1" applyProtection="1">
      <alignment vertical="center"/>
    </xf>
    <xf numFmtId="166" fontId="12" fillId="3" borderId="25" xfId="0" applyNumberFormat="1" applyFont="1" applyFill="1" applyBorder="1" applyAlignment="1" applyProtection="1">
      <alignment vertical="center"/>
    </xf>
    <xf numFmtId="166" fontId="12" fillId="3" borderId="26" xfId="0" applyNumberFormat="1" applyFont="1" applyFill="1" applyBorder="1" applyAlignment="1" applyProtection="1">
      <alignment vertical="center"/>
    </xf>
    <xf numFmtId="167" fontId="15" fillId="3" borderId="25" xfId="0" applyNumberFormat="1" applyFont="1" applyFill="1" applyBorder="1" applyAlignment="1" applyProtection="1">
      <alignment horizontal="right" vertical="center"/>
    </xf>
    <xf numFmtId="167" fontId="15" fillId="3" borderId="30" xfId="0" applyNumberFormat="1" applyFont="1" applyFill="1" applyBorder="1" applyAlignment="1" applyProtection="1">
      <alignment horizontal="right" vertical="center"/>
    </xf>
    <xf numFmtId="166" fontId="12" fillId="15" borderId="20" xfId="0" applyNumberFormat="1" applyFont="1" applyFill="1" applyBorder="1" applyAlignment="1" applyProtection="1">
      <alignment vertical="center"/>
    </xf>
    <xf numFmtId="166" fontId="12" fillId="15" borderId="24" xfId="0" applyNumberFormat="1" applyFont="1" applyFill="1" applyBorder="1" applyAlignment="1" applyProtection="1">
      <alignment vertical="center"/>
    </xf>
    <xf numFmtId="166" fontId="17" fillId="15" borderId="24" xfId="0" applyNumberFormat="1" applyFont="1" applyFill="1" applyBorder="1" applyAlignment="1" applyProtection="1">
      <alignment vertical="center"/>
    </xf>
    <xf numFmtId="166" fontId="12" fillId="15" borderId="25" xfId="0" applyNumberFormat="1" applyFont="1" applyFill="1" applyBorder="1" applyAlignment="1" applyProtection="1">
      <alignment vertical="center"/>
    </xf>
    <xf numFmtId="166" fontId="12" fillId="11" borderId="23" xfId="0" applyNumberFormat="1" applyFont="1" applyFill="1" applyBorder="1" applyAlignment="1" applyProtection="1">
      <alignment vertical="center"/>
    </xf>
    <xf numFmtId="164" fontId="0" fillId="11" borderId="0" xfId="0" applyNumberFormat="1" applyFill="1"/>
    <xf numFmtId="0" fontId="6" fillId="11" borderId="0" xfId="0" applyFont="1" applyFill="1"/>
    <xf numFmtId="166" fontId="15" fillId="3" borderId="33" xfId="0" applyNumberFormat="1" applyFont="1" applyFill="1" applyBorder="1" applyAlignment="1" applyProtection="1">
      <alignment vertical="center"/>
    </xf>
    <xf numFmtId="166" fontId="16" fillId="3" borderId="33" xfId="0" applyNumberFormat="1" applyFont="1" applyFill="1" applyBorder="1" applyAlignment="1" applyProtection="1">
      <alignment vertical="center"/>
    </xf>
    <xf numFmtId="166" fontId="15" fillId="3" borderId="34" xfId="0" applyNumberFormat="1" applyFont="1" applyFill="1" applyBorder="1" applyAlignment="1" applyProtection="1">
      <alignment vertical="center"/>
    </xf>
    <xf numFmtId="166" fontId="12" fillId="3" borderId="34" xfId="0" applyNumberFormat="1" applyFont="1" applyFill="1" applyBorder="1" applyAlignment="1" applyProtection="1">
      <alignment vertical="center"/>
    </xf>
    <xf numFmtId="166" fontId="15" fillId="3" borderId="18" xfId="0" applyNumberFormat="1" applyFont="1" applyFill="1" applyBorder="1" applyAlignment="1" applyProtection="1">
      <alignment vertical="center"/>
    </xf>
    <xf numFmtId="166" fontId="12" fillId="3" borderId="9" xfId="0" applyNumberFormat="1" applyFont="1" applyFill="1" applyBorder="1" applyAlignment="1" applyProtection="1">
      <alignment vertical="center"/>
    </xf>
    <xf numFmtId="166" fontId="17" fillId="3" borderId="9" xfId="0" applyNumberFormat="1" applyFont="1" applyFill="1" applyBorder="1" applyAlignment="1" applyProtection="1">
      <alignment vertical="center"/>
    </xf>
    <xf numFmtId="166" fontId="12" fillId="3" borderId="14" xfId="0" applyNumberFormat="1" applyFont="1" applyFill="1" applyBorder="1" applyAlignment="1" applyProtection="1">
      <alignment vertical="center"/>
    </xf>
    <xf numFmtId="166" fontId="15" fillId="3" borderId="41" xfId="0" applyNumberFormat="1" applyFont="1" applyFill="1" applyBorder="1" applyAlignment="1" applyProtection="1">
      <alignment vertical="center"/>
    </xf>
    <xf numFmtId="168" fontId="15" fillId="3" borderId="42" xfId="0" applyNumberFormat="1" applyFont="1" applyFill="1" applyBorder="1" applyAlignment="1" applyProtection="1">
      <alignment vertical="center"/>
    </xf>
    <xf numFmtId="168" fontId="16" fillId="3" borderId="42" xfId="0" applyNumberFormat="1" applyFont="1" applyFill="1" applyBorder="1" applyAlignment="1" applyProtection="1">
      <alignment vertical="center"/>
    </xf>
    <xf numFmtId="166" fontId="15" fillId="3" borderId="44" xfId="0" applyNumberFormat="1" applyFont="1" applyFill="1" applyBorder="1" applyAlignment="1" applyProtection="1">
      <alignment vertical="center"/>
    </xf>
    <xf numFmtId="0" fontId="19" fillId="0" borderId="0" xfId="0" applyFont="1"/>
    <xf numFmtId="0" fontId="24" fillId="0" borderId="45" xfId="0" applyFont="1" applyBorder="1" applyAlignment="1">
      <alignment horizontal="centerContinuous" vertical="center"/>
    </xf>
    <xf numFmtId="0" fontId="24" fillId="0" borderId="46" xfId="0" applyFont="1" applyBorder="1" applyAlignment="1">
      <alignment horizontal="centerContinuous" vertical="center"/>
    </xf>
    <xf numFmtId="0" fontId="24" fillId="0" borderId="69" xfId="0" applyFont="1" applyBorder="1" applyAlignment="1">
      <alignment horizontal="centerContinuous" vertical="center"/>
    </xf>
    <xf numFmtId="0" fontId="24" fillId="0" borderId="50" xfId="0" applyFont="1" applyBorder="1" applyAlignment="1">
      <alignment horizontal="centerContinuous" vertical="center"/>
    </xf>
    <xf numFmtId="0" fontId="24" fillId="0" borderId="51" xfId="0" applyFont="1" applyBorder="1" applyAlignment="1">
      <alignment horizontal="centerContinuous" vertical="center"/>
    </xf>
    <xf numFmtId="0" fontId="24" fillId="0" borderId="70" xfId="0" applyFont="1" applyBorder="1" applyAlignment="1">
      <alignment horizontal="centerContinuous" vertical="center"/>
    </xf>
    <xf numFmtId="0" fontId="25" fillId="0" borderId="61" xfId="0" applyFont="1" applyBorder="1" applyAlignment="1" applyProtection="1">
      <alignment horizontal="center" vertical="center"/>
    </xf>
    <xf numFmtId="0" fontId="34" fillId="0" borderId="61" xfId="0" applyFont="1" applyBorder="1" applyAlignment="1" applyProtection="1">
      <alignment horizontal="center" vertical="center"/>
    </xf>
    <xf numFmtId="0" fontId="9" fillId="0" borderId="61" xfId="0" applyFont="1" applyBorder="1" applyAlignment="1" applyProtection="1">
      <alignment horizontal="center" vertical="center"/>
    </xf>
    <xf numFmtId="0" fontId="26" fillId="0" borderId="61" xfId="0" applyFont="1" applyBorder="1" applyAlignment="1" applyProtection="1">
      <alignment horizontal="center" vertical="center"/>
    </xf>
    <xf numFmtId="0" fontId="34" fillId="0" borderId="19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 vertical="center"/>
    </xf>
    <xf numFmtId="0" fontId="34" fillId="0" borderId="35" xfId="0" applyFont="1" applyBorder="1" applyAlignment="1" applyProtection="1">
      <alignment horizontal="center" vertical="center"/>
    </xf>
    <xf numFmtId="0" fontId="9" fillId="0" borderId="35" xfId="0" applyFont="1" applyBorder="1" applyAlignment="1" applyProtection="1">
      <alignment horizontal="center" vertical="center"/>
    </xf>
    <xf numFmtId="171" fontId="16" fillId="3" borderId="24" xfId="0" applyNumberFormat="1" applyFont="1" applyFill="1" applyBorder="1" applyAlignment="1" applyProtection="1">
      <alignment vertical="center"/>
    </xf>
    <xf numFmtId="171" fontId="16" fillId="3" borderId="17" xfId="0" applyNumberFormat="1" applyFont="1" applyFill="1" applyBorder="1" applyAlignment="1" applyProtection="1">
      <alignment vertical="center"/>
    </xf>
    <xf numFmtId="171" fontId="15" fillId="3" borderId="35" xfId="0" applyNumberFormat="1" applyFont="1" applyFill="1" applyBorder="1" applyAlignment="1" applyProtection="1">
      <alignment vertical="center"/>
    </xf>
    <xf numFmtId="166" fontId="26" fillId="0" borderId="24" xfId="0" applyNumberFormat="1" applyFont="1" applyBorder="1" applyAlignment="1" applyProtection="1">
      <alignment vertical="center"/>
    </xf>
    <xf numFmtId="166" fontId="26" fillId="0" borderId="33" xfId="0" applyNumberFormat="1" applyFont="1" applyBorder="1" applyAlignment="1" applyProtection="1">
      <alignment vertical="center"/>
    </xf>
    <xf numFmtId="166" fontId="70" fillId="0" borderId="0" xfId="0" applyNumberFormat="1" applyFont="1"/>
    <xf numFmtId="166" fontId="71" fillId="0" borderId="0" xfId="0" applyNumberFormat="1" applyFont="1"/>
    <xf numFmtId="166" fontId="22" fillId="15" borderId="58" xfId="0" applyNumberFormat="1" applyFont="1" applyFill="1" applyBorder="1" applyAlignment="1" applyProtection="1">
      <alignment vertical="center"/>
    </xf>
    <xf numFmtId="166" fontId="28" fillId="15" borderId="58" xfId="0" applyNumberFormat="1" applyFont="1" applyFill="1" applyBorder="1" applyAlignment="1" applyProtection="1">
      <alignment vertical="center"/>
    </xf>
    <xf numFmtId="167" fontId="22" fillId="15" borderId="59" xfId="0" applyNumberFormat="1" applyFont="1" applyFill="1" applyBorder="1" applyAlignment="1" applyProtection="1">
      <alignment horizontal="right" vertical="center"/>
    </xf>
    <xf numFmtId="167" fontId="22" fillId="15" borderId="23" xfId="0" applyNumberFormat="1" applyFont="1" applyFill="1" applyBorder="1" applyAlignment="1" applyProtection="1">
      <alignment vertical="center"/>
    </xf>
    <xf numFmtId="167" fontId="22" fillId="15" borderId="20" xfId="0" applyNumberFormat="1" applyFont="1" applyFill="1" applyBorder="1" applyAlignment="1" applyProtection="1">
      <alignment vertical="center"/>
    </xf>
    <xf numFmtId="0" fontId="73" fillId="6" borderId="0" xfId="0" applyFont="1" applyFill="1" applyAlignment="1">
      <alignment horizontal="left"/>
    </xf>
    <xf numFmtId="49" fontId="79" fillId="6" borderId="85" xfId="0" applyNumberFormat="1" applyFont="1" applyFill="1" applyBorder="1" applyAlignment="1">
      <alignment horizontal="left" vertical="top" wrapText="1"/>
    </xf>
    <xf numFmtId="49" fontId="81" fillId="6" borderId="106" xfId="0" applyNumberFormat="1" applyFont="1" applyFill="1" applyBorder="1" applyAlignment="1">
      <alignment horizontal="center" vertical="center" wrapText="1"/>
    </xf>
    <xf numFmtId="49" fontId="81" fillId="6" borderId="107" xfId="0" applyNumberFormat="1" applyFont="1" applyFill="1" applyBorder="1" applyAlignment="1">
      <alignment horizontal="center" vertical="center" wrapText="1"/>
    </xf>
    <xf numFmtId="49" fontId="81" fillId="6" borderId="108" xfId="0" applyNumberFormat="1" applyFont="1" applyFill="1" applyBorder="1" applyAlignment="1">
      <alignment horizontal="center" vertical="center" wrapText="1"/>
    </xf>
    <xf numFmtId="49" fontId="75" fillId="6" borderId="109" xfId="0" applyNumberFormat="1" applyFont="1" applyFill="1" applyBorder="1" applyAlignment="1">
      <alignment horizontal="left" vertical="center" wrapText="1"/>
    </xf>
    <xf numFmtId="173" fontId="82" fillId="6" borderId="86" xfId="0" applyNumberFormat="1" applyFont="1" applyFill="1" applyBorder="1" applyAlignment="1">
      <alignment horizontal="right" vertical="center"/>
    </xf>
    <xf numFmtId="174" fontId="82" fillId="6" borderId="102" xfId="0" applyNumberFormat="1" applyFont="1" applyFill="1" applyBorder="1" applyAlignment="1">
      <alignment horizontal="right" vertical="center"/>
    </xf>
    <xf numFmtId="173" fontId="82" fillId="6" borderId="110" xfId="0" applyNumberFormat="1" applyFont="1" applyFill="1" applyBorder="1" applyAlignment="1">
      <alignment horizontal="right" vertical="center"/>
    </xf>
    <xf numFmtId="49" fontId="83" fillId="6" borderId="109" xfId="0" applyNumberFormat="1" applyFont="1" applyFill="1" applyBorder="1" applyAlignment="1">
      <alignment horizontal="left" vertical="center" wrapText="1"/>
    </xf>
    <xf numFmtId="173" fontId="84" fillId="6" borderId="86" xfId="0" applyNumberFormat="1" applyFont="1" applyFill="1" applyBorder="1" applyAlignment="1">
      <alignment horizontal="right" vertical="center"/>
    </xf>
    <xf numFmtId="174" fontId="84" fillId="6" borderId="102" xfId="0" applyNumberFormat="1" applyFont="1" applyFill="1" applyBorder="1" applyAlignment="1">
      <alignment horizontal="right" vertical="center"/>
    </xf>
    <xf numFmtId="173" fontId="84" fillId="6" borderId="110" xfId="0" applyNumberFormat="1" applyFont="1" applyFill="1" applyBorder="1" applyAlignment="1">
      <alignment horizontal="right" vertical="center"/>
    </xf>
    <xf numFmtId="49" fontId="83" fillId="6" borderId="111" xfId="0" applyNumberFormat="1" applyFont="1" applyFill="1" applyBorder="1" applyAlignment="1">
      <alignment horizontal="left" vertical="center" wrapText="1"/>
    </xf>
    <xf numFmtId="173" fontId="84" fillId="6" borderId="106" xfId="0" applyNumberFormat="1" applyFont="1" applyFill="1" applyBorder="1" applyAlignment="1">
      <alignment horizontal="right" vertical="center"/>
    </xf>
    <xf numFmtId="174" fontId="84" fillId="6" borderId="107" xfId="0" applyNumberFormat="1" applyFont="1" applyFill="1" applyBorder="1" applyAlignment="1">
      <alignment horizontal="right" vertical="center"/>
    </xf>
    <xf numFmtId="173" fontId="84" fillId="6" borderId="108" xfId="0" applyNumberFormat="1" applyFont="1" applyFill="1" applyBorder="1" applyAlignment="1">
      <alignment horizontal="right" vertical="center"/>
    </xf>
    <xf numFmtId="49" fontId="83" fillId="7" borderId="111" xfId="0" applyNumberFormat="1" applyFont="1" applyFill="1" applyBorder="1" applyAlignment="1">
      <alignment horizontal="left" vertical="center" wrapText="1"/>
    </xf>
    <xf numFmtId="173" fontId="84" fillId="7" borderId="106" xfId="0" applyNumberFormat="1" applyFont="1" applyFill="1" applyBorder="1" applyAlignment="1">
      <alignment horizontal="right" vertical="center"/>
    </xf>
    <xf numFmtId="174" fontId="84" fillId="7" borderId="107" xfId="0" applyNumberFormat="1" applyFont="1" applyFill="1" applyBorder="1" applyAlignment="1">
      <alignment horizontal="right" vertical="center"/>
    </xf>
    <xf numFmtId="173" fontId="84" fillId="7" borderId="108" xfId="0" applyNumberFormat="1" applyFont="1" applyFill="1" applyBorder="1" applyAlignment="1">
      <alignment horizontal="right" vertical="center"/>
    </xf>
    <xf numFmtId="0" fontId="73" fillId="7" borderId="0" xfId="0" applyFont="1" applyFill="1" applyAlignment="1">
      <alignment horizontal="left"/>
    </xf>
    <xf numFmtId="49" fontId="81" fillId="7" borderId="106" xfId="0" applyNumberFormat="1" applyFont="1" applyFill="1" applyBorder="1" applyAlignment="1">
      <alignment horizontal="center" vertical="center" wrapText="1"/>
    </xf>
    <xf numFmtId="173" fontId="82" fillId="7" borderId="86" xfId="0" applyNumberFormat="1" applyFont="1" applyFill="1" applyBorder="1" applyAlignment="1">
      <alignment horizontal="right" vertical="center"/>
    </xf>
    <xf numFmtId="173" fontId="84" fillId="7" borderId="86" xfId="0" applyNumberFormat="1" applyFont="1" applyFill="1" applyBorder="1" applyAlignment="1">
      <alignment horizontal="right" vertical="center"/>
    </xf>
    <xf numFmtId="164" fontId="69" fillId="0" borderId="88" xfId="0" applyNumberFormat="1" applyFont="1" applyBorder="1" applyAlignment="1"/>
    <xf numFmtId="1" fontId="0" fillId="0" borderId="1" xfId="0" applyNumberFormat="1" applyBorder="1"/>
    <xf numFmtId="49" fontId="86" fillId="6" borderId="115" xfId="0" applyNumberFormat="1" applyFont="1" applyFill="1" applyBorder="1" applyAlignment="1">
      <alignment horizontal="center" vertical="center"/>
    </xf>
    <xf numFmtId="49" fontId="86" fillId="6" borderId="116" xfId="0" applyNumberFormat="1" applyFont="1" applyFill="1" applyBorder="1" applyAlignment="1">
      <alignment horizontal="center" vertical="center"/>
    </xf>
    <xf numFmtId="49" fontId="86" fillId="6" borderId="117" xfId="0" applyNumberFormat="1" applyFont="1" applyFill="1" applyBorder="1" applyAlignment="1">
      <alignment horizontal="center" vertical="center"/>
    </xf>
    <xf numFmtId="49" fontId="86" fillId="6" borderId="118" xfId="0" applyNumberFormat="1" applyFont="1" applyFill="1" applyBorder="1" applyAlignment="1">
      <alignment horizontal="center" vertical="center" wrapText="1"/>
    </xf>
    <xf numFmtId="0" fontId="84" fillId="6" borderId="119" xfId="0" applyFont="1" applyFill="1" applyBorder="1" applyAlignment="1">
      <alignment horizontal="center" vertical="center" wrapText="1"/>
    </xf>
    <xf numFmtId="49" fontId="84" fillId="6" borderId="120" xfId="0" applyNumberFormat="1" applyFont="1" applyFill="1" applyBorder="1" applyAlignment="1">
      <alignment horizontal="center" vertical="center" wrapText="1"/>
    </xf>
    <xf numFmtId="0" fontId="86" fillId="6" borderId="123" xfId="0" applyFont="1" applyFill="1" applyBorder="1" applyAlignment="1">
      <alignment horizontal="center" vertical="top"/>
    </xf>
    <xf numFmtId="0" fontId="86" fillId="6" borderId="124" xfId="0" applyFont="1" applyFill="1" applyBorder="1" applyAlignment="1">
      <alignment horizontal="center"/>
    </xf>
    <xf numFmtId="0" fontId="86" fillId="6" borderId="125" xfId="0" applyFont="1" applyFill="1" applyBorder="1" applyAlignment="1">
      <alignment horizontal="center"/>
    </xf>
    <xf numFmtId="49" fontId="84" fillId="6" borderId="126" xfId="0" applyNumberFormat="1" applyFont="1" applyFill="1" applyBorder="1" applyAlignment="1">
      <alignment horizontal="center" wrapText="1"/>
    </xf>
    <xf numFmtId="49" fontId="84" fillId="6" borderId="127" xfId="0" applyNumberFormat="1" applyFont="1" applyFill="1" applyBorder="1" applyAlignment="1">
      <alignment horizontal="center"/>
    </xf>
    <xf numFmtId="49" fontId="84" fillId="6" borderId="86" xfId="0" applyNumberFormat="1" applyFont="1" applyFill="1" applyBorder="1" applyAlignment="1">
      <alignment horizontal="center"/>
    </xf>
    <xf numFmtId="49" fontId="86" fillId="6" borderId="128" xfId="0" applyNumberFormat="1" applyFont="1" applyFill="1" applyBorder="1" applyAlignment="1">
      <alignment horizontal="center" wrapText="1"/>
    </xf>
    <xf numFmtId="49" fontId="84" fillId="6" borderId="129" xfId="0" applyNumberFormat="1" applyFont="1" applyFill="1" applyBorder="1" applyAlignment="1">
      <alignment horizontal="center"/>
    </xf>
    <xf numFmtId="49" fontId="82" fillId="6" borderId="86" xfId="0" applyNumberFormat="1" applyFont="1" applyFill="1" applyBorder="1" applyAlignment="1">
      <alignment horizontal="left" wrapText="1"/>
    </xf>
    <xf numFmtId="49" fontId="82" fillId="6" borderId="86" xfId="0" applyNumberFormat="1" applyFont="1" applyFill="1" applyBorder="1" applyAlignment="1">
      <alignment horizontal="center" wrapText="1"/>
    </xf>
    <xf numFmtId="4" fontId="84" fillId="6" borderId="86" xfId="0" applyNumberFormat="1" applyFont="1" applyFill="1" applyBorder="1" applyAlignment="1">
      <alignment horizontal="right" wrapText="1"/>
    </xf>
    <xf numFmtId="4" fontId="84" fillId="6" borderId="86" xfId="0" applyNumberFormat="1" applyFont="1" applyFill="1" applyBorder="1" applyAlignment="1">
      <alignment horizontal="right"/>
    </xf>
    <xf numFmtId="4" fontId="84" fillId="6" borderId="122" xfId="0" applyNumberFormat="1" applyFont="1" applyFill="1" applyBorder="1" applyAlignment="1">
      <alignment horizontal="right" wrapText="1"/>
    </xf>
    <xf numFmtId="4" fontId="84" fillId="6" borderId="122" xfId="0" applyNumberFormat="1" applyFont="1" applyFill="1" applyBorder="1" applyAlignment="1">
      <alignment horizontal="right"/>
    </xf>
    <xf numFmtId="4" fontId="82" fillId="6" borderId="86" xfId="0" applyNumberFormat="1" applyFont="1" applyFill="1" applyBorder="1" applyAlignment="1">
      <alignment horizontal="right" wrapText="1"/>
    </xf>
    <xf numFmtId="4" fontId="88" fillId="6" borderId="86" xfId="0" applyNumberFormat="1" applyFont="1" applyFill="1" applyBorder="1" applyAlignment="1">
      <alignment horizontal="right"/>
    </xf>
    <xf numFmtId="4" fontId="82" fillId="6" borderId="122" xfId="0" applyNumberFormat="1" applyFont="1" applyFill="1" applyBorder="1" applyAlignment="1">
      <alignment horizontal="right" wrapText="1"/>
    </xf>
    <xf numFmtId="4" fontId="82" fillId="6" borderId="122" xfId="0" applyNumberFormat="1" applyFont="1" applyFill="1" applyBorder="1" applyAlignment="1">
      <alignment horizontal="right"/>
    </xf>
    <xf numFmtId="49" fontId="84" fillId="6" borderId="86" xfId="0" applyNumberFormat="1" applyFont="1" applyFill="1" applyBorder="1" applyAlignment="1">
      <alignment horizontal="left" vertical="top" wrapText="1"/>
    </xf>
    <xf numFmtId="49" fontId="84" fillId="6" borderId="86" xfId="0" applyNumberFormat="1" applyFont="1" applyFill="1" applyBorder="1" applyAlignment="1">
      <alignment vertical="top" wrapText="1"/>
    </xf>
    <xf numFmtId="49" fontId="82" fillId="6" borderId="115" xfId="0" applyNumberFormat="1" applyFont="1" applyFill="1" applyBorder="1" applyAlignment="1">
      <alignment horizontal="left" wrapText="1"/>
    </xf>
    <xf numFmtId="49" fontId="82" fillId="6" borderId="115" xfId="0" applyNumberFormat="1" applyFont="1" applyFill="1" applyBorder="1" applyAlignment="1">
      <alignment horizontal="center" wrapText="1"/>
    </xf>
    <xf numFmtId="4" fontId="82" fillId="6" borderId="115" xfId="0" applyNumberFormat="1" applyFont="1" applyFill="1" applyBorder="1" applyAlignment="1">
      <alignment horizontal="right" wrapText="1"/>
    </xf>
    <xf numFmtId="4" fontId="88" fillId="6" borderId="115" xfId="0" applyNumberFormat="1" applyFont="1" applyFill="1" applyBorder="1" applyAlignment="1">
      <alignment horizontal="right"/>
    </xf>
    <xf numFmtId="4" fontId="82" fillId="6" borderId="130" xfId="0" applyNumberFormat="1" applyFont="1" applyFill="1" applyBorder="1" applyAlignment="1">
      <alignment horizontal="right" wrapText="1"/>
    </xf>
    <xf numFmtId="4" fontId="82" fillId="6" borderId="130" xfId="0" applyNumberFormat="1" applyFont="1" applyFill="1" applyBorder="1" applyAlignment="1">
      <alignment horizontal="right"/>
    </xf>
    <xf numFmtId="49" fontId="84" fillId="6" borderId="95" xfId="0" applyNumberFormat="1" applyFont="1" applyFill="1" applyBorder="1" applyAlignment="1">
      <alignment vertical="top" wrapText="1"/>
    </xf>
    <xf numFmtId="49" fontId="82" fillId="7" borderId="1" xfId="0" applyNumberFormat="1" applyFont="1" applyFill="1" applyBorder="1" applyAlignment="1">
      <alignment horizontal="left" wrapText="1"/>
    </xf>
    <xf numFmtId="49" fontId="82" fillId="7" borderId="1" xfId="0" applyNumberFormat="1" applyFont="1" applyFill="1" applyBorder="1" applyAlignment="1">
      <alignment horizontal="center" wrapText="1"/>
    </xf>
    <xf numFmtId="4" fontId="88" fillId="7" borderId="1" xfId="0" applyNumberFormat="1" applyFont="1" applyFill="1" applyBorder="1" applyAlignment="1">
      <alignment horizontal="center" vertical="center"/>
    </xf>
    <xf numFmtId="2" fontId="89" fillId="6" borderId="1" xfId="0" applyNumberFormat="1" applyFont="1" applyFill="1" applyBorder="1" applyAlignment="1">
      <alignment horizontal="center" vertical="center" wrapText="1"/>
    </xf>
    <xf numFmtId="4" fontId="88" fillId="7" borderId="1" xfId="0" applyNumberFormat="1" applyFont="1" applyFill="1" applyBorder="1" applyAlignment="1">
      <alignment horizontal="right"/>
    </xf>
    <xf numFmtId="4" fontId="82" fillId="7" borderId="1" xfId="0" applyNumberFormat="1" applyFont="1" applyFill="1" applyBorder="1" applyAlignment="1">
      <alignment horizontal="right" wrapText="1"/>
    </xf>
    <xf numFmtId="4" fontId="87" fillId="7" borderId="1" xfId="0" applyNumberFormat="1" applyFont="1" applyFill="1" applyBorder="1" applyAlignment="1">
      <alignment horizontal="right" wrapText="1"/>
    </xf>
    <xf numFmtId="4" fontId="87" fillId="7" borderId="1" xfId="0" applyNumberFormat="1" applyFont="1" applyFill="1" applyBorder="1" applyAlignment="1">
      <alignment horizontal="right"/>
    </xf>
    <xf numFmtId="49" fontId="89" fillId="6" borderId="95" xfId="0" applyNumberFormat="1" applyFont="1" applyFill="1" applyBorder="1" applyAlignment="1">
      <alignment vertical="top" wrapText="1"/>
    </xf>
    <xf numFmtId="4" fontId="87" fillId="7" borderId="1" xfId="0" applyNumberFormat="1" applyFont="1" applyFill="1" applyBorder="1" applyAlignment="1">
      <alignment horizontal="center" vertical="center" wrapText="1"/>
    </xf>
    <xf numFmtId="49" fontId="82" fillId="6" borderId="127" xfId="0" applyNumberFormat="1" applyFont="1" applyFill="1" applyBorder="1" applyAlignment="1">
      <alignment horizontal="left" wrapText="1"/>
    </xf>
    <xf numFmtId="49" fontId="82" fillId="6" borderId="127" xfId="0" applyNumberFormat="1" applyFont="1" applyFill="1" applyBorder="1" applyAlignment="1">
      <alignment horizontal="center" wrapText="1"/>
    </xf>
    <xf numFmtId="4" fontId="82" fillId="6" borderId="127" xfId="0" applyNumberFormat="1" applyFont="1" applyFill="1" applyBorder="1" applyAlignment="1">
      <alignment horizontal="right" wrapText="1"/>
    </xf>
    <xf numFmtId="4" fontId="88" fillId="6" borderId="127" xfId="0" applyNumberFormat="1" applyFont="1" applyFill="1" applyBorder="1" applyAlignment="1">
      <alignment horizontal="right"/>
    </xf>
    <xf numFmtId="4" fontId="82" fillId="6" borderId="129" xfId="0" applyNumberFormat="1" applyFont="1" applyFill="1" applyBorder="1" applyAlignment="1">
      <alignment horizontal="right" wrapText="1"/>
    </xf>
    <xf numFmtId="4" fontId="82" fillId="6" borderId="129" xfId="0" applyNumberFormat="1" applyFont="1" applyFill="1" applyBorder="1" applyAlignment="1">
      <alignment horizontal="right"/>
    </xf>
    <xf numFmtId="49" fontId="84" fillId="6" borderId="131" xfId="0" applyNumberFormat="1" applyFont="1" applyFill="1" applyBorder="1" applyAlignment="1">
      <alignment horizontal="left" vertical="top" wrapText="1"/>
    </xf>
    <xf numFmtId="49" fontId="82" fillId="6" borderId="132" xfId="0" applyNumberFormat="1" applyFont="1" applyFill="1" applyBorder="1" applyAlignment="1">
      <alignment horizontal="left" wrapText="1"/>
    </xf>
    <xf numFmtId="49" fontId="82" fillId="6" borderId="132" xfId="0" applyNumberFormat="1" applyFont="1" applyFill="1" applyBorder="1" applyAlignment="1">
      <alignment horizontal="center" wrapText="1"/>
    </xf>
    <xf numFmtId="4" fontId="84" fillId="6" borderId="132" xfId="0" applyNumberFormat="1" applyFont="1" applyFill="1" applyBorder="1" applyAlignment="1">
      <alignment horizontal="right" wrapText="1"/>
    </xf>
    <xf numFmtId="4" fontId="84" fillId="6" borderId="132" xfId="0" applyNumberFormat="1" applyFont="1" applyFill="1" applyBorder="1" applyAlignment="1">
      <alignment horizontal="right"/>
    </xf>
    <xf numFmtId="4" fontId="84" fillId="6" borderId="133" xfId="0" applyNumberFormat="1" applyFont="1" applyFill="1" applyBorder="1" applyAlignment="1">
      <alignment horizontal="right" wrapText="1"/>
    </xf>
    <xf numFmtId="4" fontId="84" fillId="6" borderId="133" xfId="0" applyNumberFormat="1" applyFont="1" applyFill="1" applyBorder="1" applyAlignment="1">
      <alignment horizontal="right"/>
    </xf>
    <xf numFmtId="49" fontId="82" fillId="6" borderId="86" xfId="0" applyNumberFormat="1" applyFont="1" applyFill="1" applyBorder="1" applyAlignment="1">
      <alignment horizontal="left" vertical="top" wrapText="1"/>
    </xf>
    <xf numFmtId="4" fontId="82" fillId="6" borderId="86" xfId="0" applyNumberFormat="1" applyFont="1" applyFill="1" applyBorder="1" applyAlignment="1">
      <alignment horizontal="right"/>
    </xf>
    <xf numFmtId="177" fontId="82" fillId="6" borderId="86" xfId="0" applyNumberFormat="1" applyFont="1" applyFill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82" fillId="7" borderId="86" xfId="0" applyNumberFormat="1" applyFont="1" applyFill="1" applyBorder="1" applyAlignment="1">
      <alignment horizontal="left" wrapText="1"/>
    </xf>
    <xf numFmtId="167" fontId="87" fillId="7" borderId="86" xfId="0" applyNumberFormat="1" applyFont="1" applyFill="1" applyBorder="1" applyAlignment="1">
      <alignment horizontal="right" wrapText="1"/>
    </xf>
    <xf numFmtId="167" fontId="88" fillId="7" borderId="86" xfId="0" applyNumberFormat="1" applyFont="1" applyFill="1" applyBorder="1" applyAlignment="1">
      <alignment horizontal="right"/>
    </xf>
    <xf numFmtId="0" fontId="92" fillId="0" borderId="0" xfId="0" applyFont="1"/>
    <xf numFmtId="0" fontId="91" fillId="0" borderId="0" xfId="0" applyFont="1"/>
    <xf numFmtId="0" fontId="73" fillId="6" borderId="0" xfId="0" applyFont="1" applyFill="1" applyAlignment="1">
      <alignment horizontal="left"/>
    </xf>
    <xf numFmtId="4" fontId="84" fillId="16" borderId="86" xfId="0" applyNumberFormat="1" applyFont="1" applyFill="1" applyBorder="1" applyAlignment="1">
      <alignment horizontal="right"/>
    </xf>
    <xf numFmtId="49" fontId="86" fillId="6" borderId="118" xfId="0" applyNumberFormat="1" applyFont="1" applyFill="1" applyBorder="1" applyAlignment="1">
      <alignment horizontal="center" vertical="center"/>
    </xf>
    <xf numFmtId="0" fontId="86" fillId="6" borderId="0" xfId="0" applyFont="1" applyFill="1" applyBorder="1" applyAlignment="1">
      <alignment horizontal="center"/>
    </xf>
    <xf numFmtId="4" fontId="84" fillId="16" borderId="122" xfId="0" applyNumberFormat="1" applyFont="1" applyFill="1" applyBorder="1" applyAlignment="1">
      <alignment horizontal="right"/>
    </xf>
    <xf numFmtId="49" fontId="84" fillId="16" borderId="86" xfId="0" applyNumberFormat="1" applyFont="1" applyFill="1" applyBorder="1" applyAlignment="1">
      <alignment horizontal="left" vertical="top" wrapText="1"/>
    </xf>
    <xf numFmtId="49" fontId="84" fillId="16" borderId="95" xfId="0" applyNumberFormat="1" applyFont="1" applyFill="1" applyBorder="1" applyAlignment="1">
      <alignment vertical="top" wrapText="1"/>
    </xf>
    <xf numFmtId="0" fontId="90" fillId="12" borderId="0" xfId="0" applyFont="1" applyFill="1" applyAlignment="1">
      <alignment horizontal="center"/>
    </xf>
    <xf numFmtId="0" fontId="1" fillId="0" borderId="126" xfId="0" applyFont="1" applyBorder="1" applyAlignment="1">
      <alignment horizontal="center" vertical="center" wrapText="1"/>
    </xf>
    <xf numFmtId="49" fontId="88" fillId="6" borderId="0" xfId="0" applyNumberFormat="1" applyFont="1" applyFill="1" applyAlignment="1">
      <alignment horizontal="left"/>
    </xf>
    <xf numFmtId="49" fontId="84" fillId="6" borderId="86" xfId="0" applyNumberFormat="1" applyFont="1" applyFill="1" applyBorder="1" applyAlignment="1">
      <alignment horizontal="left" vertical="top" wrapText="1"/>
    </xf>
    <xf numFmtId="49" fontId="88" fillId="6" borderId="0" xfId="0" applyNumberFormat="1" applyFont="1" applyFill="1" applyAlignment="1">
      <alignment horizontal="left" wrapText="1"/>
    </xf>
    <xf numFmtId="0" fontId="73" fillId="6" borderId="0" xfId="0" applyFont="1" applyFill="1" applyAlignment="1">
      <alignment horizontal="left"/>
    </xf>
    <xf numFmtId="49" fontId="86" fillId="6" borderId="0" xfId="0" applyNumberFormat="1" applyFont="1" applyFill="1" applyAlignment="1">
      <alignment horizontal="left"/>
    </xf>
    <xf numFmtId="49" fontId="87" fillId="6" borderId="0" xfId="0" applyNumberFormat="1" applyFont="1" applyFill="1" applyAlignment="1">
      <alignment horizontal="right"/>
    </xf>
    <xf numFmtId="49" fontId="84" fillId="6" borderId="116" xfId="0" applyNumberFormat="1" applyFont="1" applyFill="1" applyBorder="1" applyAlignment="1">
      <alignment horizontal="center" vertical="center" wrapText="1"/>
    </xf>
    <xf numFmtId="49" fontId="84" fillId="6" borderId="121" xfId="0" applyNumberFormat="1" applyFont="1" applyFill="1" applyBorder="1" applyAlignment="1">
      <alignment horizontal="center" vertical="center" wrapText="1"/>
    </xf>
    <xf numFmtId="49" fontId="84" fillId="6" borderId="12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64" fillId="0" borderId="99" xfId="0" applyFont="1" applyBorder="1" applyAlignment="1">
      <alignment horizontal="center"/>
    </xf>
    <xf numFmtId="1" fontId="69" fillId="0" borderId="1" xfId="0" applyNumberFormat="1" applyFont="1" applyBorder="1" applyAlignment="1">
      <alignment horizontal="center"/>
    </xf>
    <xf numFmtId="1" fontId="69" fillId="0" borderId="113" xfId="0" applyNumberFormat="1" applyFont="1" applyBorder="1" applyAlignment="1">
      <alignment horizontal="center"/>
    </xf>
    <xf numFmtId="1" fontId="69" fillId="0" borderId="114" xfId="0" applyNumberFormat="1" applyFont="1" applyBorder="1" applyAlignment="1">
      <alignment horizontal="center"/>
    </xf>
    <xf numFmtId="1" fontId="85" fillId="0" borderId="113" xfId="0" applyNumberFormat="1" applyFont="1" applyBorder="1" applyAlignment="1">
      <alignment horizontal="center"/>
    </xf>
    <xf numFmtId="1" fontId="85" fillId="0" borderId="114" xfId="0" applyNumberFormat="1" applyFont="1" applyBorder="1" applyAlignment="1">
      <alignment horizontal="center"/>
    </xf>
    <xf numFmtId="1" fontId="85" fillId="0" borderId="88" xfId="0" applyNumberFormat="1" applyFont="1" applyBorder="1" applyAlignment="1">
      <alignment horizontal="center"/>
    </xf>
    <xf numFmtId="17" fontId="64" fillId="2" borderId="113" xfId="0" applyNumberFormat="1" applyFont="1" applyFill="1" applyBorder="1" applyAlignment="1">
      <alignment horizontal="center"/>
    </xf>
    <xf numFmtId="17" fontId="64" fillId="2" borderId="114" xfId="0" applyNumberFormat="1" applyFont="1" applyFill="1" applyBorder="1" applyAlignment="1">
      <alignment horizontal="center"/>
    </xf>
    <xf numFmtId="17" fontId="64" fillId="2" borderId="88" xfId="0" applyNumberFormat="1" applyFont="1" applyFill="1" applyBorder="1" applyAlignment="1">
      <alignment horizontal="center"/>
    </xf>
    <xf numFmtId="0" fontId="64" fillId="0" borderId="1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0" xfId="3" applyFont="1" applyFill="1" applyBorder="1" applyAlignment="1">
      <alignment horizontal="left" vertical="center"/>
    </xf>
    <xf numFmtId="0" fontId="60" fillId="0" borderId="0" xfId="3" applyFont="1" applyFill="1" applyBorder="1" applyAlignment="1">
      <alignment horizontal="left" vertical="top"/>
    </xf>
    <xf numFmtId="0" fontId="7" fillId="0" borderId="0" xfId="3" applyFont="1" applyFill="1" applyAlignment="1">
      <alignment horizontal="left" vertical="top" wrapText="1"/>
    </xf>
    <xf numFmtId="49" fontId="67" fillId="6" borderId="86" xfId="0" applyNumberFormat="1" applyFont="1" applyFill="1" applyBorder="1" applyAlignment="1">
      <alignment horizontal="center" vertical="center"/>
    </xf>
    <xf numFmtId="49" fontId="67" fillId="6" borderId="94" xfId="0" applyNumberFormat="1" applyFont="1" applyFill="1" applyBorder="1" applyAlignment="1">
      <alignment horizontal="left" vertical="center" wrapText="1"/>
    </xf>
    <xf numFmtId="49" fontId="67" fillId="6" borderId="86" xfId="0" applyNumberFormat="1" applyFont="1" applyFill="1" applyBorder="1" applyAlignment="1">
      <alignment horizontal="left" vertical="center"/>
    </xf>
    <xf numFmtId="49" fontId="68" fillId="6" borderId="86" xfId="0" applyNumberFormat="1" applyFont="1" applyFill="1" applyBorder="1" applyAlignment="1">
      <alignment horizontal="right" vertical="center"/>
    </xf>
    <xf numFmtId="49" fontId="67" fillId="7" borderId="94" xfId="0" applyNumberFormat="1" applyFont="1" applyFill="1" applyBorder="1" applyAlignment="1">
      <alignment horizontal="left" vertical="center"/>
    </xf>
    <xf numFmtId="49" fontId="67" fillId="6" borderId="94" xfId="0" applyNumberFormat="1" applyFont="1" applyFill="1" applyBorder="1" applyAlignment="1">
      <alignment horizontal="left" vertical="center"/>
    </xf>
    <xf numFmtId="49" fontId="67" fillId="6" borderId="94" xfId="0" applyNumberFormat="1" applyFont="1" applyFill="1" applyBorder="1" applyAlignment="1">
      <alignment horizontal="center" vertical="center" wrapText="1"/>
    </xf>
    <xf numFmtId="49" fontId="57" fillId="6" borderId="0" xfId="0" applyNumberFormat="1" applyFont="1" applyFill="1" applyAlignment="1">
      <alignment horizontal="center"/>
    </xf>
    <xf numFmtId="49" fontId="67" fillId="6" borderId="94" xfId="0" applyNumberFormat="1" applyFont="1" applyFill="1" applyBorder="1" applyAlignment="1">
      <alignment horizontal="center" vertical="center"/>
    </xf>
    <xf numFmtId="0" fontId="74" fillId="6" borderId="0" xfId="0" applyFont="1" applyFill="1" applyAlignment="1">
      <alignment horizontal="center" vertical="center" wrapText="1"/>
    </xf>
    <xf numFmtId="0" fontId="75" fillId="6" borderId="0" xfId="0" applyFont="1" applyFill="1" applyAlignment="1">
      <alignment horizontal="left" vertical="top" wrapText="1"/>
    </xf>
    <xf numFmtId="176" fontId="72" fillId="6" borderId="0" xfId="0" applyNumberFormat="1" applyFont="1" applyFill="1" applyAlignment="1">
      <alignment horizontal="left" vertical="center"/>
    </xf>
    <xf numFmtId="0" fontId="72" fillId="6" borderId="0" xfId="0" applyFont="1" applyFill="1" applyAlignment="1">
      <alignment horizontal="left"/>
    </xf>
    <xf numFmtId="0" fontId="72" fillId="6" borderId="0" xfId="0" applyFont="1" applyFill="1" applyAlignment="1">
      <alignment horizontal="left" vertical="center" wrapText="1"/>
    </xf>
    <xf numFmtId="49" fontId="72" fillId="6" borderId="0" xfId="0" applyNumberFormat="1" applyFont="1" applyFill="1" applyAlignment="1">
      <alignment horizontal="left" vertical="center"/>
    </xf>
    <xf numFmtId="49" fontId="72" fillId="6" borderId="0" xfId="0" applyNumberFormat="1" applyFont="1" applyFill="1" applyAlignment="1">
      <alignment horizontal="center" vertical="top"/>
    </xf>
    <xf numFmtId="49" fontId="76" fillId="6" borderId="0" xfId="0" applyNumberFormat="1" applyFont="1" applyFill="1" applyAlignment="1">
      <alignment horizontal="left" wrapText="1"/>
    </xf>
    <xf numFmtId="0" fontId="74" fillId="6" borderId="0" xfId="0" applyFont="1" applyFill="1" applyAlignment="1">
      <alignment horizontal="left" wrapText="1"/>
    </xf>
    <xf numFmtId="49" fontId="77" fillId="6" borderId="0" xfId="0" applyNumberFormat="1" applyFont="1" applyFill="1" applyAlignment="1">
      <alignment horizontal="left" vertical="top"/>
    </xf>
    <xf numFmtId="49" fontId="76" fillId="6" borderId="0" xfId="0" applyNumberFormat="1" applyFont="1" applyFill="1" applyAlignment="1">
      <alignment horizontal="left" vertical="center"/>
    </xf>
    <xf numFmtId="0" fontId="76" fillId="6" borderId="0" xfId="0" applyFont="1" applyFill="1" applyAlignment="1">
      <alignment horizontal="left" vertical="center"/>
    </xf>
    <xf numFmtId="0" fontId="73" fillId="6" borderId="100" xfId="0" applyFont="1" applyFill="1" applyBorder="1" applyAlignment="1">
      <alignment horizontal="left"/>
    </xf>
    <xf numFmtId="0" fontId="79" fillId="6" borderId="101" xfId="0" applyFont="1" applyFill="1" applyBorder="1" applyAlignment="1">
      <alignment horizontal="center" vertical="center"/>
    </xf>
    <xf numFmtId="49" fontId="80" fillId="6" borderId="102" xfId="0" applyNumberFormat="1" applyFont="1" applyFill="1" applyBorder="1" applyAlignment="1">
      <alignment horizontal="center" vertical="center" wrapText="1"/>
    </xf>
    <xf numFmtId="0" fontId="73" fillId="6" borderId="103" xfId="0" applyFont="1" applyFill="1" applyBorder="1" applyAlignment="1">
      <alignment horizontal="left"/>
    </xf>
    <xf numFmtId="49" fontId="80" fillId="6" borderId="104" xfId="0" applyNumberFormat="1" applyFont="1" applyFill="1" applyBorder="1" applyAlignment="1">
      <alignment horizontal="center" vertical="center" wrapText="1"/>
    </xf>
    <xf numFmtId="49" fontId="77" fillId="6" borderId="0" xfId="0" applyNumberFormat="1" applyFont="1" applyFill="1" applyAlignment="1">
      <alignment horizontal="left" vertical="center"/>
    </xf>
    <xf numFmtId="49" fontId="78" fillId="6" borderId="0" xfId="0" applyNumberFormat="1" applyFont="1" applyFill="1" applyAlignment="1">
      <alignment horizontal="left"/>
    </xf>
    <xf numFmtId="49" fontId="79" fillId="6" borderId="0" xfId="0" applyNumberFormat="1" applyFont="1" applyFill="1" applyAlignment="1">
      <alignment horizontal="left"/>
    </xf>
    <xf numFmtId="0" fontId="78" fillId="6" borderId="0" xfId="0" applyFont="1" applyFill="1" applyAlignment="1">
      <alignment horizontal="left"/>
    </xf>
    <xf numFmtId="0" fontId="75" fillId="6" borderId="0" xfId="0" applyFont="1" applyFill="1" applyAlignment="1">
      <alignment horizontal="left" wrapText="1"/>
    </xf>
    <xf numFmtId="0" fontId="73" fillId="6" borderId="105" xfId="0" applyFont="1" applyFill="1" applyBorder="1" applyAlignment="1">
      <alignment horizontal="left"/>
    </xf>
    <xf numFmtId="49" fontId="75" fillId="6" borderId="106" xfId="0" applyNumberFormat="1" applyFont="1" applyFill="1" applyBorder="1" applyAlignment="1">
      <alignment horizontal="center" vertical="center" wrapText="1"/>
    </xf>
    <xf numFmtId="49" fontId="75" fillId="6" borderId="112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13" xfId="0" applyFill="1" applyBorder="1" applyAlignme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13" xfId="0" applyBorder="1" applyAlignment="1"/>
    <xf numFmtId="167" fontId="7" fillId="0" borderId="0" xfId="0" applyNumberFormat="1" applyFont="1" applyAlignment="1">
      <alignment horizontal="right"/>
    </xf>
    <xf numFmtId="0" fontId="21" fillId="0" borderId="0" xfId="0" applyFont="1" applyAlignment="1" applyProtection="1">
      <alignment horizontal="left" vertical="center"/>
    </xf>
    <xf numFmtId="0" fontId="22" fillId="0" borderId="0" xfId="0" applyFont="1" applyBorder="1" applyAlignment="1" applyProtection="1">
      <alignment horizontal="right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22" fillId="0" borderId="47" xfId="0" applyFont="1" applyBorder="1" applyAlignment="1" applyProtection="1">
      <alignment horizontal="center" vertical="center"/>
    </xf>
    <xf numFmtId="0" fontId="22" fillId="0" borderId="48" xfId="0" applyFont="1" applyBorder="1" applyAlignment="1" applyProtection="1">
      <alignment horizontal="center" vertical="center"/>
    </xf>
    <xf numFmtId="0" fontId="22" fillId="0" borderId="49" xfId="0" applyFont="1" applyBorder="1" applyAlignment="1" applyProtection="1">
      <alignment horizontal="center" vertical="center"/>
    </xf>
    <xf numFmtId="14" fontId="22" fillId="0" borderId="52" xfId="0" applyNumberFormat="1" applyFont="1" applyBorder="1" applyAlignment="1" applyProtection="1">
      <alignment horizontal="center" vertical="center"/>
    </xf>
    <xf numFmtId="14" fontId="22" fillId="0" borderId="7" xfId="0" applyNumberFormat="1" applyFont="1" applyBorder="1" applyAlignment="1" applyProtection="1">
      <alignment horizontal="center" vertical="center"/>
    </xf>
    <xf numFmtId="14" fontId="22" fillId="0" borderId="27" xfId="0" applyNumberFormat="1" applyFont="1" applyFill="1" applyBorder="1" applyAlignment="1" applyProtection="1">
      <alignment horizontal="center" vertical="center"/>
    </xf>
    <xf numFmtId="14" fontId="22" fillId="0" borderId="53" xfId="0" applyNumberFormat="1" applyFont="1" applyFill="1" applyBorder="1" applyAlignment="1" applyProtection="1">
      <alignment horizontal="center" vertical="center"/>
    </xf>
    <xf numFmtId="169" fontId="33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 applyAlignment="1" applyProtection="1">
      <alignment horizontal="left" vertical="center" wrapText="1"/>
    </xf>
    <xf numFmtId="167" fontId="9" fillId="3" borderId="2" xfId="0" applyNumberFormat="1" applyFont="1" applyFill="1" applyBorder="1" applyAlignment="1" applyProtection="1">
      <alignment horizontal="right" vertical="center"/>
    </xf>
    <xf numFmtId="0" fontId="24" fillId="0" borderId="4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2" fillId="0" borderId="5" xfId="0" applyFont="1" applyBorder="1" applyAlignment="1" applyProtection="1">
      <alignment horizontal="center" vertical="center"/>
    </xf>
    <xf numFmtId="0" fontId="22" fillId="0" borderId="6" xfId="0" applyFont="1" applyBorder="1" applyAlignment="1" applyProtection="1">
      <alignment horizontal="center" vertical="center"/>
    </xf>
    <xf numFmtId="0" fontId="22" fillId="0" borderId="53" xfId="0" applyFont="1" applyBorder="1" applyAlignment="1" applyProtection="1">
      <alignment horizontal="center" vertical="center"/>
    </xf>
    <xf numFmtId="14" fontId="22" fillId="0" borderId="5" xfId="0" applyNumberFormat="1" applyFont="1" applyBorder="1" applyAlignment="1" applyProtection="1">
      <alignment horizontal="center" vertical="center"/>
    </xf>
    <xf numFmtId="14" fontId="22" fillId="0" borderId="27" xfId="0" applyNumberFormat="1" applyFont="1" applyBorder="1" applyAlignment="1" applyProtection="1">
      <alignment horizontal="center" vertical="center"/>
    </xf>
    <xf numFmtId="14" fontId="22" fillId="0" borderId="53" xfId="0" applyNumberFormat="1" applyFont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24" fillId="0" borderId="71" xfId="0" applyFont="1" applyBorder="1" applyAlignment="1">
      <alignment horizontal="center" vertical="center"/>
    </xf>
    <xf numFmtId="0" fontId="24" fillId="0" borderId="72" xfId="0" applyFont="1" applyBorder="1" applyAlignment="1">
      <alignment horizontal="center" vertical="center"/>
    </xf>
    <xf numFmtId="14" fontId="22" fillId="0" borderId="6" xfId="0" applyNumberFormat="1" applyFont="1" applyBorder="1" applyAlignment="1" applyProtection="1">
      <alignment horizontal="center" vertical="center"/>
    </xf>
    <xf numFmtId="0" fontId="7" fillId="0" borderId="68" xfId="0" applyFont="1" applyFill="1" applyBorder="1" applyAlignment="1">
      <alignment horizontal="left" vertical="center" wrapText="1"/>
    </xf>
    <xf numFmtId="0" fontId="49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73" xfId="0" applyFont="1" applyBorder="1" applyAlignment="1">
      <alignment horizontal="center" vertical="center" wrapText="1"/>
    </xf>
    <xf numFmtId="0" fontId="48" fillId="0" borderId="93" xfId="0" applyFont="1" applyBorder="1" applyAlignment="1">
      <alignment horizontal="center" vertical="center" wrapText="1"/>
    </xf>
    <xf numFmtId="0" fontId="48" fillId="0" borderId="77" xfId="0" applyFont="1" applyBorder="1" applyAlignment="1">
      <alignment horizontal="center" vertical="center" wrapText="1"/>
    </xf>
    <xf numFmtId="0" fontId="48" fillId="0" borderId="74" xfId="0" applyFont="1" applyBorder="1" applyAlignment="1">
      <alignment horizontal="center" vertical="center" wrapText="1"/>
    </xf>
    <xf numFmtId="0" fontId="48" fillId="0" borderId="75" xfId="0" applyFont="1" applyBorder="1" applyAlignment="1">
      <alignment horizontal="center" vertical="center" wrapText="1"/>
    </xf>
    <xf numFmtId="0" fontId="48" fillId="0" borderId="76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7" fillId="0" borderId="73" xfId="0" applyFont="1" applyBorder="1" applyAlignment="1">
      <alignment horizontal="center" vertical="center" wrapText="1"/>
    </xf>
    <xf numFmtId="0" fontId="7" fillId="0" borderId="77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75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48" fillId="0" borderId="80" xfId="0" applyFont="1" applyBorder="1" applyAlignment="1">
      <alignment horizontal="center" vertical="center" wrapText="1"/>
    </xf>
    <xf numFmtId="0" fontId="48" fillId="0" borderId="84" xfId="0" applyFont="1" applyBorder="1" applyAlignment="1">
      <alignment horizontal="center" vertical="center" wrapText="1"/>
    </xf>
    <xf numFmtId="0" fontId="48" fillId="0" borderId="81" xfId="0" applyFont="1" applyBorder="1" applyAlignment="1">
      <alignment horizontal="center" vertical="center" wrapText="1"/>
    </xf>
    <xf numFmtId="0" fontId="48" fillId="0" borderId="82" xfId="0" applyFont="1" applyBorder="1" applyAlignment="1">
      <alignment horizontal="center" vertical="center" wrapText="1"/>
    </xf>
    <xf numFmtId="0" fontId="48" fillId="0" borderId="83" xfId="0" applyFont="1" applyBorder="1" applyAlignment="1">
      <alignment horizontal="center" vertical="center" wrapText="1"/>
    </xf>
  </cellXfs>
  <cellStyles count="6">
    <cellStyle name="Обычный" xfId="0" builtinId="0"/>
    <cellStyle name="Обычный 2" xfId="3" xr:uid="{00000000-0005-0000-0000-000001000000}"/>
    <cellStyle name="Обычный 2 2" xfId="4" xr:uid="{00000000-0005-0000-0000-000002000000}"/>
    <cellStyle name="Обычный 3" xfId="1" xr:uid="{D9702941-26B1-4FDD-AC27-E226CE315331}"/>
    <cellStyle name="Обычный 4" xfId="5" xr:uid="{00000000-0005-0000-0000-000004000000}"/>
    <cellStyle name="Обычный 5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Средний срок хранения рублевых срочных и условных вкладов населения, дней</a:t>
            </a:r>
          </a:p>
        </c:rich>
      </c:tx>
      <c:layout>
        <c:manualLayout>
          <c:xMode val="edge"/>
          <c:yMode val="edge"/>
          <c:x val="0.30645196588213547"/>
          <c:y val="1.1376701858299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2.383562052971101E-2"/>
          <c:y val="8.7984232070385054E-2"/>
          <c:w val="0.96697406100042638"/>
          <c:h val="0.705273325262145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multiLvlStrRef>
              <c:f>'средний срок хранения'!$C$10:$AX$11</c:f>
              <c:multiLvlStrCache>
                <c:ptCount val="48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  <c:pt idx="36">
                    <c:v>январь</c:v>
                  </c:pt>
                  <c:pt idx="37">
                    <c:v>февраль</c:v>
                  </c:pt>
                  <c:pt idx="38">
                    <c:v>март</c:v>
                  </c:pt>
                  <c:pt idx="39">
                    <c:v>апрель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август</c:v>
                  </c:pt>
                  <c:pt idx="44">
                    <c:v>сентябрь</c:v>
                  </c:pt>
                  <c:pt idx="45">
                    <c:v>октябрь</c:v>
                  </c:pt>
                  <c:pt idx="46">
                    <c:v>ноябрь</c:v>
                  </c:pt>
                  <c:pt idx="47">
                    <c:v>декабрь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'средний срок хранения'!$C$12:$AX$12</c:f>
              <c:numCache>
                <c:formatCode>0</c:formatCode>
                <c:ptCount val="48"/>
                <c:pt idx="0">
                  <c:v>181.98282634779599</c:v>
                </c:pt>
                <c:pt idx="1">
                  <c:v>178.85077342113678</c:v>
                </c:pt>
                <c:pt idx="2">
                  <c:v>164.66017142946978</c:v>
                </c:pt>
                <c:pt idx="3">
                  <c:v>155.7002309650928</c:v>
                </c:pt>
                <c:pt idx="4">
                  <c:v>140.01193158832285</c:v>
                </c:pt>
                <c:pt idx="5">
                  <c:v>161.50786394755897</c:v>
                </c:pt>
                <c:pt idx="6">
                  <c:v>164.48561416355923</c:v>
                </c:pt>
                <c:pt idx="7">
                  <c:v>188.85147453118324</c:v>
                </c:pt>
                <c:pt idx="8">
                  <c:v>195.2534443409368</c:v>
                </c:pt>
                <c:pt idx="9">
                  <c:v>200.65834990743167</c:v>
                </c:pt>
                <c:pt idx="10">
                  <c:v>189.2466341180679</c:v>
                </c:pt>
                <c:pt idx="11">
                  <c:v>154.29191349172689</c:v>
                </c:pt>
                <c:pt idx="12">
                  <c:v>148.98935769764265</c:v>
                </c:pt>
                <c:pt idx="13">
                  <c:v>147.98334581505642</c:v>
                </c:pt>
                <c:pt idx="14">
                  <c:v>125.98450873450199</c:v>
                </c:pt>
                <c:pt idx="15">
                  <c:v>134.90351080531866</c:v>
                </c:pt>
                <c:pt idx="16">
                  <c:v>130.39650973656995</c:v>
                </c:pt>
                <c:pt idx="17">
                  <c:v>133.92878719677822</c:v>
                </c:pt>
                <c:pt idx="18">
                  <c:v>121.6375778676733</c:v>
                </c:pt>
                <c:pt idx="19">
                  <c:v>118.41492755123792</c:v>
                </c:pt>
                <c:pt idx="20">
                  <c:v>122.57058636057016</c:v>
                </c:pt>
                <c:pt idx="21">
                  <c:v>114.19885429971859</c:v>
                </c:pt>
                <c:pt idx="22">
                  <c:v>117.31579365717489</c:v>
                </c:pt>
                <c:pt idx="23">
                  <c:v>123.3179803585153</c:v>
                </c:pt>
                <c:pt idx="24">
                  <c:v>104.56192869032206</c:v>
                </c:pt>
                <c:pt idx="25">
                  <c:v>97.007417735664646</c:v>
                </c:pt>
                <c:pt idx="26">
                  <c:v>84.581062018589279</c:v>
                </c:pt>
                <c:pt idx="27">
                  <c:v>96.362256129633693</c:v>
                </c:pt>
                <c:pt idx="28">
                  <c:v>80.318428283642774</c:v>
                </c:pt>
                <c:pt idx="29">
                  <c:v>83.339628823211257</c:v>
                </c:pt>
                <c:pt idx="30">
                  <c:v>93.425915745916512</c:v>
                </c:pt>
                <c:pt idx="31">
                  <c:v>97.076539534987674</c:v>
                </c:pt>
                <c:pt idx="32">
                  <c:v>103.71081550860234</c:v>
                </c:pt>
                <c:pt idx="33">
                  <c:v>121.1077982293214</c:v>
                </c:pt>
                <c:pt idx="34">
                  <c:v>104.59657336509055</c:v>
                </c:pt>
                <c:pt idx="35">
                  <c:v>113.61884077631727</c:v>
                </c:pt>
                <c:pt idx="36">
                  <c:v>114.81021082733244</c:v>
                </c:pt>
                <c:pt idx="37">
                  <c:v>112.28759332366678</c:v>
                </c:pt>
                <c:pt idx="38">
                  <c:v>96.206261187048199</c:v>
                </c:pt>
                <c:pt idx="39">
                  <c:v>127.17384704298182</c:v>
                </c:pt>
                <c:pt idx="40">
                  <c:v>127.4869720521839</c:v>
                </c:pt>
                <c:pt idx="41">
                  <c:v>134.7017671813075</c:v>
                </c:pt>
                <c:pt idx="42">
                  <c:v>124.06787132793255</c:v>
                </c:pt>
                <c:pt idx="43">
                  <c:v>138.25432125091197</c:v>
                </c:pt>
                <c:pt idx="44">
                  <c:v>154.20204818575235</c:v>
                </c:pt>
                <c:pt idx="45">
                  <c:v>167.0694332199617</c:v>
                </c:pt>
                <c:pt idx="46">
                  <c:v>177.48269350788772</c:v>
                </c:pt>
                <c:pt idx="47">
                  <c:v>181.83188601835269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CB-47F6-823B-24F2838346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'средний срок хранения'!$C$10:$AX$11</c:f>
              <c:multiLvlStrCache>
                <c:ptCount val="48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  <c:pt idx="36">
                    <c:v>январь</c:v>
                  </c:pt>
                  <c:pt idx="37">
                    <c:v>февраль</c:v>
                  </c:pt>
                  <c:pt idx="38">
                    <c:v>март</c:v>
                  </c:pt>
                  <c:pt idx="39">
                    <c:v>апрель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август</c:v>
                  </c:pt>
                  <c:pt idx="44">
                    <c:v>сентябрь</c:v>
                  </c:pt>
                  <c:pt idx="45">
                    <c:v>октябрь</c:v>
                  </c:pt>
                  <c:pt idx="46">
                    <c:v>ноябрь</c:v>
                  </c:pt>
                  <c:pt idx="47">
                    <c:v>декабрь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'средний срок хранения'!$C$14:$AT$14</c:f>
              <c:numCache>
                <c:formatCode>0</c:formatCode>
                <c:ptCount val="44"/>
                <c:pt idx="0">
                  <c:v>172.95843568769024</c:v>
                </c:pt>
                <c:pt idx="12">
                  <c:v>128.30347834006315</c:v>
                </c:pt>
                <c:pt idx="24">
                  <c:v>98.308933736774961</c:v>
                </c:pt>
                <c:pt idx="36">
                  <c:v>137.96457542710996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B-47F6-823B-24F2838346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'средний срок хранения'!$C$10:$AX$11</c:f>
              <c:multiLvlStrCache>
                <c:ptCount val="48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  <c:pt idx="36">
                    <c:v>январь</c:v>
                  </c:pt>
                  <c:pt idx="37">
                    <c:v>февраль</c:v>
                  </c:pt>
                  <c:pt idx="38">
                    <c:v>март</c:v>
                  </c:pt>
                  <c:pt idx="39">
                    <c:v>апрель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август</c:v>
                  </c:pt>
                  <c:pt idx="44">
                    <c:v>сентябрь</c:v>
                  </c:pt>
                  <c:pt idx="45">
                    <c:v>октябрь</c:v>
                  </c:pt>
                  <c:pt idx="46">
                    <c:v>ноябрь</c:v>
                  </c:pt>
                  <c:pt idx="47">
                    <c:v>декабрь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'средний срок хранения'!$C$15:$AT$15</c:f>
              <c:numCache>
                <c:formatCode>0</c:formatCode>
                <c:ptCount val="44"/>
                <c:pt idx="0">
                  <c:v>175.16459039946753</c:v>
                </c:pt>
                <c:pt idx="3">
                  <c:v>152.40667550032487</c:v>
                </c:pt>
                <c:pt idx="6">
                  <c:v>182.86351101189311</c:v>
                </c:pt>
                <c:pt idx="9">
                  <c:v>181.39896583907549</c:v>
                </c:pt>
                <c:pt idx="12">
                  <c:v>140.98573741573367</c:v>
                </c:pt>
                <c:pt idx="15">
                  <c:v>133.07626924622227</c:v>
                </c:pt>
                <c:pt idx="18">
                  <c:v>120.87436392649379</c:v>
                </c:pt>
                <c:pt idx="21">
                  <c:v>118.27754277180293</c:v>
                </c:pt>
                <c:pt idx="24">
                  <c:v>95.383469481525324</c:v>
                </c:pt>
                <c:pt idx="27">
                  <c:v>86.673437745495903</c:v>
                </c:pt>
                <c:pt idx="30">
                  <c:v>98.071090263168841</c:v>
                </c:pt>
                <c:pt idx="33">
                  <c:v>113.10773745690973</c:v>
                </c:pt>
                <c:pt idx="36">
                  <c:v>107.76802177934913</c:v>
                </c:pt>
                <c:pt idx="39">
                  <c:v>129.78752875882441</c:v>
                </c:pt>
                <c:pt idx="42">
                  <c:v>138.84141358819895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B-47F6-823B-24F28383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64287"/>
        <c:axId val="557671823"/>
      </c:lineChart>
      <c:catAx>
        <c:axId val="2264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57671823"/>
        <c:crosses val="autoZero"/>
        <c:auto val="1"/>
        <c:lblAlgn val="ctr"/>
        <c:lblOffset val="100"/>
        <c:noMultiLvlLbl val="0"/>
      </c:catAx>
      <c:valAx>
        <c:axId val="557671823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264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 остатков вкладов физических лиц</a:t>
            </a:r>
          </a:p>
          <a:p>
            <a:pPr>
              <a:defRPr b="1"/>
            </a:pPr>
            <a:r>
              <a:rPr lang="ru-RU" b="1"/>
              <a:t>без учета начисленных процентов и средств семейного капитала</a:t>
            </a:r>
          </a:p>
          <a:p>
            <a:pPr>
              <a:defRPr b="1"/>
            </a:pPr>
            <a:r>
              <a:rPr lang="ru-RU" b="1"/>
              <a:t>млн. единиц</a:t>
            </a:r>
          </a:p>
        </c:rich>
      </c:tx>
      <c:layout>
        <c:manualLayout>
          <c:xMode val="edge"/>
          <c:yMode val="edge"/>
          <c:x val="0.25409516430733703"/>
          <c:y val="6.84104815631058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'изменение без СК и %'!$C$80</c:f>
              <c:strCache>
                <c:ptCount val="1"/>
                <c:pt idx="0">
                  <c:v>нац. валюта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'изменение без СК и %'!$B$81:$B$84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'изменение без СК и %'!$C$81:$C$84</c:f>
              <c:numCache>
                <c:formatCode>#\ ##0.0</c:formatCode>
                <c:ptCount val="4"/>
                <c:pt idx="0">
                  <c:v>146.65199999999999</c:v>
                </c:pt>
                <c:pt idx="1">
                  <c:v>340.01800000000003</c:v>
                </c:pt>
                <c:pt idx="2">
                  <c:v>268.60699999999997</c:v>
                </c:pt>
                <c:pt idx="3">
                  <c:v>253.32600000000002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5-4E8F-838B-19B97313FBE0}"/>
            </c:ext>
          </c:extLst>
        </c:ser>
        <c:ser>
          <c:idx val="1"/>
          <c:order val="1"/>
          <c:tx>
            <c:strRef>
              <c:f>'изменение без СК и %'!$E$80</c:f>
              <c:strCache>
                <c:ptCount val="1"/>
                <c:pt idx="0">
                  <c:v>евро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'изменение без СК и %'!$B$81:$B$84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'изменение без СК и %'!$E$81:$E$84</c:f>
              <c:numCache>
                <c:formatCode>#\ ##0.0</c:formatCode>
                <c:ptCount val="4"/>
                <c:pt idx="0">
                  <c:v>-22.873207081930047</c:v>
                </c:pt>
                <c:pt idx="1">
                  <c:v>8.1455674929890165</c:v>
                </c:pt>
                <c:pt idx="2">
                  <c:v>7.7982338003950531</c:v>
                </c:pt>
                <c:pt idx="3">
                  <c:v>-19.888566112002025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5-4E8F-838B-19B97313FBE0}"/>
            </c:ext>
          </c:extLst>
        </c:ser>
        <c:ser>
          <c:idx val="2"/>
          <c:order val="2"/>
          <c:tx>
            <c:strRef>
              <c:f>'изменение без СК и %'!$F$80</c:f>
              <c:strCache>
                <c:ptCount val="1"/>
                <c:pt idx="0">
                  <c:v>долл. США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'изменение без СК и %'!$B$81:$B$84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'изменение без СК и %'!$F$81:$F$84</c:f>
              <c:numCache>
                <c:formatCode>#\ ##0.0</c:formatCode>
                <c:ptCount val="4"/>
                <c:pt idx="0">
                  <c:v>-227.07688946942017</c:v>
                </c:pt>
                <c:pt idx="1">
                  <c:v>-80.787925759399513</c:v>
                </c:pt>
                <c:pt idx="2">
                  <c:v>-11.845500291460212</c:v>
                </c:pt>
                <c:pt idx="3">
                  <c:v>-51.514341562889967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5-4E8F-838B-19B97313FBE0}"/>
            </c:ext>
          </c:extLst>
        </c:ser>
        <c:ser>
          <c:idx val="3"/>
          <c:order val="3"/>
          <c:tx>
            <c:strRef>
              <c:f>'изменение без СК и %'!$G$80</c:f>
              <c:strCache>
                <c:ptCount val="1"/>
                <c:pt idx="0">
                  <c:v>росс. рубли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'изменение без СК и %'!$B$81:$B$84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'изменение без СК и %'!$G$81:$G$84</c:f>
              <c:numCache>
                <c:formatCode>#\ ##0.0</c:formatCode>
                <c:ptCount val="4"/>
                <c:pt idx="0">
                  <c:v>1486.0300157734</c:v>
                </c:pt>
                <c:pt idx="1">
                  <c:v>2206.4888218852993</c:v>
                </c:pt>
                <c:pt idx="2">
                  <c:v>1372.2665175027014</c:v>
                </c:pt>
                <c:pt idx="3">
                  <c:v>404.24173994489684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5-4E8F-838B-19B97313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53872"/>
        <c:axId val="762014784"/>
      </c:barChart>
      <c:catAx>
        <c:axId val="6163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62014784"/>
        <c:crosses val="autoZero"/>
        <c:auto val="1"/>
        <c:lblAlgn val="ctr"/>
        <c:lblOffset val="100"/>
        <c:noMultiLvlLbl val="0"/>
      </c:catAx>
      <c:valAx>
        <c:axId val="762014784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163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срочных вкладов населения в 2022 г., млн. рублей, млн. евро, долл. США, росс. рублей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[1]Резиденты!$B$77</c:f>
              <c:strCache>
                <c:ptCount val="1"/>
                <c:pt idx="0">
                  <c:v>1 квартал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4.3353518120927199E-2"/>
                  <c:y val="-1.4239096860055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49-4353-A59D-E5B6562734A1}"/>
                </c:ext>
              </c:extLst>
            </c:dLbl>
            <c:dLbl>
              <c:idx val="1"/>
              <c:layout>
                <c:manualLayout>
                  <c:x val="-1.0200827793159388E-2"/>
                  <c:y val="1.0679322645041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49-4353-A59D-E5B6562734A1}"/>
                </c:ext>
              </c:extLst>
            </c:dLbl>
            <c:dLbl>
              <c:idx val="2"/>
              <c:layout>
                <c:manualLayout>
                  <c:x val="-1.2751034741449176E-2"/>
                  <c:y val="1.0679322645041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49-4353-A59D-E5B6562734A1}"/>
                </c:ext>
              </c:extLst>
            </c:dLbl>
            <c:dLbl>
              <c:idx val="3"/>
              <c:layout>
                <c:manualLayout>
                  <c:x val="-4.5903725069217124E-2"/>
                  <c:y val="-1.0679322645041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49-4353-A59D-E5B656273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[1]Резиденты!$C$76:$F$76</c:f>
              <c:strCache>
                <c:ptCount val="4"/>
                <c:pt idx="0">
                  <c:v>нац. валюта</c:v>
                </c:pt>
                <c:pt idx="1">
                  <c:v>евро</c:v>
                </c:pt>
                <c:pt idx="2">
                  <c:v>долл. США</c:v>
                </c:pt>
                <c:pt idx="3">
                  <c:v>росс. рубли</c:v>
                </c:pt>
              </c:strCache>
            </c:strRef>
          </c:cat>
          <c:val>
            <c:numRef>
              <c:f>[1]Резиденты!$C$77:$F$77</c:f>
              <c:numCache>
                <c:formatCode>General</c:formatCode>
                <c:ptCount val="4"/>
                <c:pt idx="0">
                  <c:v>146.65199999999999</c:v>
                </c:pt>
                <c:pt idx="1">
                  <c:v>-22.873207081930047</c:v>
                </c:pt>
                <c:pt idx="2">
                  <c:v>-227.07688946942017</c:v>
                </c:pt>
                <c:pt idx="3">
                  <c:v>1486.0300157734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9-4353-A59D-E5B6562734A1}"/>
            </c:ext>
          </c:extLst>
        </c:ser>
        <c:ser>
          <c:idx val="1"/>
          <c:order val="1"/>
          <c:tx>
            <c:strRef>
              <c:f>[1]Резиденты!$B$78</c:f>
              <c:strCache>
                <c:ptCount val="1"/>
                <c:pt idx="0">
                  <c:v>2 квартал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layout>
                <c:manualLayout>
                  <c:x val="1.02008277931593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49-4353-A59D-E5B656273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[1]Резиденты!$C$76:$F$76</c:f>
              <c:strCache>
                <c:ptCount val="4"/>
                <c:pt idx="0">
                  <c:v>нац. валюта</c:v>
                </c:pt>
                <c:pt idx="1">
                  <c:v>евро</c:v>
                </c:pt>
                <c:pt idx="2">
                  <c:v>долл. США</c:v>
                </c:pt>
                <c:pt idx="3">
                  <c:v>росс. рубли</c:v>
                </c:pt>
              </c:strCache>
            </c:strRef>
          </c:cat>
          <c:val>
            <c:numRef>
              <c:f>[1]Резиденты!$C$78:$F$78</c:f>
              <c:numCache>
                <c:formatCode>General</c:formatCode>
                <c:ptCount val="4"/>
                <c:pt idx="0">
                  <c:v>340.01800000000003</c:v>
                </c:pt>
                <c:pt idx="1">
                  <c:v>8.1455674929890165</c:v>
                </c:pt>
                <c:pt idx="2">
                  <c:v>-80.787925759399513</c:v>
                </c:pt>
                <c:pt idx="3">
                  <c:v>2206.4888218852993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49-4353-A59D-E5B6562734A1}"/>
            </c:ext>
          </c:extLst>
        </c:ser>
        <c:ser>
          <c:idx val="2"/>
          <c:order val="2"/>
          <c:tx>
            <c:strRef>
              <c:f>[1]Резиденты!$B$79</c:f>
              <c:strCache>
                <c:ptCount val="1"/>
                <c:pt idx="0">
                  <c:v>3 квартал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33535181209271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49-4353-A59D-E5B6562734A1}"/>
                </c:ext>
              </c:extLst>
            </c:dLbl>
            <c:dLbl>
              <c:idx val="1"/>
              <c:layout>
                <c:manualLayout>
                  <c:x val="3.315269032776786E-2"/>
                  <c:y val="-1.7798871075068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49-4353-A59D-E5B6562734A1}"/>
                </c:ext>
              </c:extLst>
            </c:dLbl>
            <c:dLbl>
              <c:idx val="2"/>
              <c:layout>
                <c:manualLayout>
                  <c:x val="3.825310422434762E-2"/>
                  <c:y val="2.1358645290082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49-4353-A59D-E5B6562734A1}"/>
                </c:ext>
              </c:extLst>
            </c:dLbl>
            <c:dLbl>
              <c:idx val="3"/>
              <c:layout>
                <c:manualLayout>
                  <c:x val="4.59037250692170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49-4353-A59D-E5B656273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[1]Резиденты!$C$76:$F$76</c:f>
              <c:strCache>
                <c:ptCount val="4"/>
                <c:pt idx="0">
                  <c:v>нац. валюта</c:v>
                </c:pt>
                <c:pt idx="1">
                  <c:v>евро</c:v>
                </c:pt>
                <c:pt idx="2">
                  <c:v>долл. США</c:v>
                </c:pt>
                <c:pt idx="3">
                  <c:v>росс. рубли</c:v>
                </c:pt>
              </c:strCache>
            </c:strRef>
          </c:cat>
          <c:val>
            <c:numRef>
              <c:f>[1]Резиденты!$C$79:$F$79</c:f>
              <c:numCache>
                <c:formatCode>General</c:formatCode>
                <c:ptCount val="4"/>
                <c:pt idx="0">
                  <c:v>268.60699999999997</c:v>
                </c:pt>
                <c:pt idx="1">
                  <c:v>7.7982338003950531</c:v>
                </c:pt>
                <c:pt idx="2">
                  <c:v>-11.845500291460212</c:v>
                </c:pt>
                <c:pt idx="3">
                  <c:v>1372.2665175027014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49-4353-A59D-E5B65627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2390224"/>
        <c:axId val="1695091456"/>
        <c:axId val="0"/>
      </c:bar3DChart>
      <c:catAx>
        <c:axId val="16923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95091456"/>
        <c:crosses val="autoZero"/>
        <c:auto val="1"/>
        <c:lblAlgn val="ctr"/>
        <c:lblOffset val="100"/>
        <c:noMultiLvlLbl val="0"/>
      </c:catAx>
      <c:valAx>
        <c:axId val="16950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923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'изменение без СК и %'!$C$80</c:f>
              <c:strCache>
                <c:ptCount val="1"/>
                <c:pt idx="0">
                  <c:v>нац. валюта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'изменение без СК и %'!$B$81:$B$84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'изменение без СК и %'!$C$81:$C$84</c:f>
              <c:numCache>
                <c:formatCode>#\ ##0.0</c:formatCode>
                <c:ptCount val="4"/>
                <c:pt idx="0">
                  <c:v>146.65199999999999</c:v>
                </c:pt>
                <c:pt idx="1">
                  <c:v>340.01800000000003</c:v>
                </c:pt>
                <c:pt idx="2">
                  <c:v>268.60699999999997</c:v>
                </c:pt>
                <c:pt idx="3">
                  <c:v>253.32600000000002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3-4361-AABD-7FDC4F6B4A5F}"/>
            </c:ext>
          </c:extLst>
        </c:ser>
        <c:ser>
          <c:idx val="1"/>
          <c:order val="1"/>
          <c:tx>
            <c:strRef>
              <c:f>'изменение без СК и %'!$E$80</c:f>
              <c:strCache>
                <c:ptCount val="1"/>
                <c:pt idx="0">
                  <c:v>евро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'изменение без СК и %'!$B$81:$B$84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'изменение без СК и %'!$E$81:$E$84</c:f>
              <c:numCache>
                <c:formatCode>#\ ##0.0</c:formatCode>
                <c:ptCount val="4"/>
                <c:pt idx="0">
                  <c:v>-22.873207081930047</c:v>
                </c:pt>
                <c:pt idx="1">
                  <c:v>8.1455674929890165</c:v>
                </c:pt>
                <c:pt idx="2">
                  <c:v>7.7982338003950531</c:v>
                </c:pt>
                <c:pt idx="3">
                  <c:v>-19.888566112002025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3-4361-AABD-7FDC4F6B4A5F}"/>
            </c:ext>
          </c:extLst>
        </c:ser>
        <c:ser>
          <c:idx val="2"/>
          <c:order val="2"/>
          <c:tx>
            <c:strRef>
              <c:f>'изменение без СК и %'!$F$80</c:f>
              <c:strCache>
                <c:ptCount val="1"/>
                <c:pt idx="0">
                  <c:v>долл. США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'изменение без СК и %'!$B$81:$B$84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'изменение без СК и %'!$F$81:$F$84</c:f>
              <c:numCache>
                <c:formatCode>#\ ##0.0</c:formatCode>
                <c:ptCount val="4"/>
                <c:pt idx="0">
                  <c:v>-227.07688946942017</c:v>
                </c:pt>
                <c:pt idx="1">
                  <c:v>-80.787925759399513</c:v>
                </c:pt>
                <c:pt idx="2">
                  <c:v>-11.845500291460212</c:v>
                </c:pt>
                <c:pt idx="3">
                  <c:v>-51.514341562889967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3-4361-AABD-7FDC4F6B4A5F}"/>
            </c:ext>
          </c:extLst>
        </c:ser>
        <c:ser>
          <c:idx val="3"/>
          <c:order val="3"/>
          <c:tx>
            <c:strRef>
              <c:f>'изменение без СК и %'!$G$80</c:f>
              <c:strCache>
                <c:ptCount val="1"/>
                <c:pt idx="0">
                  <c:v>росс. рубли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'изменение без СК и %'!$B$81:$B$84</c:f>
              <c:strCache>
                <c:ptCount val="4"/>
                <c:pt idx="0">
                  <c:v>I квартал</c:v>
                </c:pt>
                <c:pt idx="1">
                  <c:v>II квартал</c:v>
                </c:pt>
                <c:pt idx="2">
                  <c:v>III квартал</c:v>
                </c:pt>
                <c:pt idx="3">
                  <c:v>IV квартал</c:v>
                </c:pt>
              </c:strCache>
            </c:strRef>
          </c:cat>
          <c:val>
            <c:numRef>
              <c:f>'изменение без СК и %'!$G$81:$G$84</c:f>
              <c:numCache>
                <c:formatCode>#\ ##0.0</c:formatCode>
                <c:ptCount val="4"/>
                <c:pt idx="0">
                  <c:v>1486.0300157734</c:v>
                </c:pt>
                <c:pt idx="1">
                  <c:v>2206.4888218852993</c:v>
                </c:pt>
                <c:pt idx="2">
                  <c:v>1372.2665175027014</c:v>
                </c:pt>
                <c:pt idx="3">
                  <c:v>404.24173994489684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63-4361-AABD-7FDC4F6B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53872"/>
        <c:axId val="762014784"/>
      </c:barChart>
      <c:catAx>
        <c:axId val="6163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62014784"/>
        <c:crosses val="autoZero"/>
        <c:auto val="1"/>
        <c:lblAlgn val="ctr"/>
        <c:lblOffset val="100"/>
        <c:noMultiLvlLbl val="0"/>
      </c:catAx>
      <c:valAx>
        <c:axId val="762014784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163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Средний срок хранения рублевых срочных и условных вкладов населения, дней</a:t>
            </a:r>
          </a:p>
        </c:rich>
      </c:tx>
      <c:layout>
        <c:manualLayout>
          <c:xMode val="edge"/>
          <c:yMode val="edge"/>
          <c:x val="0.30645196588213547"/>
          <c:y val="1.1376701858299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2.383562052971101E-2"/>
          <c:y val="8.7984232070385054E-2"/>
          <c:w val="0.96697406100042638"/>
          <c:h val="0.705273325262145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multiLvlStrRef>
              <c:f>'средний срок хранения'!$C$10:$AX$11</c:f>
              <c:multiLvlStrCache>
                <c:ptCount val="48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  <c:pt idx="36">
                    <c:v>январь</c:v>
                  </c:pt>
                  <c:pt idx="37">
                    <c:v>февраль</c:v>
                  </c:pt>
                  <c:pt idx="38">
                    <c:v>март</c:v>
                  </c:pt>
                  <c:pt idx="39">
                    <c:v>апрель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август</c:v>
                  </c:pt>
                  <c:pt idx="44">
                    <c:v>сентябрь</c:v>
                  </c:pt>
                  <c:pt idx="45">
                    <c:v>октябрь</c:v>
                  </c:pt>
                  <c:pt idx="46">
                    <c:v>ноябрь</c:v>
                  </c:pt>
                  <c:pt idx="47">
                    <c:v>декабрь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'средний срок хранения'!$C$12:$AX$12</c:f>
              <c:numCache>
                <c:formatCode>0</c:formatCode>
                <c:ptCount val="48"/>
                <c:pt idx="0">
                  <c:v>181.98282634779599</c:v>
                </c:pt>
                <c:pt idx="1">
                  <c:v>178.85077342113678</c:v>
                </c:pt>
                <c:pt idx="2">
                  <c:v>164.66017142946978</c:v>
                </c:pt>
                <c:pt idx="3">
                  <c:v>155.7002309650928</c:v>
                </c:pt>
                <c:pt idx="4">
                  <c:v>140.01193158832285</c:v>
                </c:pt>
                <c:pt idx="5">
                  <c:v>161.50786394755897</c:v>
                </c:pt>
                <c:pt idx="6">
                  <c:v>164.48561416355923</c:v>
                </c:pt>
                <c:pt idx="7">
                  <c:v>188.85147453118324</c:v>
                </c:pt>
                <c:pt idx="8">
                  <c:v>195.2534443409368</c:v>
                </c:pt>
                <c:pt idx="9">
                  <c:v>200.65834990743167</c:v>
                </c:pt>
                <c:pt idx="10">
                  <c:v>189.2466341180679</c:v>
                </c:pt>
                <c:pt idx="11">
                  <c:v>154.29191349172689</c:v>
                </c:pt>
                <c:pt idx="12">
                  <c:v>148.98935769764265</c:v>
                </c:pt>
                <c:pt idx="13">
                  <c:v>147.98334581505642</c:v>
                </c:pt>
                <c:pt idx="14">
                  <c:v>125.98450873450199</c:v>
                </c:pt>
                <c:pt idx="15">
                  <c:v>134.90351080531866</c:v>
                </c:pt>
                <c:pt idx="16">
                  <c:v>130.39650973656995</c:v>
                </c:pt>
                <c:pt idx="17">
                  <c:v>133.92878719677822</c:v>
                </c:pt>
                <c:pt idx="18">
                  <c:v>121.6375778676733</c:v>
                </c:pt>
                <c:pt idx="19">
                  <c:v>118.41492755123792</c:v>
                </c:pt>
                <c:pt idx="20">
                  <c:v>122.57058636057016</c:v>
                </c:pt>
                <c:pt idx="21">
                  <c:v>114.19885429971859</c:v>
                </c:pt>
                <c:pt idx="22">
                  <c:v>117.31579365717489</c:v>
                </c:pt>
                <c:pt idx="23">
                  <c:v>123.3179803585153</c:v>
                </c:pt>
                <c:pt idx="24">
                  <c:v>104.56192869032206</c:v>
                </c:pt>
                <c:pt idx="25">
                  <c:v>97.007417735664646</c:v>
                </c:pt>
                <c:pt idx="26">
                  <c:v>84.581062018589279</c:v>
                </c:pt>
                <c:pt idx="27">
                  <c:v>96.362256129633693</c:v>
                </c:pt>
                <c:pt idx="28">
                  <c:v>80.318428283642774</c:v>
                </c:pt>
                <c:pt idx="29">
                  <c:v>83.339628823211257</c:v>
                </c:pt>
                <c:pt idx="30">
                  <c:v>93.425915745916512</c:v>
                </c:pt>
                <c:pt idx="31">
                  <c:v>97.076539534987674</c:v>
                </c:pt>
                <c:pt idx="32">
                  <c:v>103.71081550860234</c:v>
                </c:pt>
                <c:pt idx="33">
                  <c:v>121.1077982293214</c:v>
                </c:pt>
                <c:pt idx="34">
                  <c:v>104.59657336509055</c:v>
                </c:pt>
                <c:pt idx="35">
                  <c:v>113.61884077631727</c:v>
                </c:pt>
                <c:pt idx="36">
                  <c:v>114.81021082733244</c:v>
                </c:pt>
                <c:pt idx="37">
                  <c:v>112.28759332366678</c:v>
                </c:pt>
                <c:pt idx="38">
                  <c:v>96.206261187048199</c:v>
                </c:pt>
                <c:pt idx="39">
                  <c:v>127.17384704298182</c:v>
                </c:pt>
                <c:pt idx="40">
                  <c:v>127.4869720521839</c:v>
                </c:pt>
                <c:pt idx="41">
                  <c:v>134.7017671813075</c:v>
                </c:pt>
                <c:pt idx="42">
                  <c:v>124.06787132793255</c:v>
                </c:pt>
                <c:pt idx="43">
                  <c:v>138.25432125091197</c:v>
                </c:pt>
                <c:pt idx="44">
                  <c:v>154.20204818575235</c:v>
                </c:pt>
                <c:pt idx="45">
                  <c:v>167.0694332199617</c:v>
                </c:pt>
                <c:pt idx="46">
                  <c:v>177.48269350788772</c:v>
                </c:pt>
                <c:pt idx="47">
                  <c:v>181.83188601835269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F5-40F7-953B-86DF482162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'средний срок хранения'!$C$10:$AX$11</c:f>
              <c:multiLvlStrCache>
                <c:ptCount val="48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  <c:pt idx="36">
                    <c:v>январь</c:v>
                  </c:pt>
                  <c:pt idx="37">
                    <c:v>февраль</c:v>
                  </c:pt>
                  <c:pt idx="38">
                    <c:v>март</c:v>
                  </c:pt>
                  <c:pt idx="39">
                    <c:v>апрель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август</c:v>
                  </c:pt>
                  <c:pt idx="44">
                    <c:v>сентябрь</c:v>
                  </c:pt>
                  <c:pt idx="45">
                    <c:v>октябрь</c:v>
                  </c:pt>
                  <c:pt idx="46">
                    <c:v>ноябрь</c:v>
                  </c:pt>
                  <c:pt idx="47">
                    <c:v>декабрь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'средний срок хранения'!$C$14:$AT$14</c:f>
              <c:numCache>
                <c:formatCode>0</c:formatCode>
                <c:ptCount val="44"/>
                <c:pt idx="0">
                  <c:v>172.95843568769024</c:v>
                </c:pt>
                <c:pt idx="12">
                  <c:v>128.30347834006315</c:v>
                </c:pt>
                <c:pt idx="24">
                  <c:v>98.308933736774961</c:v>
                </c:pt>
                <c:pt idx="36">
                  <c:v>137.96457542710996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C-469E-8A3A-58D5478A8A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'средний срок хранения'!$C$10:$AX$11</c:f>
              <c:multiLvlStrCache>
                <c:ptCount val="48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  <c:pt idx="36">
                    <c:v>январь</c:v>
                  </c:pt>
                  <c:pt idx="37">
                    <c:v>февраль</c:v>
                  </c:pt>
                  <c:pt idx="38">
                    <c:v>март</c:v>
                  </c:pt>
                  <c:pt idx="39">
                    <c:v>апрель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август</c:v>
                  </c:pt>
                  <c:pt idx="44">
                    <c:v>сентябрь</c:v>
                  </c:pt>
                  <c:pt idx="45">
                    <c:v>октябрь</c:v>
                  </c:pt>
                  <c:pt idx="46">
                    <c:v>ноябрь</c:v>
                  </c:pt>
                  <c:pt idx="47">
                    <c:v>декабрь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'средний срок хранения'!$C$15:$AT$15</c:f>
              <c:numCache>
                <c:formatCode>0</c:formatCode>
                <c:ptCount val="44"/>
                <c:pt idx="0">
                  <c:v>175.16459039946753</c:v>
                </c:pt>
                <c:pt idx="3">
                  <c:v>152.40667550032487</c:v>
                </c:pt>
                <c:pt idx="6">
                  <c:v>182.86351101189311</c:v>
                </c:pt>
                <c:pt idx="9">
                  <c:v>181.39896583907549</c:v>
                </c:pt>
                <c:pt idx="12">
                  <c:v>140.98573741573367</c:v>
                </c:pt>
                <c:pt idx="15">
                  <c:v>133.07626924622227</c:v>
                </c:pt>
                <c:pt idx="18">
                  <c:v>120.87436392649379</c:v>
                </c:pt>
                <c:pt idx="21">
                  <c:v>118.27754277180293</c:v>
                </c:pt>
                <c:pt idx="24">
                  <c:v>95.383469481525324</c:v>
                </c:pt>
                <c:pt idx="27">
                  <c:v>86.673437745495903</c:v>
                </c:pt>
                <c:pt idx="30">
                  <c:v>98.071090263168841</c:v>
                </c:pt>
                <c:pt idx="33">
                  <c:v>113.10773745690973</c:v>
                </c:pt>
                <c:pt idx="36">
                  <c:v>107.76802177934913</c:v>
                </c:pt>
                <c:pt idx="39">
                  <c:v>129.78752875882441</c:v>
                </c:pt>
                <c:pt idx="42">
                  <c:v>138.84141358819895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C-469E-8A3A-58D5478A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64287"/>
        <c:axId val="557671823"/>
      </c:lineChart>
      <c:catAx>
        <c:axId val="2264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57671823"/>
        <c:crosses val="autoZero"/>
        <c:auto val="1"/>
        <c:lblAlgn val="ctr"/>
        <c:lblOffset val="100"/>
        <c:noMultiLvlLbl val="0"/>
      </c:catAx>
      <c:valAx>
        <c:axId val="5576718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264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Средний срок хранения рублевых срочных и условных вкладов населения, дней</a:t>
            </a:r>
          </a:p>
        </c:rich>
      </c:tx>
      <c:layout>
        <c:manualLayout>
          <c:xMode val="edge"/>
          <c:yMode val="edge"/>
          <c:x val="0.30645196588213547"/>
          <c:y val="1.1376701858299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2.383562052971101E-2"/>
          <c:y val="8.7984232070385054E-2"/>
          <c:w val="0.96697406100042638"/>
          <c:h val="0.705273325262145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D5-4567-8B9B-6493172A87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D5-4567-8B9B-6493172A87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D5-4567-8B9B-6493172A87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D5-4567-8B9B-6493172A87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D5-4567-8B9B-6493172A87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D5-4567-8B9B-6493172A87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D5-4567-8B9B-6493172A87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D5-4567-8B9B-6493172A87F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D5-4567-8B9B-6493172A87F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DD5-4567-8B9B-6493172A87F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DD5-4567-8B9B-6493172A87F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DD5-4567-8B9B-6493172A87F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DD5-4567-8B9B-6493172A87F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DD5-4567-8B9B-6493172A87F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DD5-4567-8B9B-6493172A87F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DD5-4567-8B9B-6493172A87F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DD5-4567-8B9B-6493172A87F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DD5-4567-8B9B-6493172A87F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DD5-4567-8B9B-6493172A87F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DD5-4567-8B9B-6493172A87F0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DD5-4567-8B9B-6493172A87F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DD5-4567-8B9B-6493172A87F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DD5-4567-8B9B-6493172A87F0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DD5-4567-8B9B-6493172A87F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DD5-4567-8B9B-6493172A87F0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DD5-4567-8B9B-6493172A87F0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DD5-4567-8B9B-6493172A87F0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DD5-4567-8B9B-6493172A87F0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DD5-4567-8B9B-6493172A87F0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DD5-4567-8B9B-6493172A87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multiLvlStrRef>
              <c:f>Лист1!$C$10:$AX$11</c:f>
              <c:multiLvlStrCache>
                <c:ptCount val="46"/>
                <c:lvl>
                  <c:pt idx="0">
                    <c:v>I кв.</c:v>
                  </c:pt>
                  <c:pt idx="3">
                    <c:v>II кв.</c:v>
                  </c:pt>
                  <c:pt idx="6">
                    <c:v>III кв.</c:v>
                  </c:pt>
                  <c:pt idx="9">
                    <c:v>IV кв.</c:v>
                  </c:pt>
                  <c:pt idx="12">
                    <c:v>I кв.</c:v>
                  </c:pt>
                  <c:pt idx="15">
                    <c:v>II кв.</c:v>
                  </c:pt>
                  <c:pt idx="18">
                    <c:v>III кв.</c:v>
                  </c:pt>
                  <c:pt idx="21">
                    <c:v>IV кв.</c:v>
                  </c:pt>
                  <c:pt idx="24">
                    <c:v>I кв.</c:v>
                  </c:pt>
                  <c:pt idx="27">
                    <c:v>II кв.</c:v>
                  </c:pt>
                  <c:pt idx="30">
                    <c:v>III кв.</c:v>
                  </c:pt>
                  <c:pt idx="33">
                    <c:v>IV кв.</c:v>
                  </c:pt>
                  <c:pt idx="36">
                    <c:v>I кв.</c:v>
                  </c:pt>
                  <c:pt idx="39">
                    <c:v>II кв.</c:v>
                  </c:pt>
                  <c:pt idx="42">
                    <c:v>III кв.</c:v>
                  </c:pt>
                  <c:pt idx="45">
                    <c:v>IV кв.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'средний срок хранения'!$C$12:$AX$12</c:f>
              <c:numCache>
                <c:formatCode>0</c:formatCode>
                <c:ptCount val="48"/>
                <c:pt idx="0">
                  <c:v>181.98282634779599</c:v>
                </c:pt>
                <c:pt idx="1">
                  <c:v>178.85077342113678</c:v>
                </c:pt>
                <c:pt idx="2">
                  <c:v>164.66017142946978</c:v>
                </c:pt>
                <c:pt idx="3">
                  <c:v>155.7002309650928</c:v>
                </c:pt>
                <c:pt idx="4">
                  <c:v>140.01193158832285</c:v>
                </c:pt>
                <c:pt idx="5">
                  <c:v>161.50786394755897</c:v>
                </c:pt>
                <c:pt idx="6">
                  <c:v>164.48561416355923</c:v>
                </c:pt>
                <c:pt idx="7">
                  <c:v>188.85147453118324</c:v>
                </c:pt>
                <c:pt idx="8">
                  <c:v>195.2534443409368</c:v>
                </c:pt>
                <c:pt idx="9">
                  <c:v>200.65834990743167</c:v>
                </c:pt>
                <c:pt idx="10">
                  <c:v>189.2466341180679</c:v>
                </c:pt>
                <c:pt idx="11">
                  <c:v>154.29191349172689</c:v>
                </c:pt>
                <c:pt idx="12">
                  <c:v>148.98935769764265</c:v>
                </c:pt>
                <c:pt idx="13">
                  <c:v>147.98334581505642</c:v>
                </c:pt>
                <c:pt idx="14">
                  <c:v>125.98450873450199</c:v>
                </c:pt>
                <c:pt idx="15">
                  <c:v>134.90351080531866</c:v>
                </c:pt>
                <c:pt idx="16">
                  <c:v>130.39650973656995</c:v>
                </c:pt>
                <c:pt idx="17">
                  <c:v>133.92878719677822</c:v>
                </c:pt>
                <c:pt idx="18">
                  <c:v>121.6375778676733</c:v>
                </c:pt>
                <c:pt idx="19">
                  <c:v>118.41492755123792</c:v>
                </c:pt>
                <c:pt idx="20">
                  <c:v>122.57058636057016</c:v>
                </c:pt>
                <c:pt idx="21">
                  <c:v>114.19885429971859</c:v>
                </c:pt>
                <c:pt idx="22">
                  <c:v>117.31579365717489</c:v>
                </c:pt>
                <c:pt idx="23">
                  <c:v>123.3179803585153</c:v>
                </c:pt>
                <c:pt idx="24">
                  <c:v>104.56192869032206</c:v>
                </c:pt>
                <c:pt idx="25">
                  <c:v>97.007417735664646</c:v>
                </c:pt>
                <c:pt idx="26">
                  <c:v>84.581062018589279</c:v>
                </c:pt>
                <c:pt idx="27">
                  <c:v>96.362256129633693</c:v>
                </c:pt>
                <c:pt idx="28">
                  <c:v>80.318428283642774</c:v>
                </c:pt>
                <c:pt idx="29">
                  <c:v>83.339628823211257</c:v>
                </c:pt>
                <c:pt idx="30">
                  <c:v>93.425915745916512</c:v>
                </c:pt>
                <c:pt idx="31">
                  <c:v>97.076539534987674</c:v>
                </c:pt>
                <c:pt idx="32">
                  <c:v>103.71081550860234</c:v>
                </c:pt>
                <c:pt idx="33">
                  <c:v>121.1077982293214</c:v>
                </c:pt>
                <c:pt idx="34">
                  <c:v>104.59657336509055</c:v>
                </c:pt>
                <c:pt idx="35">
                  <c:v>113.61884077631727</c:v>
                </c:pt>
                <c:pt idx="36">
                  <c:v>114.81021082733244</c:v>
                </c:pt>
                <c:pt idx="37">
                  <c:v>112.28759332366678</c:v>
                </c:pt>
                <c:pt idx="38">
                  <c:v>96.206261187048199</c:v>
                </c:pt>
                <c:pt idx="39">
                  <c:v>127.17384704298182</c:v>
                </c:pt>
                <c:pt idx="40">
                  <c:v>127.4869720521839</c:v>
                </c:pt>
                <c:pt idx="41">
                  <c:v>134.7017671813075</c:v>
                </c:pt>
                <c:pt idx="42">
                  <c:v>124.06787132793255</c:v>
                </c:pt>
                <c:pt idx="43">
                  <c:v>138.25432125091197</c:v>
                </c:pt>
                <c:pt idx="44">
                  <c:v>154.20204818575235</c:v>
                </c:pt>
                <c:pt idx="45">
                  <c:v>167.0694332199617</c:v>
                </c:pt>
                <c:pt idx="46">
                  <c:v>177.48269350788772</c:v>
                </c:pt>
                <c:pt idx="47">
                  <c:v>181.83188601835269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D5-4567-8B9B-6493172A87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Лист1!$C$10:$AX$11</c:f>
              <c:multiLvlStrCache>
                <c:ptCount val="46"/>
                <c:lvl>
                  <c:pt idx="0">
                    <c:v>I кв.</c:v>
                  </c:pt>
                  <c:pt idx="3">
                    <c:v>II кв.</c:v>
                  </c:pt>
                  <c:pt idx="6">
                    <c:v>III кв.</c:v>
                  </c:pt>
                  <c:pt idx="9">
                    <c:v>IV кв.</c:v>
                  </c:pt>
                  <c:pt idx="12">
                    <c:v>I кв.</c:v>
                  </c:pt>
                  <c:pt idx="15">
                    <c:v>II кв.</c:v>
                  </c:pt>
                  <c:pt idx="18">
                    <c:v>III кв.</c:v>
                  </c:pt>
                  <c:pt idx="21">
                    <c:v>IV кв.</c:v>
                  </c:pt>
                  <c:pt idx="24">
                    <c:v>I кв.</c:v>
                  </c:pt>
                  <c:pt idx="27">
                    <c:v>II кв.</c:v>
                  </c:pt>
                  <c:pt idx="30">
                    <c:v>III кв.</c:v>
                  </c:pt>
                  <c:pt idx="33">
                    <c:v>IV кв.</c:v>
                  </c:pt>
                  <c:pt idx="36">
                    <c:v>I кв.</c:v>
                  </c:pt>
                  <c:pt idx="39">
                    <c:v>II кв.</c:v>
                  </c:pt>
                  <c:pt idx="42">
                    <c:v>III кв.</c:v>
                  </c:pt>
                  <c:pt idx="45">
                    <c:v>IV кв.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'средний срок хранения'!$C$14:$AT$14</c:f>
              <c:numCache>
                <c:formatCode>0</c:formatCode>
                <c:ptCount val="44"/>
                <c:pt idx="0">
                  <c:v>172.95843568769024</c:v>
                </c:pt>
                <c:pt idx="12">
                  <c:v>128.30347834006315</c:v>
                </c:pt>
                <c:pt idx="24">
                  <c:v>98.308933736774961</c:v>
                </c:pt>
                <c:pt idx="36">
                  <c:v>137.96457542710996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5-4567-8B9B-6493172A87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Лист1!$C$10:$AX$11</c:f>
              <c:multiLvlStrCache>
                <c:ptCount val="46"/>
                <c:lvl>
                  <c:pt idx="0">
                    <c:v>I кв.</c:v>
                  </c:pt>
                  <c:pt idx="3">
                    <c:v>II кв.</c:v>
                  </c:pt>
                  <c:pt idx="6">
                    <c:v>III кв.</c:v>
                  </c:pt>
                  <c:pt idx="9">
                    <c:v>IV кв.</c:v>
                  </c:pt>
                  <c:pt idx="12">
                    <c:v>I кв.</c:v>
                  </c:pt>
                  <c:pt idx="15">
                    <c:v>II кв.</c:v>
                  </c:pt>
                  <c:pt idx="18">
                    <c:v>III кв.</c:v>
                  </c:pt>
                  <c:pt idx="21">
                    <c:v>IV кв.</c:v>
                  </c:pt>
                  <c:pt idx="24">
                    <c:v>I кв.</c:v>
                  </c:pt>
                  <c:pt idx="27">
                    <c:v>II кв.</c:v>
                  </c:pt>
                  <c:pt idx="30">
                    <c:v>III кв.</c:v>
                  </c:pt>
                  <c:pt idx="33">
                    <c:v>IV кв.</c:v>
                  </c:pt>
                  <c:pt idx="36">
                    <c:v>I кв.</c:v>
                  </c:pt>
                  <c:pt idx="39">
                    <c:v>II кв.</c:v>
                  </c:pt>
                  <c:pt idx="42">
                    <c:v>III кв.</c:v>
                  </c:pt>
                  <c:pt idx="45">
                    <c:v>IV кв.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'средний срок хранения'!$C$15:$AT$15</c:f>
              <c:numCache>
                <c:formatCode>0</c:formatCode>
                <c:ptCount val="44"/>
                <c:pt idx="0">
                  <c:v>175.16459039946753</c:v>
                </c:pt>
                <c:pt idx="3">
                  <c:v>152.40667550032487</c:v>
                </c:pt>
                <c:pt idx="6">
                  <c:v>182.86351101189311</c:v>
                </c:pt>
                <c:pt idx="9">
                  <c:v>181.39896583907549</c:v>
                </c:pt>
                <c:pt idx="12">
                  <c:v>140.98573741573367</c:v>
                </c:pt>
                <c:pt idx="15">
                  <c:v>133.07626924622227</c:v>
                </c:pt>
                <c:pt idx="18">
                  <c:v>120.87436392649379</c:v>
                </c:pt>
                <c:pt idx="21">
                  <c:v>118.27754277180293</c:v>
                </c:pt>
                <c:pt idx="24">
                  <c:v>95.383469481525324</c:v>
                </c:pt>
                <c:pt idx="27">
                  <c:v>86.673437745495903</c:v>
                </c:pt>
                <c:pt idx="30">
                  <c:v>98.071090263168841</c:v>
                </c:pt>
                <c:pt idx="33">
                  <c:v>113.10773745690973</c:v>
                </c:pt>
                <c:pt idx="36">
                  <c:v>107.76802177934913</c:v>
                </c:pt>
                <c:pt idx="39">
                  <c:v>129.78752875882441</c:v>
                </c:pt>
                <c:pt idx="42">
                  <c:v>138.84141358819895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5-4567-8B9B-6493172A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64287"/>
        <c:axId val="557671823"/>
      </c:lineChart>
      <c:catAx>
        <c:axId val="2264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57671823"/>
        <c:crosses val="autoZero"/>
        <c:auto val="1"/>
        <c:lblAlgn val="ctr"/>
        <c:lblOffset val="100"/>
        <c:noMultiLvlLbl val="0"/>
      </c:catAx>
      <c:valAx>
        <c:axId val="557671823"/>
        <c:scaling>
          <c:orientation val="minMax"/>
          <c:max val="21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264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Лист2!$C$21:$R$22</c:f>
              <c:multiLvlStrCache>
                <c:ptCount val="16"/>
                <c:lvl>
                  <c:pt idx="0">
                    <c:v>I кв.</c:v>
                  </c:pt>
                  <c:pt idx="1">
                    <c:v>II кв.</c:v>
                  </c:pt>
                  <c:pt idx="2">
                    <c:v>III кв.</c:v>
                  </c:pt>
                  <c:pt idx="3">
                    <c:v>IV кв.</c:v>
                  </c:pt>
                  <c:pt idx="4">
                    <c:v>I кв.</c:v>
                  </c:pt>
                  <c:pt idx="5">
                    <c:v>II кв.</c:v>
                  </c:pt>
                  <c:pt idx="6">
                    <c:v>III кв.</c:v>
                  </c:pt>
                  <c:pt idx="7">
                    <c:v>IV кв.</c:v>
                  </c:pt>
                  <c:pt idx="8">
                    <c:v>I кв.</c:v>
                  </c:pt>
                  <c:pt idx="9">
                    <c:v>II кв.</c:v>
                  </c:pt>
                  <c:pt idx="10">
                    <c:v>III кв.</c:v>
                  </c:pt>
                  <c:pt idx="11">
                    <c:v>IV кв.</c:v>
                  </c:pt>
                  <c:pt idx="12">
                    <c:v>I кв.</c:v>
                  </c:pt>
                  <c:pt idx="13">
                    <c:v>II кв.</c:v>
                  </c:pt>
                  <c:pt idx="14">
                    <c:v>III кв.</c:v>
                  </c:pt>
                  <c:pt idx="15">
                    <c:v>IV кв.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Лист2!$C$23:$R$23</c:f>
              <c:numCache>
                <c:formatCode>0</c:formatCode>
                <c:ptCount val="16"/>
                <c:pt idx="0">
                  <c:v>175.16459039946753</c:v>
                </c:pt>
                <c:pt idx="1">
                  <c:v>152.40667550032487</c:v>
                </c:pt>
                <c:pt idx="2">
                  <c:v>182.86351101189311</c:v>
                </c:pt>
                <c:pt idx="3">
                  <c:v>181.39896583907549</c:v>
                </c:pt>
                <c:pt idx="4">
                  <c:v>140.98573741573367</c:v>
                </c:pt>
                <c:pt idx="5">
                  <c:v>133.07626924622227</c:v>
                </c:pt>
                <c:pt idx="6">
                  <c:v>120.87436392649379</c:v>
                </c:pt>
                <c:pt idx="7">
                  <c:v>118.27754277180293</c:v>
                </c:pt>
                <c:pt idx="8">
                  <c:v>95.383469481525324</c:v>
                </c:pt>
                <c:pt idx="9">
                  <c:v>86.673437745495903</c:v>
                </c:pt>
                <c:pt idx="10">
                  <c:v>98.071090263168841</c:v>
                </c:pt>
                <c:pt idx="11">
                  <c:v>113.10773745690973</c:v>
                </c:pt>
                <c:pt idx="12">
                  <c:v>107.76802177934913</c:v>
                </c:pt>
                <c:pt idx="13">
                  <c:v>129.78752875882441</c:v>
                </c:pt>
                <c:pt idx="14">
                  <c:v>138.84141358819895</c:v>
                </c:pt>
                <c:pt idx="15">
                  <c:v>175.46133758206739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D-418C-B900-E7B43180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72767"/>
        <c:axId val="1962839887"/>
      </c:lineChart>
      <c:catAx>
        <c:axId val="2552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62839887"/>
        <c:crosses val="autoZero"/>
        <c:auto val="1"/>
        <c:lblAlgn val="ctr"/>
        <c:lblOffset val="100"/>
        <c:noMultiLvlLbl val="0"/>
      </c:catAx>
      <c:valAx>
        <c:axId val="1962839887"/>
        <c:scaling>
          <c:orientation val="minMax"/>
          <c:max val="1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5272767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Доля безотзывных вкладов,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[2]Лист1!$B$4</c:f>
              <c:strCache>
                <c:ptCount val="1"/>
                <c:pt idx="0">
                  <c:v>в срочных вкладах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962594916277177E-2"/>
                  <c:y val="3.8966762973952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CD-4143-9DB2-C2E64747DFF5}"/>
                </c:ext>
              </c:extLst>
            </c:dLbl>
            <c:dLbl>
              <c:idx val="1"/>
              <c:layout>
                <c:manualLayout>
                  <c:x val="-1.7814644827150623E-2"/>
                  <c:y val="4.2074765321350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CD-4143-9DB2-C2E64747DFF5}"/>
                </c:ext>
              </c:extLst>
            </c:dLbl>
            <c:dLbl>
              <c:idx val="2"/>
              <c:layout>
                <c:manualLayout>
                  <c:x val="-1.781464482715063E-2"/>
                  <c:y val="4.2074765321350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CD-4143-9DB2-C2E64747DFF5}"/>
                </c:ext>
              </c:extLst>
            </c:dLbl>
            <c:dLbl>
              <c:idx val="3"/>
              <c:layout>
                <c:manualLayout>
                  <c:x val="-1.781464482715063E-2"/>
                  <c:y val="3.585876062655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CD-4143-9DB2-C2E64747DFF5}"/>
                </c:ext>
              </c:extLst>
            </c:dLbl>
            <c:dLbl>
              <c:idx val="4"/>
              <c:layout>
                <c:manualLayout>
                  <c:x val="-1.7814644827150616E-2"/>
                  <c:y val="4.207476532135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CD-4143-9DB2-C2E64747DFF5}"/>
                </c:ext>
              </c:extLst>
            </c:dLbl>
            <c:dLbl>
              <c:idx val="5"/>
              <c:layout>
                <c:manualLayout>
                  <c:x val="-1.7814644827150616E-2"/>
                  <c:y val="4.2074765321350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CD-4143-9DB2-C2E64747DFF5}"/>
                </c:ext>
              </c:extLst>
            </c:dLbl>
            <c:dLbl>
              <c:idx val="6"/>
              <c:layout>
                <c:manualLayout>
                  <c:x val="-1.7814644827150644E-2"/>
                  <c:y val="3.8966762973951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CD-4143-9DB2-C2E64747DFF5}"/>
                </c:ext>
              </c:extLst>
            </c:dLbl>
            <c:dLbl>
              <c:idx val="7"/>
              <c:layout>
                <c:manualLayout>
                  <c:x val="-1.7814644827150616E-2"/>
                  <c:y val="4.2074765321350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CD-4143-9DB2-C2E64747DFF5}"/>
                </c:ext>
              </c:extLst>
            </c:dLbl>
            <c:dLbl>
              <c:idx val="8"/>
              <c:layout>
                <c:manualLayout>
                  <c:x val="-1.7814644827150668E-2"/>
                  <c:y val="4.5182767668748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CD-4143-9DB2-C2E64747DFF5}"/>
                </c:ext>
              </c:extLst>
            </c:dLbl>
            <c:dLbl>
              <c:idx val="9"/>
              <c:layout>
                <c:manualLayout>
                  <c:x val="-1.6388619871713948E-2"/>
                  <c:y val="4.2074765321350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CD-4143-9DB2-C2E64747DFF5}"/>
                </c:ext>
              </c:extLst>
            </c:dLbl>
            <c:dLbl>
              <c:idx val="10"/>
              <c:layout>
                <c:manualLayout>
                  <c:x val="-1.7814644827150616E-2"/>
                  <c:y val="3.5858760626553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9CD-4143-9DB2-C2E64747DFF5}"/>
                </c:ext>
              </c:extLst>
            </c:dLbl>
            <c:dLbl>
              <c:idx val="11"/>
              <c:layout>
                <c:manualLayout>
                  <c:x val="-1.7814644827150668E-2"/>
                  <c:y val="3.8966762973952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CD-4143-9DB2-C2E64747DFF5}"/>
                </c:ext>
              </c:extLst>
            </c:dLbl>
            <c:dLbl>
              <c:idx val="12"/>
              <c:layout>
                <c:manualLayout>
                  <c:x val="-1.7814644827150668E-2"/>
                  <c:y val="4.2074765321350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9CD-4143-9DB2-C2E64747DFF5}"/>
                </c:ext>
              </c:extLst>
            </c:dLbl>
            <c:dLbl>
              <c:idx val="13"/>
              <c:layout>
                <c:manualLayout>
                  <c:x val="-1.7814644827150616E-2"/>
                  <c:y val="3.8966762973951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CD-4143-9DB2-C2E64747DFF5}"/>
                </c:ext>
              </c:extLst>
            </c:dLbl>
            <c:dLbl>
              <c:idx val="14"/>
              <c:layout>
                <c:manualLayout>
                  <c:x val="-1.7814644827150616E-2"/>
                  <c:y val="4.2074765321350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9CD-4143-9DB2-C2E64747DFF5}"/>
                </c:ext>
              </c:extLst>
            </c:dLbl>
            <c:dLbl>
              <c:idx val="15"/>
              <c:layout>
                <c:manualLayout>
                  <c:x val="-1.781464482715072E-2"/>
                  <c:y val="3.5858760626553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9CD-4143-9DB2-C2E64747DFF5}"/>
                </c:ext>
              </c:extLst>
            </c:dLbl>
            <c:dLbl>
              <c:idx val="16"/>
              <c:layout>
                <c:manualLayout>
                  <c:x val="-1.7814644827150616E-2"/>
                  <c:y val="3.8966762973952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9CD-4143-9DB2-C2E64747DFF5}"/>
                </c:ext>
              </c:extLst>
            </c:dLbl>
            <c:dLbl>
              <c:idx val="17"/>
              <c:layout>
                <c:manualLayout>
                  <c:x val="-1.9240669782587337E-2"/>
                  <c:y val="3.5858760626553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9CD-4143-9DB2-C2E64747D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'ДОЛЯ БЕЗОТЗЫВНЫХ'!$C$2:$AI$2</c:f>
              <c:strCache>
                <c:ptCount val="33"/>
                <c:pt idx="0">
                  <c:v>01.01.2020</c:v>
                </c:pt>
                <c:pt idx="1">
                  <c:v>01.02.2020</c:v>
                </c:pt>
                <c:pt idx="2">
                  <c:v>01.03.2020</c:v>
                </c:pt>
                <c:pt idx="3">
                  <c:v>01.04.2020</c:v>
                </c:pt>
                <c:pt idx="4">
                  <c:v>01.05.2020</c:v>
                </c:pt>
                <c:pt idx="5">
                  <c:v>01.06.2020</c:v>
                </c:pt>
                <c:pt idx="6">
                  <c:v>01.07.2020</c:v>
                </c:pt>
                <c:pt idx="7">
                  <c:v>01.08.2020</c:v>
                </c:pt>
                <c:pt idx="8">
                  <c:v>01.09.2020</c:v>
                </c:pt>
                <c:pt idx="9">
                  <c:v>01.10.2020</c:v>
                </c:pt>
                <c:pt idx="10">
                  <c:v>01.11.2020</c:v>
                </c:pt>
                <c:pt idx="11">
                  <c:v>01.12.2020</c:v>
                </c:pt>
                <c:pt idx="12">
                  <c:v>01.01.2021</c:v>
                </c:pt>
                <c:pt idx="13">
                  <c:v>01.02.2021</c:v>
                </c:pt>
                <c:pt idx="14">
                  <c:v>01.03.2021</c:v>
                </c:pt>
                <c:pt idx="15">
                  <c:v>01.04.2021</c:v>
                </c:pt>
                <c:pt idx="16">
                  <c:v>01.05.2021</c:v>
                </c:pt>
                <c:pt idx="17">
                  <c:v>01.06.2021</c:v>
                </c:pt>
                <c:pt idx="18">
                  <c:v>01.07.2021</c:v>
                </c:pt>
                <c:pt idx="19">
                  <c:v>01.08.2021</c:v>
                </c:pt>
                <c:pt idx="20">
                  <c:v>01.09.2021</c:v>
                </c:pt>
                <c:pt idx="21">
                  <c:v>01.10.2021</c:v>
                </c:pt>
                <c:pt idx="22">
                  <c:v>01.11.2021</c:v>
                </c:pt>
                <c:pt idx="23">
                  <c:v>01.12.2021</c:v>
                </c:pt>
                <c:pt idx="24">
                  <c:v>01.01.2022</c:v>
                </c:pt>
                <c:pt idx="25">
                  <c:v>01.02.2022</c:v>
                </c:pt>
                <c:pt idx="26">
                  <c:v>01.03.2022</c:v>
                </c:pt>
                <c:pt idx="27">
                  <c:v>01.04.2022</c:v>
                </c:pt>
                <c:pt idx="28">
                  <c:v>01.05.2022</c:v>
                </c:pt>
                <c:pt idx="29">
                  <c:v>01.06.2022</c:v>
                </c:pt>
                <c:pt idx="30">
                  <c:v>01.07.2022</c:v>
                </c:pt>
                <c:pt idx="31">
                  <c:v>01.08.2022</c:v>
                </c:pt>
                <c:pt idx="32">
                  <c:v>01.09.2022</c:v>
                </c:pt>
              </c:strCache>
            </c:strRef>
          </c:cat>
          <c:val>
            <c:numRef>
              <c:f>[2]Лист1!$C$4:$AI$4</c:f>
              <c:numCache>
                <c:formatCode>General</c:formatCode>
                <c:ptCount val="33"/>
                <c:pt idx="0">
                  <c:v>72.182097708164406</c:v>
                </c:pt>
                <c:pt idx="1">
                  <c:v>72.769403945606371</c:v>
                </c:pt>
                <c:pt idx="2">
                  <c:v>72.928629766645585</c:v>
                </c:pt>
                <c:pt idx="3">
                  <c:v>72.736838978905723</c:v>
                </c:pt>
                <c:pt idx="4">
                  <c:v>73.692810259606475</c:v>
                </c:pt>
                <c:pt idx="5">
                  <c:v>73.861668799832316</c:v>
                </c:pt>
                <c:pt idx="6">
                  <c:v>74.56677389452544</c:v>
                </c:pt>
                <c:pt idx="7">
                  <c:v>75.389678594340054</c:v>
                </c:pt>
                <c:pt idx="8">
                  <c:v>77.866009910660679</c:v>
                </c:pt>
                <c:pt idx="9">
                  <c:v>79.207399385382288</c:v>
                </c:pt>
                <c:pt idx="10">
                  <c:v>79.68067666142403</c:v>
                </c:pt>
                <c:pt idx="11">
                  <c:v>80.553133002199843</c:v>
                </c:pt>
                <c:pt idx="12">
                  <c:v>81.532590712560605</c:v>
                </c:pt>
                <c:pt idx="13">
                  <c:v>82.054147992604982</c:v>
                </c:pt>
                <c:pt idx="14">
                  <c:v>82.477827017277818</c:v>
                </c:pt>
                <c:pt idx="15">
                  <c:v>82.946229802789475</c:v>
                </c:pt>
                <c:pt idx="16">
                  <c:v>83.496909071136542</c:v>
                </c:pt>
                <c:pt idx="17">
                  <c:v>83.949752086028482</c:v>
                </c:pt>
                <c:pt idx="18">
                  <c:v>84.40863558394382</c:v>
                </c:pt>
                <c:pt idx="19">
                  <c:v>85.130842841348695</c:v>
                </c:pt>
                <c:pt idx="20">
                  <c:v>85.786758104170445</c:v>
                </c:pt>
                <c:pt idx="21">
                  <c:v>86.598812591843057</c:v>
                </c:pt>
                <c:pt idx="22">
                  <c:v>87.181754288930577</c:v>
                </c:pt>
                <c:pt idx="23">
                  <c:v>87.3248953534479</c:v>
                </c:pt>
                <c:pt idx="24">
                  <c:v>87.612820653718131</c:v>
                </c:pt>
                <c:pt idx="25">
                  <c:v>87.767761145431592</c:v>
                </c:pt>
                <c:pt idx="26">
                  <c:v>88.101192934846637</c:v>
                </c:pt>
                <c:pt idx="27">
                  <c:v>90.236456702604627</c:v>
                </c:pt>
                <c:pt idx="28">
                  <c:v>90.496387831524189</c:v>
                </c:pt>
                <c:pt idx="29">
                  <c:v>90.338433780019216</c:v>
                </c:pt>
                <c:pt idx="30">
                  <c:v>90.638451236897907</c:v>
                </c:pt>
                <c:pt idx="31">
                  <c:v>90.579282008736072</c:v>
                </c:pt>
                <c:pt idx="32">
                  <c:v>90.804821085573479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CD-4143-9DB2-C2E64747DFF5}"/>
            </c:ext>
          </c:extLst>
        </c:ser>
        <c:ser>
          <c:idx val="2"/>
          <c:order val="2"/>
          <c:tx>
            <c:strRef>
              <c:f>[2]Лист1!$B$5</c:f>
              <c:strCache>
                <c:ptCount val="1"/>
                <c:pt idx="0">
                  <c:v> во всех вкладах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'ДОЛЯ БЕЗОТЗЫВНЫХ'!$C$2:$AI$2</c:f>
              <c:strCache>
                <c:ptCount val="33"/>
                <c:pt idx="0">
                  <c:v>01.01.2020</c:v>
                </c:pt>
                <c:pt idx="1">
                  <c:v>01.02.2020</c:v>
                </c:pt>
                <c:pt idx="2">
                  <c:v>01.03.2020</c:v>
                </c:pt>
                <c:pt idx="3">
                  <c:v>01.04.2020</c:v>
                </c:pt>
                <c:pt idx="4">
                  <c:v>01.05.2020</c:v>
                </c:pt>
                <c:pt idx="5">
                  <c:v>01.06.2020</c:v>
                </c:pt>
                <c:pt idx="6">
                  <c:v>01.07.2020</c:v>
                </c:pt>
                <c:pt idx="7">
                  <c:v>01.08.2020</c:v>
                </c:pt>
                <c:pt idx="8">
                  <c:v>01.09.2020</c:v>
                </c:pt>
                <c:pt idx="9">
                  <c:v>01.10.2020</c:v>
                </c:pt>
                <c:pt idx="10">
                  <c:v>01.11.2020</c:v>
                </c:pt>
                <c:pt idx="11">
                  <c:v>01.12.2020</c:v>
                </c:pt>
                <c:pt idx="12">
                  <c:v>01.01.2021</c:v>
                </c:pt>
                <c:pt idx="13">
                  <c:v>01.02.2021</c:v>
                </c:pt>
                <c:pt idx="14">
                  <c:v>01.03.2021</c:v>
                </c:pt>
                <c:pt idx="15">
                  <c:v>01.04.2021</c:v>
                </c:pt>
                <c:pt idx="16">
                  <c:v>01.05.2021</c:v>
                </c:pt>
                <c:pt idx="17">
                  <c:v>01.06.2021</c:v>
                </c:pt>
                <c:pt idx="18">
                  <c:v>01.07.2021</c:v>
                </c:pt>
                <c:pt idx="19">
                  <c:v>01.08.2021</c:v>
                </c:pt>
                <c:pt idx="20">
                  <c:v>01.09.2021</c:v>
                </c:pt>
                <c:pt idx="21">
                  <c:v>01.10.2021</c:v>
                </c:pt>
                <c:pt idx="22">
                  <c:v>01.11.2021</c:v>
                </c:pt>
                <c:pt idx="23">
                  <c:v>01.12.2021</c:v>
                </c:pt>
                <c:pt idx="24">
                  <c:v>01.01.2022</c:v>
                </c:pt>
                <c:pt idx="25">
                  <c:v>01.02.2022</c:v>
                </c:pt>
                <c:pt idx="26">
                  <c:v>01.03.2022</c:v>
                </c:pt>
                <c:pt idx="27">
                  <c:v>01.04.2022</c:v>
                </c:pt>
                <c:pt idx="28">
                  <c:v>01.05.2022</c:v>
                </c:pt>
                <c:pt idx="29">
                  <c:v>01.06.2022</c:v>
                </c:pt>
                <c:pt idx="30">
                  <c:v>01.07.2022</c:v>
                </c:pt>
                <c:pt idx="31">
                  <c:v>01.08.2022</c:v>
                </c:pt>
                <c:pt idx="32">
                  <c:v>01.09.2022</c:v>
                </c:pt>
              </c:strCache>
            </c:strRef>
          </c:cat>
          <c:val>
            <c:numRef>
              <c:f>[2]Лист1!$C$5:$AI$5</c:f>
              <c:numCache>
                <c:formatCode>General</c:formatCode>
                <c:ptCount val="33"/>
                <c:pt idx="0">
                  <c:v>63.805882309635876</c:v>
                </c:pt>
                <c:pt idx="1">
                  <c:v>64.23359863376055</c:v>
                </c:pt>
                <c:pt idx="2">
                  <c:v>64.156736045044838</c:v>
                </c:pt>
                <c:pt idx="3">
                  <c:v>63.628153164108056</c:v>
                </c:pt>
                <c:pt idx="4">
                  <c:v>64.218957785665737</c:v>
                </c:pt>
                <c:pt idx="5">
                  <c:v>64.323957155080677</c:v>
                </c:pt>
                <c:pt idx="6">
                  <c:v>64.719804956148735</c:v>
                </c:pt>
                <c:pt idx="7">
                  <c:v>65.371333403554615</c:v>
                </c:pt>
                <c:pt idx="8">
                  <c:v>66.9230933133733</c:v>
                </c:pt>
                <c:pt idx="9">
                  <c:v>67.652888748180899</c:v>
                </c:pt>
                <c:pt idx="10">
                  <c:v>67.951919518320651</c:v>
                </c:pt>
                <c:pt idx="11">
                  <c:v>68.569222585698469</c:v>
                </c:pt>
                <c:pt idx="12">
                  <c:v>69.215737492672844</c:v>
                </c:pt>
                <c:pt idx="13">
                  <c:v>69.445682945914371</c:v>
                </c:pt>
                <c:pt idx="14">
                  <c:v>69.725401675423882</c:v>
                </c:pt>
                <c:pt idx="15">
                  <c:v>69.944322331809303</c:v>
                </c:pt>
                <c:pt idx="16">
                  <c:v>70.18372444981938</c:v>
                </c:pt>
                <c:pt idx="17">
                  <c:v>70.238161240806747</c:v>
                </c:pt>
                <c:pt idx="18">
                  <c:v>70.106701310326585</c:v>
                </c:pt>
                <c:pt idx="19">
                  <c:v>70.609655329313071</c:v>
                </c:pt>
                <c:pt idx="20">
                  <c:v>71.25579000942885</c:v>
                </c:pt>
                <c:pt idx="21">
                  <c:v>72.092587403546787</c:v>
                </c:pt>
                <c:pt idx="22">
                  <c:v>72.785252875618383</c:v>
                </c:pt>
                <c:pt idx="23">
                  <c:v>72.993151461214211</c:v>
                </c:pt>
                <c:pt idx="24">
                  <c:v>73.104674301649268</c:v>
                </c:pt>
                <c:pt idx="25">
                  <c:v>73.331449644382232</c:v>
                </c:pt>
                <c:pt idx="26">
                  <c:v>73.507875870497102</c:v>
                </c:pt>
                <c:pt idx="27">
                  <c:v>74.802714536521947</c:v>
                </c:pt>
                <c:pt idx="28">
                  <c:v>75.08453430550513</c:v>
                </c:pt>
                <c:pt idx="29">
                  <c:v>75.103101885276331</c:v>
                </c:pt>
                <c:pt idx="30">
                  <c:v>75.635642842666257</c:v>
                </c:pt>
                <c:pt idx="31">
                  <c:v>75.424544093176777</c:v>
                </c:pt>
                <c:pt idx="32">
                  <c:v>75.773052498658345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CD-4143-9DB2-C2E64747DFF5}"/>
            </c:ext>
          </c:extLst>
        </c:ser>
        <c:ser>
          <c:idx val="3"/>
          <c:order val="3"/>
          <c:tx>
            <c:strRef>
              <c:f>[2]Лист1!$B$6</c:f>
              <c:strCache>
                <c:ptCount val="1"/>
                <c:pt idx="0">
                  <c:v> во всех вкладах в нац.валюте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-1.9240669782587337E-2"/>
                  <c:y val="-5.42733074479973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9CD-4143-9DB2-C2E64747DFF5}"/>
                </c:ext>
              </c:extLst>
            </c:dLbl>
            <c:dLbl>
              <c:idx val="18"/>
              <c:layout>
                <c:manualLayout>
                  <c:x val="-2.0666694738024058E-2"/>
                  <c:y val="3.8966762973952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9CD-4143-9DB2-C2E64747DFF5}"/>
                </c:ext>
              </c:extLst>
            </c:dLbl>
            <c:dLbl>
              <c:idx val="19"/>
              <c:layout>
                <c:manualLayout>
                  <c:x val="-2.0666694738024058E-2"/>
                  <c:y val="3.5858760626553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9CD-4143-9DB2-C2E64747DFF5}"/>
                </c:ext>
              </c:extLst>
            </c:dLbl>
            <c:dLbl>
              <c:idx val="20"/>
              <c:layout>
                <c:manualLayout>
                  <c:x val="-2.0666694738024162E-2"/>
                  <c:y val="3.8966762973951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9CD-4143-9DB2-C2E64747DFF5}"/>
                </c:ext>
              </c:extLst>
            </c:dLbl>
            <c:dLbl>
              <c:idx val="21"/>
              <c:layout>
                <c:manualLayout>
                  <c:x val="-2.0666694738024162E-2"/>
                  <c:y val="3.5858760626553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9CD-4143-9DB2-C2E64747DFF5}"/>
                </c:ext>
              </c:extLst>
            </c:dLbl>
            <c:dLbl>
              <c:idx val="22"/>
              <c:layout>
                <c:manualLayout>
                  <c:x val="-2.0666694738024058E-2"/>
                  <c:y val="4.2074765321350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9CD-4143-9DB2-C2E64747DFF5}"/>
                </c:ext>
              </c:extLst>
            </c:dLbl>
            <c:dLbl>
              <c:idx val="23"/>
              <c:layout>
                <c:manualLayout>
                  <c:x val="-1.781464482715072E-2"/>
                  <c:y val="3.8966762973952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9CD-4143-9DB2-C2E64747DFF5}"/>
                </c:ext>
              </c:extLst>
            </c:dLbl>
            <c:dLbl>
              <c:idx val="24"/>
              <c:layout>
                <c:manualLayout>
                  <c:x val="-2.0666694738024058E-2"/>
                  <c:y val="3.2750758279155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9CD-4143-9DB2-C2E64747DFF5}"/>
                </c:ext>
              </c:extLst>
            </c:dLbl>
            <c:dLbl>
              <c:idx val="25"/>
              <c:layout>
                <c:manualLayout>
                  <c:x val="-1.9240669782587337E-2"/>
                  <c:y val="3.8966762973952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9CD-4143-9DB2-C2E64747DFF5}"/>
                </c:ext>
              </c:extLst>
            </c:dLbl>
            <c:dLbl>
              <c:idx val="26"/>
              <c:layout>
                <c:manualLayout>
                  <c:x val="-2.3518744648897603E-2"/>
                  <c:y val="3.8966762973952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9CD-4143-9DB2-C2E64747DFF5}"/>
                </c:ext>
              </c:extLst>
            </c:dLbl>
            <c:dLbl>
              <c:idx val="27"/>
              <c:layout>
                <c:manualLayout>
                  <c:x val="-2.2092719693460779E-2"/>
                  <c:y val="3.8966762973952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9CD-4143-9DB2-C2E64747DFF5}"/>
                </c:ext>
              </c:extLst>
            </c:dLbl>
            <c:dLbl>
              <c:idx val="28"/>
              <c:layout>
                <c:manualLayout>
                  <c:x val="-1.9240669782587337E-2"/>
                  <c:y val="2.9642755931757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9CD-4143-9DB2-C2E64747DFF5}"/>
                </c:ext>
              </c:extLst>
            </c:dLbl>
            <c:dLbl>
              <c:idx val="29"/>
              <c:layout>
                <c:manualLayout>
                  <c:x val="-1.781464482715072E-2"/>
                  <c:y val="2.6534753584358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9CD-4143-9DB2-C2E64747DFF5}"/>
                </c:ext>
              </c:extLst>
            </c:dLbl>
            <c:dLbl>
              <c:idx val="30"/>
              <c:layout>
                <c:manualLayout>
                  <c:x val="-2.0666694738024058E-2"/>
                  <c:y val="3.8966762973951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9CD-4143-9DB2-C2E64747DFF5}"/>
                </c:ext>
              </c:extLst>
            </c:dLbl>
            <c:dLbl>
              <c:idx val="31"/>
              <c:layout>
                <c:manualLayout>
                  <c:x val="-1.9240669782587337E-2"/>
                  <c:y val="3.8966762973951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9CD-4143-9DB2-C2E64747DFF5}"/>
                </c:ext>
              </c:extLst>
            </c:dLbl>
            <c:dLbl>
              <c:idx val="32"/>
              <c:layout>
                <c:manualLayout>
                  <c:x val="-2.0666694738024266E-2"/>
                  <c:y val="3.2750758279155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9CD-4143-9DB2-C2E64747D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'ДОЛЯ БЕЗОТЗЫВНЫХ'!$C$2:$AI$2</c:f>
              <c:strCache>
                <c:ptCount val="33"/>
                <c:pt idx="0">
                  <c:v>01.01.2020</c:v>
                </c:pt>
                <c:pt idx="1">
                  <c:v>01.02.2020</c:v>
                </c:pt>
                <c:pt idx="2">
                  <c:v>01.03.2020</c:v>
                </c:pt>
                <c:pt idx="3">
                  <c:v>01.04.2020</c:v>
                </c:pt>
                <c:pt idx="4">
                  <c:v>01.05.2020</c:v>
                </c:pt>
                <c:pt idx="5">
                  <c:v>01.06.2020</c:v>
                </c:pt>
                <c:pt idx="6">
                  <c:v>01.07.2020</c:v>
                </c:pt>
                <c:pt idx="7">
                  <c:v>01.08.2020</c:v>
                </c:pt>
                <c:pt idx="8">
                  <c:v>01.09.2020</c:v>
                </c:pt>
                <c:pt idx="9">
                  <c:v>01.10.2020</c:v>
                </c:pt>
                <c:pt idx="10">
                  <c:v>01.11.2020</c:v>
                </c:pt>
                <c:pt idx="11">
                  <c:v>01.12.2020</c:v>
                </c:pt>
                <c:pt idx="12">
                  <c:v>01.01.2021</c:v>
                </c:pt>
                <c:pt idx="13">
                  <c:v>01.02.2021</c:v>
                </c:pt>
                <c:pt idx="14">
                  <c:v>01.03.2021</c:v>
                </c:pt>
                <c:pt idx="15">
                  <c:v>01.04.2021</c:v>
                </c:pt>
                <c:pt idx="16">
                  <c:v>01.05.2021</c:v>
                </c:pt>
                <c:pt idx="17">
                  <c:v>01.06.2021</c:v>
                </c:pt>
                <c:pt idx="18">
                  <c:v>01.07.2021</c:v>
                </c:pt>
                <c:pt idx="19">
                  <c:v>01.08.2021</c:v>
                </c:pt>
                <c:pt idx="20">
                  <c:v>01.09.2021</c:v>
                </c:pt>
                <c:pt idx="21">
                  <c:v>01.10.2021</c:v>
                </c:pt>
                <c:pt idx="22">
                  <c:v>01.11.2021</c:v>
                </c:pt>
                <c:pt idx="23">
                  <c:v>01.12.2021</c:v>
                </c:pt>
                <c:pt idx="24">
                  <c:v>01.01.2022</c:v>
                </c:pt>
                <c:pt idx="25">
                  <c:v>01.02.2022</c:v>
                </c:pt>
                <c:pt idx="26">
                  <c:v>01.03.2022</c:v>
                </c:pt>
                <c:pt idx="27">
                  <c:v>01.04.2022</c:v>
                </c:pt>
                <c:pt idx="28">
                  <c:v>01.05.2022</c:v>
                </c:pt>
                <c:pt idx="29">
                  <c:v>01.06.2022</c:v>
                </c:pt>
                <c:pt idx="30">
                  <c:v>01.07.2022</c:v>
                </c:pt>
                <c:pt idx="31">
                  <c:v>01.08.2022</c:v>
                </c:pt>
                <c:pt idx="32">
                  <c:v>01.09.2022</c:v>
                </c:pt>
              </c:strCache>
            </c:strRef>
          </c:cat>
          <c:val>
            <c:numRef>
              <c:f>[2]Лист1!$C$6:$AI$6</c:f>
              <c:numCache>
                <c:formatCode>General</c:formatCode>
                <c:ptCount val="33"/>
                <c:pt idx="0">
                  <c:v>89.293733931045495</c:v>
                </c:pt>
                <c:pt idx="1">
                  <c:v>89.78779002094268</c:v>
                </c:pt>
                <c:pt idx="2">
                  <c:v>90.138046595620168</c:v>
                </c:pt>
                <c:pt idx="3">
                  <c:v>90.454479990278287</c:v>
                </c:pt>
                <c:pt idx="4">
                  <c:v>89.56833566588594</c:v>
                </c:pt>
                <c:pt idx="5">
                  <c:v>88.680575645327011</c:v>
                </c:pt>
                <c:pt idx="6">
                  <c:v>88.068272598416982</c:v>
                </c:pt>
                <c:pt idx="7">
                  <c:v>87.879564797559723</c:v>
                </c:pt>
                <c:pt idx="8">
                  <c:v>87.715766006308044</c:v>
                </c:pt>
                <c:pt idx="9">
                  <c:v>86.06850715900724</c:v>
                </c:pt>
                <c:pt idx="10">
                  <c:v>85.176322569204274</c:v>
                </c:pt>
                <c:pt idx="11">
                  <c:v>85.342047554235663</c:v>
                </c:pt>
                <c:pt idx="12">
                  <c:v>85.36387656992197</c:v>
                </c:pt>
                <c:pt idx="13">
                  <c:v>85.375004252708337</c:v>
                </c:pt>
                <c:pt idx="14">
                  <c:v>85.072796631418342</c:v>
                </c:pt>
                <c:pt idx="15">
                  <c:v>85.056387318855769</c:v>
                </c:pt>
                <c:pt idx="16">
                  <c:v>84.840146196164085</c:v>
                </c:pt>
                <c:pt idx="17">
                  <c:v>84.287103527654651</c:v>
                </c:pt>
                <c:pt idx="18">
                  <c:v>83.851756015177102</c:v>
                </c:pt>
                <c:pt idx="19">
                  <c:v>83.582480914447316</c:v>
                </c:pt>
                <c:pt idx="20">
                  <c:v>83.405562908630841</c:v>
                </c:pt>
                <c:pt idx="21">
                  <c:v>83.288047402904681</c:v>
                </c:pt>
                <c:pt idx="22">
                  <c:v>83.213272187314615</c:v>
                </c:pt>
                <c:pt idx="23">
                  <c:v>82.940564484603797</c:v>
                </c:pt>
                <c:pt idx="24">
                  <c:v>82.322753637058455</c:v>
                </c:pt>
                <c:pt idx="25">
                  <c:v>81.860193823465593</c:v>
                </c:pt>
                <c:pt idx="26">
                  <c:v>81.70812218929521</c:v>
                </c:pt>
                <c:pt idx="27">
                  <c:v>80.992337724357256</c:v>
                </c:pt>
                <c:pt idx="28">
                  <c:v>80.483034696364925</c:v>
                </c:pt>
                <c:pt idx="29">
                  <c:v>80.244341708443329</c:v>
                </c:pt>
                <c:pt idx="30">
                  <c:v>80.33809482004483</c:v>
                </c:pt>
                <c:pt idx="31">
                  <c:v>80.201521016587108</c:v>
                </c:pt>
                <c:pt idx="32">
                  <c:v>80.058195902216028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9CD-4143-9DB2-C2E64747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35472"/>
        <c:axId val="1461513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[2]Лист1!$B$3</c15:sqref>
                        </c15:formulaRef>
                      </c:ext>
                    </c:extLst>
                    <c:strCache>
                      <c:ptCount val="1"/>
                      <c:pt idx="0">
                        <c:v>в срочных и условных вкладах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#,##0.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70C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BY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'ДОЛЯ БЕЗОТЗЫВНЫХ'!$C$2:$AI$2</c15:sqref>
                        </c15:formulaRef>
                      </c:ext>
                    </c:extLst>
                    <c:strCache>
                      <c:ptCount val="33"/>
                      <c:pt idx="0">
                        <c:v>01.01.2020</c:v>
                      </c:pt>
                      <c:pt idx="1">
                        <c:v>01.02.2020</c:v>
                      </c:pt>
                      <c:pt idx="2">
                        <c:v>01.03.2020</c:v>
                      </c:pt>
                      <c:pt idx="3">
                        <c:v>01.04.2020</c:v>
                      </c:pt>
                      <c:pt idx="4">
                        <c:v>01.05.2020</c:v>
                      </c:pt>
                      <c:pt idx="5">
                        <c:v>01.06.2020</c:v>
                      </c:pt>
                      <c:pt idx="6">
                        <c:v>01.07.2020</c:v>
                      </c:pt>
                      <c:pt idx="7">
                        <c:v>01.08.2020</c:v>
                      </c:pt>
                      <c:pt idx="8">
                        <c:v>01.09.2020</c:v>
                      </c:pt>
                      <c:pt idx="9">
                        <c:v>01.10.2020</c:v>
                      </c:pt>
                      <c:pt idx="10">
                        <c:v>01.11.2020</c:v>
                      </c:pt>
                      <c:pt idx="11">
                        <c:v>01.12.2020</c:v>
                      </c:pt>
                      <c:pt idx="12">
                        <c:v>01.01.2021</c:v>
                      </c:pt>
                      <c:pt idx="13">
                        <c:v>01.02.2021</c:v>
                      </c:pt>
                      <c:pt idx="14">
                        <c:v>01.03.2021</c:v>
                      </c:pt>
                      <c:pt idx="15">
                        <c:v>01.04.2021</c:v>
                      </c:pt>
                      <c:pt idx="16">
                        <c:v>01.05.2021</c:v>
                      </c:pt>
                      <c:pt idx="17">
                        <c:v>01.06.2021</c:v>
                      </c:pt>
                      <c:pt idx="18">
                        <c:v>01.07.2021</c:v>
                      </c:pt>
                      <c:pt idx="19">
                        <c:v>01.08.2021</c:v>
                      </c:pt>
                      <c:pt idx="20">
                        <c:v>01.09.2021</c:v>
                      </c:pt>
                      <c:pt idx="21">
                        <c:v>01.10.2021</c:v>
                      </c:pt>
                      <c:pt idx="22">
                        <c:v>01.11.2021</c:v>
                      </c:pt>
                      <c:pt idx="23">
                        <c:v>01.12.2021</c:v>
                      </c:pt>
                      <c:pt idx="24">
                        <c:v>01.01.2022</c:v>
                      </c:pt>
                      <c:pt idx="25">
                        <c:v>01.02.2022</c:v>
                      </c:pt>
                      <c:pt idx="26">
                        <c:v>01.03.2022</c:v>
                      </c:pt>
                      <c:pt idx="27">
                        <c:v>01.04.2022</c:v>
                      </c:pt>
                      <c:pt idx="28">
                        <c:v>01.05.2022</c:v>
                      </c:pt>
                      <c:pt idx="29">
                        <c:v>01.06.2022</c:v>
                      </c:pt>
                      <c:pt idx="30">
                        <c:v>01.07.2022</c:v>
                      </c:pt>
                      <c:pt idx="31">
                        <c:v>01.08.2022</c:v>
                      </c:pt>
                      <c:pt idx="32">
                        <c:v>01.09.2022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[2]Лист1!$C$3:$AI$3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65.329504173749186</c:v>
                      </c:pt>
                      <c:pt idx="1">
                        <c:v>65.73330974442996</c:v>
                      </c:pt>
                      <c:pt idx="2">
                        <c:v>65.664886502416678</c:v>
                      </c:pt>
                      <c:pt idx="3">
                        <c:v>65.094539841501032</c:v>
                      </c:pt>
                      <c:pt idx="4">
                        <c:v>65.857681406946242</c:v>
                      </c:pt>
                      <c:pt idx="5">
                        <c:v>66.015146984060081</c:v>
                      </c:pt>
                      <c:pt idx="6">
                        <c:v>66.562626219187251</c:v>
                      </c:pt>
                      <c:pt idx="7">
                        <c:v>67.207700137282274</c:v>
                      </c:pt>
                      <c:pt idx="8">
                        <c:v>68.638256302507173</c:v>
                      </c:pt>
                      <c:pt idx="9">
                        <c:v>69.327412959296311</c:v>
                      </c:pt>
                      <c:pt idx="10">
                        <c:v>69.577516387463007</c:v>
                      </c:pt>
                      <c:pt idx="11">
                        <c:v>70.24018455794166</c:v>
                      </c:pt>
                      <c:pt idx="12">
                        <c:v>70.888547045625899</c:v>
                      </c:pt>
                      <c:pt idx="13">
                        <c:v>71.18219910277115</c:v>
                      </c:pt>
                      <c:pt idx="14">
                        <c:v>71.488289836183341</c:v>
                      </c:pt>
                      <c:pt idx="15">
                        <c:v>71.712439149657001</c:v>
                      </c:pt>
                      <c:pt idx="16">
                        <c:v>71.995561290274395</c:v>
                      </c:pt>
                      <c:pt idx="17">
                        <c:v>72.118683230392918</c:v>
                      </c:pt>
                      <c:pt idx="18">
                        <c:v>72.039276809336144</c:v>
                      </c:pt>
                      <c:pt idx="19">
                        <c:v>72.488664744985087</c:v>
                      </c:pt>
                      <c:pt idx="20">
                        <c:v>73.05851375725419</c:v>
                      </c:pt>
                      <c:pt idx="21">
                        <c:v>73.841819563835259</c:v>
                      </c:pt>
                      <c:pt idx="22">
                        <c:v>74.515203673978718</c:v>
                      </c:pt>
                      <c:pt idx="23">
                        <c:v>74.63678461210354</c:v>
                      </c:pt>
                      <c:pt idx="24">
                        <c:v>74.719636567064029</c:v>
                      </c:pt>
                      <c:pt idx="25">
                        <c:v>74.946652670374576</c:v>
                      </c:pt>
                      <c:pt idx="26">
                        <c:v>75.061120597561981</c:v>
                      </c:pt>
                      <c:pt idx="27">
                        <c:v>76.157318312989403</c:v>
                      </c:pt>
                      <c:pt idx="28">
                        <c:v>76.462292156477346</c:v>
                      </c:pt>
                      <c:pt idx="29">
                        <c:v>76.502741438580912</c:v>
                      </c:pt>
                      <c:pt idx="30">
                        <c:v>77.065562174937966</c:v>
                      </c:pt>
                      <c:pt idx="31">
                        <c:v>76.859114225886316</c:v>
                      </c:pt>
                      <c:pt idx="32">
                        <c:v>77.152589397870472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B9CD-4143-9DB2-C2E64747DFF5}"/>
                  </c:ext>
                </c:extLst>
              </c15:ser>
            </c15:filteredLineSeries>
          </c:ext>
        </c:extLst>
      </c:lineChart>
      <c:dateAx>
        <c:axId val="14590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61513520"/>
        <c:crosses val="autoZero"/>
        <c:auto val="0"/>
        <c:lblOffset val="100"/>
        <c:baseTimeUnit val="days"/>
      </c:dateAx>
      <c:valAx>
        <c:axId val="1461513520"/>
        <c:scaling>
          <c:orientation val="minMax"/>
          <c:min val="55"/>
        </c:scaling>
        <c:delete val="1"/>
        <c:axPos val="l"/>
        <c:numFmt formatCode="#,##0" sourceLinked="0"/>
        <c:majorTickMark val="out"/>
        <c:minorTickMark val="none"/>
        <c:tickLblPos val="nextTo"/>
        <c:crossAx val="14590354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</xdr:row>
      <xdr:rowOff>44824</xdr:rowOff>
    </xdr:from>
    <xdr:to>
      <xdr:col>25</xdr:col>
      <xdr:colOff>526677</xdr:colOff>
      <xdr:row>22</xdr:row>
      <xdr:rowOff>204107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EDBFEC1-16DD-4424-92BC-93D03BEEE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23</xdr:row>
      <xdr:rowOff>136070</xdr:rowOff>
    </xdr:from>
    <xdr:to>
      <xdr:col>25</xdr:col>
      <xdr:colOff>448235</xdr:colOff>
      <xdr:row>43</xdr:row>
      <xdr:rowOff>22410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B4F6D67-53D3-4A93-9C98-ABE77C7CC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754062</xdr:colOff>
      <xdr:row>124</xdr:row>
      <xdr:rowOff>80433</xdr:rowOff>
    </xdr:from>
    <xdr:to>
      <xdr:col>14</xdr:col>
      <xdr:colOff>704850</xdr:colOff>
      <xdr:row>146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7222E9-BD2C-4DCA-A532-56F908AC1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2347631</xdr:colOff>
      <xdr:row>84</xdr:row>
      <xdr:rowOff>68356</xdr:rowOff>
    </xdr:from>
    <xdr:to>
      <xdr:col>11</xdr:col>
      <xdr:colOff>885263</xdr:colOff>
      <xdr:row>108</xdr:row>
      <xdr:rowOff>44824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20836C-8C91-4EE1-974F-EECBCF0C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1648385</xdr:colOff>
      <xdr:row>16</xdr:row>
      <xdr:rowOff>106734</xdr:rowOff>
    </xdr:from>
    <xdr:to>
      <xdr:col>19</xdr:col>
      <xdr:colOff>432546</xdr:colOff>
      <xdr:row>40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8A0EB8-6BCB-4C4F-A45D-FE6943C6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1648385</xdr:colOff>
      <xdr:row>16</xdr:row>
      <xdr:rowOff>106734</xdr:rowOff>
    </xdr:from>
    <xdr:to>
      <xdr:col>19</xdr:col>
      <xdr:colOff>432546</xdr:colOff>
      <xdr:row>40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FC82CD-593B-4048-9F60-52E77476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23</xdr:row>
      <xdr:rowOff>33337</xdr:rowOff>
    </xdr:from>
    <xdr:to>
      <xdr:col>14</xdr:col>
      <xdr:colOff>0</xdr:colOff>
      <xdr:row>37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ED8F3DC-BF0F-4E80-9ECC-615072FFF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</xdr:row>
      <xdr:rowOff>123824</xdr:rowOff>
    </xdr:from>
    <xdr:to>
      <xdr:col>21</xdr:col>
      <xdr:colOff>171450</xdr:colOff>
      <xdr:row>30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C9449DF-A2BA-459E-B04E-A266F0085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lavkin/AppData/Local/Microsoft/Windows/INetCache/Content.Outlook/VKII4DJS/&#1044;&#1080;&#1072;&#1075;&#1088;&#1072;&#1084;&#1084;&#1072;%20&#1074;%20Microsoft%20PowerPoi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lavkin/AppData/Local/Microsoft/Windows/INetCache/Content.Outlook/VKII4DJS/&#1041;&#1077;&#1079;&#1086;&#1090;&#1079;&#1099;&#1074;&#1085;&#1099;&#1077;%20&#1076;&#1086;&#1083;&#110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lavkin/AppData/Local/Microsoft/Windows/INetCache/Content.Outlook/VKII4DJS/&#1064;&#1044;&#1052;%20&#1085;&#1072;%2001.01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его"/>
      <sheetName val="Резиденты"/>
      <sheetName val="Нерезиденты"/>
    </sheetNames>
    <sheetDataSet>
      <sheetData sheetId="0"/>
      <sheetData sheetId="1">
        <row r="76">
          <cell r="C76" t="str">
            <v>нац. валюта</v>
          </cell>
          <cell r="D76" t="str">
            <v>евро</v>
          </cell>
          <cell r="E76" t="str">
            <v>долл. США</v>
          </cell>
          <cell r="F76" t="str">
            <v>росс. рубли</v>
          </cell>
        </row>
        <row r="77">
          <cell r="B77" t="str">
            <v>1 квартал</v>
          </cell>
          <cell r="C77">
            <v>146.65199999999999</v>
          </cell>
          <cell r="D77">
            <v>-22.873207081930047</v>
          </cell>
          <cell r="E77">
            <v>-227.07688946942017</v>
          </cell>
          <cell r="F77">
            <v>1486.0300157734</v>
          </cell>
        </row>
        <row r="78">
          <cell r="B78" t="str">
            <v>2 квартал</v>
          </cell>
          <cell r="C78">
            <v>340.01800000000003</v>
          </cell>
          <cell r="D78">
            <v>8.1455674929890165</v>
          </cell>
          <cell r="E78">
            <v>-80.787925759399513</v>
          </cell>
          <cell r="F78">
            <v>2206.4888218852993</v>
          </cell>
        </row>
        <row r="79">
          <cell r="B79" t="str">
            <v>3 квартал</v>
          </cell>
          <cell r="C79">
            <v>268.60699999999997</v>
          </cell>
          <cell r="D79">
            <v>7.7982338003950531</v>
          </cell>
          <cell r="E79">
            <v>-11.845500291460212</v>
          </cell>
          <cell r="F79">
            <v>1372.2665175027014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C2" t="str">
            <v>01.01.2020</v>
          </cell>
        </row>
        <row r="3">
          <cell r="B3" t="str">
            <v>в срочных и условных вкладах</v>
          </cell>
          <cell r="C3">
            <v>65.329504173749186</v>
          </cell>
          <cell r="D3">
            <v>65.73330974442996</v>
          </cell>
          <cell r="E3">
            <v>65.664886502416678</v>
          </cell>
          <cell r="F3">
            <v>65.094539841501032</v>
          </cell>
          <cell r="G3">
            <v>65.857681406946242</v>
          </cell>
          <cell r="H3">
            <v>66.015146984060081</v>
          </cell>
          <cell r="I3">
            <v>66.562626219187251</v>
          </cell>
          <cell r="J3">
            <v>67.207700137282274</v>
          </cell>
          <cell r="K3">
            <v>68.638256302507173</v>
          </cell>
          <cell r="L3">
            <v>69.327412959296311</v>
          </cell>
          <cell r="M3">
            <v>69.577516387463007</v>
          </cell>
          <cell r="N3">
            <v>70.24018455794166</v>
          </cell>
          <cell r="O3">
            <v>70.888547045625899</v>
          </cell>
          <cell r="P3">
            <v>71.18219910277115</v>
          </cell>
          <cell r="Q3">
            <v>71.488289836183341</v>
          </cell>
          <cell r="R3">
            <v>71.712439149657001</v>
          </cell>
          <cell r="S3">
            <v>71.995561290274395</v>
          </cell>
          <cell r="T3">
            <v>72.118683230392918</v>
          </cell>
          <cell r="U3">
            <v>72.039276809336144</v>
          </cell>
          <cell r="V3">
            <v>72.488664744985087</v>
          </cell>
          <cell r="W3">
            <v>73.05851375725419</v>
          </cell>
          <cell r="X3">
            <v>73.841819563835259</v>
          </cell>
          <cell r="Y3">
            <v>74.515203673978718</v>
          </cell>
          <cell r="Z3">
            <v>74.63678461210354</v>
          </cell>
          <cell r="AA3">
            <v>74.719636567064029</v>
          </cell>
          <cell r="AB3">
            <v>74.946652670374576</v>
          </cell>
          <cell r="AC3">
            <v>75.061120597561981</v>
          </cell>
          <cell r="AD3">
            <v>76.157318312989403</v>
          </cell>
          <cell r="AE3">
            <v>76.462292156477346</v>
          </cell>
          <cell r="AF3">
            <v>76.502741438580912</v>
          </cell>
          <cell r="AG3">
            <v>77.065562174937966</v>
          </cell>
          <cell r="AH3">
            <v>76.859114225886316</v>
          </cell>
          <cell r="AI3">
            <v>77.152589397870472</v>
          </cell>
        </row>
        <row r="4">
          <cell r="B4" t="str">
            <v>в срочных вкладах</v>
          </cell>
          <cell r="C4">
            <v>72.182097708164406</v>
          </cell>
          <cell r="D4">
            <v>72.769403945606371</v>
          </cell>
          <cell r="E4">
            <v>72.928629766645585</v>
          </cell>
          <cell r="F4">
            <v>72.736838978905723</v>
          </cell>
          <cell r="G4">
            <v>73.692810259606475</v>
          </cell>
          <cell r="H4">
            <v>73.861668799832316</v>
          </cell>
          <cell r="I4">
            <v>74.56677389452544</v>
          </cell>
          <cell r="J4">
            <v>75.389678594340054</v>
          </cell>
          <cell r="K4">
            <v>77.866009910660679</v>
          </cell>
          <cell r="L4">
            <v>79.207399385382288</v>
          </cell>
          <cell r="M4">
            <v>79.68067666142403</v>
          </cell>
          <cell r="N4">
            <v>80.553133002199843</v>
          </cell>
          <cell r="O4">
            <v>81.532590712560605</v>
          </cell>
          <cell r="P4">
            <v>82.054147992604982</v>
          </cell>
          <cell r="Q4">
            <v>82.477827017277818</v>
          </cell>
          <cell r="R4">
            <v>82.946229802789475</v>
          </cell>
          <cell r="S4">
            <v>83.496909071136542</v>
          </cell>
          <cell r="T4">
            <v>83.949752086028482</v>
          </cell>
          <cell r="U4">
            <v>84.40863558394382</v>
          </cell>
          <cell r="V4">
            <v>85.130842841348695</v>
          </cell>
          <cell r="W4">
            <v>85.786758104170445</v>
          </cell>
          <cell r="X4">
            <v>86.598812591843057</v>
          </cell>
          <cell r="Y4">
            <v>87.181754288930577</v>
          </cell>
          <cell r="Z4">
            <v>87.3248953534479</v>
          </cell>
          <cell r="AA4">
            <v>87.612820653718131</v>
          </cell>
          <cell r="AB4">
            <v>87.767761145431592</v>
          </cell>
          <cell r="AC4">
            <v>88.101192934846637</v>
          </cell>
          <cell r="AD4">
            <v>90.236456702604627</v>
          </cell>
          <cell r="AE4">
            <v>90.496387831524189</v>
          </cell>
          <cell r="AF4">
            <v>90.338433780019216</v>
          </cell>
          <cell r="AG4">
            <v>90.638451236897907</v>
          </cell>
          <cell r="AH4">
            <v>90.579282008736072</v>
          </cell>
          <cell r="AI4">
            <v>90.804821085573479</v>
          </cell>
        </row>
        <row r="5">
          <cell r="B5" t="str">
            <v xml:space="preserve"> во всех вкладах</v>
          </cell>
          <cell r="C5">
            <v>63.805882309635876</v>
          </cell>
          <cell r="D5">
            <v>64.23359863376055</v>
          </cell>
          <cell r="E5">
            <v>64.156736045044838</v>
          </cell>
          <cell r="F5">
            <v>63.628153164108056</v>
          </cell>
          <cell r="G5">
            <v>64.218957785665737</v>
          </cell>
          <cell r="H5">
            <v>64.323957155080677</v>
          </cell>
          <cell r="I5">
            <v>64.719804956148735</v>
          </cell>
          <cell r="J5">
            <v>65.371333403554615</v>
          </cell>
          <cell r="K5">
            <v>66.9230933133733</v>
          </cell>
          <cell r="L5">
            <v>67.652888748180899</v>
          </cell>
          <cell r="M5">
            <v>67.951919518320651</v>
          </cell>
          <cell r="N5">
            <v>68.569222585698469</v>
          </cell>
          <cell r="O5">
            <v>69.215737492672844</v>
          </cell>
          <cell r="P5">
            <v>69.445682945914371</v>
          </cell>
          <cell r="Q5">
            <v>69.725401675423882</v>
          </cell>
          <cell r="R5">
            <v>69.944322331809303</v>
          </cell>
          <cell r="S5">
            <v>70.18372444981938</v>
          </cell>
          <cell r="T5">
            <v>70.238161240806747</v>
          </cell>
          <cell r="U5">
            <v>70.106701310326585</v>
          </cell>
          <cell r="V5">
            <v>70.609655329313071</v>
          </cell>
          <cell r="W5">
            <v>71.25579000942885</v>
          </cell>
          <cell r="X5">
            <v>72.092587403546787</v>
          </cell>
          <cell r="Y5">
            <v>72.785252875618383</v>
          </cell>
          <cell r="Z5">
            <v>72.993151461214211</v>
          </cell>
          <cell r="AA5">
            <v>73.104674301649268</v>
          </cell>
          <cell r="AB5">
            <v>73.331449644382232</v>
          </cell>
          <cell r="AC5">
            <v>73.507875870497102</v>
          </cell>
          <cell r="AD5">
            <v>74.802714536521947</v>
          </cell>
          <cell r="AE5">
            <v>75.08453430550513</v>
          </cell>
          <cell r="AF5">
            <v>75.103101885276331</v>
          </cell>
          <cell r="AG5">
            <v>75.635642842666257</v>
          </cell>
          <cell r="AH5">
            <v>75.424544093176777</v>
          </cell>
          <cell r="AI5">
            <v>75.773052498658345</v>
          </cell>
        </row>
        <row r="6">
          <cell r="B6" t="str">
            <v xml:space="preserve"> во всех вкладах в нац.валюте</v>
          </cell>
          <cell r="C6">
            <v>89.293733931045495</v>
          </cell>
          <cell r="D6">
            <v>89.78779002094268</v>
          </cell>
          <cell r="E6">
            <v>90.138046595620168</v>
          </cell>
          <cell r="F6">
            <v>90.454479990278287</v>
          </cell>
          <cell r="G6">
            <v>89.56833566588594</v>
          </cell>
          <cell r="H6">
            <v>88.680575645327011</v>
          </cell>
          <cell r="I6">
            <v>88.068272598416982</v>
          </cell>
          <cell r="J6">
            <v>87.879564797559723</v>
          </cell>
          <cell r="K6">
            <v>87.715766006308044</v>
          </cell>
          <cell r="L6">
            <v>86.06850715900724</v>
          </cell>
          <cell r="M6">
            <v>85.176322569204274</v>
          </cell>
          <cell r="N6">
            <v>85.342047554235663</v>
          </cell>
          <cell r="O6">
            <v>85.36387656992197</v>
          </cell>
          <cell r="P6">
            <v>85.375004252708337</v>
          </cell>
          <cell r="Q6">
            <v>85.072796631418342</v>
          </cell>
          <cell r="R6">
            <v>85.056387318855769</v>
          </cell>
          <cell r="S6">
            <v>84.840146196164085</v>
          </cell>
          <cell r="T6">
            <v>84.287103527654651</v>
          </cell>
          <cell r="U6">
            <v>83.851756015177102</v>
          </cell>
          <cell r="V6">
            <v>83.582480914447316</v>
          </cell>
          <cell r="W6">
            <v>83.405562908630841</v>
          </cell>
          <cell r="X6">
            <v>83.288047402904681</v>
          </cell>
          <cell r="Y6">
            <v>83.213272187314615</v>
          </cell>
          <cell r="Z6">
            <v>82.940564484603797</v>
          </cell>
          <cell r="AA6">
            <v>82.322753637058455</v>
          </cell>
          <cell r="AB6">
            <v>81.860193823465593</v>
          </cell>
          <cell r="AC6">
            <v>81.70812218929521</v>
          </cell>
          <cell r="AD6">
            <v>80.992337724357256</v>
          </cell>
          <cell r="AE6">
            <v>80.483034696364925</v>
          </cell>
          <cell r="AF6">
            <v>80.244341708443329</v>
          </cell>
          <cell r="AG6">
            <v>80.33809482004483</v>
          </cell>
          <cell r="AH6">
            <v>80.201521016587108</v>
          </cell>
          <cell r="AI6">
            <v>80.058195902216028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сса"/>
      <sheetName val="Структура"/>
      <sheetName val="Средн"/>
      <sheetName val="СредНараст"/>
    </sheetNames>
    <sheetDataSet>
      <sheetData sheetId="0" refreshError="1"/>
      <sheetData sheetId="1">
        <row r="56">
          <cell r="B56">
            <v>54.1</v>
          </cell>
          <cell r="C56">
            <v>54.5</v>
          </cell>
          <cell r="D56">
            <v>53.6</v>
          </cell>
          <cell r="E56">
            <v>54.2</v>
          </cell>
          <cell r="F56">
            <v>55.3</v>
          </cell>
          <cell r="G56">
            <v>54.9</v>
          </cell>
          <cell r="H56">
            <v>54.2</v>
          </cell>
          <cell r="I56">
            <v>53.7</v>
          </cell>
          <cell r="J56">
            <v>55.9</v>
          </cell>
          <cell r="K56">
            <v>57.8</v>
          </cell>
          <cell r="L56">
            <v>58.8</v>
          </cell>
          <cell r="M56">
            <v>58.3</v>
          </cell>
          <cell r="N56">
            <v>56</v>
          </cell>
          <cell r="O56">
            <v>54.7</v>
          </cell>
          <cell r="P56">
            <v>52.9</v>
          </cell>
          <cell r="Q56">
            <v>51.7</v>
          </cell>
          <cell r="R56">
            <v>51.7</v>
          </cell>
          <cell r="S56">
            <v>50.8</v>
          </cell>
          <cell r="T56">
            <v>50.1</v>
          </cell>
          <cell r="U56">
            <v>50.5</v>
          </cell>
          <cell r="V56">
            <v>51.3</v>
          </cell>
          <cell r="W56">
            <v>52.1</v>
          </cell>
          <cell r="X56">
            <v>51.1</v>
          </cell>
          <cell r="Y56">
            <v>50.7</v>
          </cell>
          <cell r="Z56">
            <v>50.6</v>
          </cell>
          <cell r="AA56">
            <v>51.1</v>
          </cell>
          <cell r="AB56">
            <v>49.9</v>
          </cell>
          <cell r="AC56">
            <v>49.4</v>
          </cell>
          <cell r="AD56">
            <v>51</v>
          </cell>
          <cell r="AE56">
            <v>50.6</v>
          </cell>
          <cell r="AF56">
            <v>49.8</v>
          </cell>
          <cell r="AG56">
            <v>49.2</v>
          </cell>
          <cell r="AH56">
            <v>49.7</v>
          </cell>
          <cell r="AI56">
            <v>49.7</v>
          </cell>
          <cell r="AJ56">
            <v>49.4</v>
          </cell>
          <cell r="AK56">
            <v>49.1</v>
          </cell>
          <cell r="AL56">
            <v>48.9</v>
          </cell>
          <cell r="AM56">
            <v>48.7</v>
          </cell>
          <cell r="AN56">
            <v>48.4</v>
          </cell>
          <cell r="AO56">
            <v>48.4</v>
          </cell>
          <cell r="AP56">
            <v>49.3</v>
          </cell>
          <cell r="AQ56">
            <v>48.9</v>
          </cell>
          <cell r="AR56">
            <v>48.3</v>
          </cell>
          <cell r="AS56">
            <v>47.7</v>
          </cell>
          <cell r="AT56">
            <v>48</v>
          </cell>
          <cell r="AU56">
            <v>47.9</v>
          </cell>
          <cell r="AV56">
            <v>47.8</v>
          </cell>
          <cell r="AW56">
            <v>49.1</v>
          </cell>
          <cell r="AX56">
            <v>49.1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4456-F048-489D-8B7E-266BC1B454C6}">
  <dimension ref="A1:AB44"/>
  <sheetViews>
    <sheetView tabSelected="1" view="pageBreakPreview" zoomScale="80" zoomScaleNormal="70" zoomScaleSheetLayoutView="80" workbookViewId="0">
      <selection activeCell="AD31" sqref="AD31"/>
    </sheetView>
  </sheetViews>
  <sheetFormatPr defaultRowHeight="15" x14ac:dyDescent="0.25"/>
  <sheetData>
    <row r="1" spans="1:28" ht="46.5" x14ac:dyDescent="0.7">
      <c r="A1" s="620" t="s">
        <v>354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  <c r="R1" s="620"/>
      <c r="S1" s="620"/>
      <c r="T1" s="620"/>
      <c r="U1" s="620"/>
      <c r="V1" s="620"/>
      <c r="W1" s="620"/>
      <c r="X1" s="620"/>
      <c r="Y1" s="620"/>
      <c r="Z1" s="620"/>
      <c r="AB1" s="612"/>
    </row>
    <row r="2" spans="1:28" ht="20.25" customHeight="1" x14ac:dyDescent="0.25">
      <c r="A2" s="447"/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</row>
    <row r="3" spans="1:28" ht="20.25" customHeight="1" x14ac:dyDescent="0.25">
      <c r="A3" s="447"/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</row>
    <row r="4" spans="1:28" ht="20.25" customHeight="1" x14ac:dyDescent="0.25">
      <c r="A4" s="447"/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7"/>
      <c r="X4" s="447"/>
      <c r="Y4" s="447"/>
      <c r="Z4" s="447"/>
    </row>
    <row r="5" spans="1:28" ht="20.25" customHeight="1" x14ac:dyDescent="0.25">
      <c r="A5" s="447"/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  <c r="R5" s="447"/>
      <c r="S5" s="447"/>
      <c r="T5" s="447"/>
      <c r="U5" s="447"/>
      <c r="V5" s="447"/>
      <c r="W5" s="447"/>
      <c r="X5" s="447"/>
      <c r="Y5" s="447"/>
      <c r="Z5" s="447"/>
    </row>
    <row r="6" spans="1:28" ht="20.25" customHeight="1" x14ac:dyDescent="0.25">
      <c r="A6" s="447"/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7"/>
      <c r="X6" s="447"/>
      <c r="Y6" s="447"/>
      <c r="Z6" s="447"/>
    </row>
    <row r="7" spans="1:28" ht="20.25" customHeight="1" x14ac:dyDescent="0.25">
      <c r="A7" s="447"/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</row>
    <row r="8" spans="1:28" ht="20.25" customHeight="1" x14ac:dyDescent="0.25">
      <c r="A8" s="447"/>
      <c r="B8" s="447"/>
      <c r="C8" s="447"/>
      <c r="D8" s="447"/>
      <c r="E8" s="447"/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447"/>
      <c r="R8" s="447"/>
      <c r="S8" s="447"/>
      <c r="T8" s="447"/>
      <c r="U8" s="447"/>
      <c r="V8" s="447"/>
      <c r="W8" s="447"/>
      <c r="X8" s="447"/>
      <c r="Y8" s="447"/>
      <c r="Z8" s="447"/>
    </row>
    <row r="9" spans="1:28" ht="20.25" customHeight="1" x14ac:dyDescent="0.25">
      <c r="A9" s="447"/>
      <c r="B9" s="447"/>
      <c r="C9" s="447"/>
      <c r="D9" s="447"/>
      <c r="E9" s="447"/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447"/>
      <c r="R9" s="447"/>
      <c r="S9" s="447"/>
      <c r="T9" s="447"/>
      <c r="U9" s="447"/>
      <c r="V9" s="447"/>
      <c r="W9" s="447"/>
      <c r="X9" s="447"/>
      <c r="Y9" s="447"/>
      <c r="Z9" s="447"/>
    </row>
    <row r="10" spans="1:28" ht="20.25" customHeight="1" x14ac:dyDescent="0.25">
      <c r="A10" s="447"/>
      <c r="B10" s="447"/>
      <c r="C10" s="447"/>
      <c r="D10" s="447"/>
      <c r="E10" s="447"/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447"/>
      <c r="R10" s="447"/>
      <c r="S10" s="447"/>
      <c r="T10" s="447"/>
      <c r="U10" s="447"/>
      <c r="V10" s="447"/>
      <c r="W10" s="447"/>
      <c r="X10" s="447"/>
      <c r="Y10" s="447"/>
      <c r="Z10" s="447"/>
    </row>
    <row r="11" spans="1:28" ht="20.25" customHeight="1" x14ac:dyDescent="0.25">
      <c r="A11" s="447"/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/>
    </row>
    <row r="12" spans="1:28" ht="20.25" customHeight="1" x14ac:dyDescent="0.25">
      <c r="A12" s="447"/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</row>
    <row r="13" spans="1:28" ht="20.25" customHeight="1" x14ac:dyDescent="0.25">
      <c r="A13" s="447"/>
      <c r="B13" s="447"/>
      <c r="C13" s="447"/>
      <c r="D13" s="447"/>
      <c r="E13" s="447"/>
      <c r="F13" s="447"/>
      <c r="G13" s="447"/>
      <c r="H13" s="447"/>
      <c r="I13" s="447"/>
      <c r="J13" s="447"/>
      <c r="K13" s="447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447"/>
      <c r="X13" s="447"/>
      <c r="Y13" s="447"/>
      <c r="Z13" s="447"/>
    </row>
    <row r="14" spans="1:28" ht="20.25" customHeight="1" x14ac:dyDescent="0.25">
      <c r="A14" s="447"/>
      <c r="B14" s="447"/>
      <c r="C14" s="447"/>
      <c r="D14" s="447"/>
      <c r="E14" s="447"/>
      <c r="F14" s="447"/>
      <c r="G14" s="447"/>
      <c r="H14" s="447"/>
      <c r="I14" s="447"/>
      <c r="J14" s="447"/>
      <c r="K14" s="447"/>
      <c r="L14" s="447"/>
      <c r="M14" s="447"/>
      <c r="N14" s="447"/>
      <c r="O14" s="447"/>
      <c r="P14" s="447"/>
      <c r="Q14" s="447"/>
      <c r="R14" s="447"/>
      <c r="S14" s="447"/>
      <c r="T14" s="447"/>
      <c r="U14" s="447"/>
      <c r="V14" s="447"/>
      <c r="W14" s="447"/>
      <c r="X14" s="447"/>
      <c r="Y14" s="447"/>
      <c r="Z14" s="447"/>
    </row>
    <row r="15" spans="1:28" ht="20.25" customHeight="1" x14ac:dyDescent="0.25">
      <c r="A15" s="447"/>
      <c r="B15" s="447"/>
      <c r="C15" s="447"/>
      <c r="D15" s="447"/>
      <c r="E15" s="447"/>
      <c r="F15" s="447"/>
      <c r="G15" s="447"/>
      <c r="H15" s="447"/>
      <c r="I15" s="447"/>
      <c r="J15" s="447"/>
      <c r="K15" s="447"/>
      <c r="L15" s="447"/>
      <c r="M15" s="447"/>
      <c r="N15" s="447"/>
      <c r="O15" s="447"/>
      <c r="P15" s="447"/>
      <c r="Q15" s="447"/>
      <c r="R15" s="447"/>
      <c r="S15" s="447"/>
      <c r="T15" s="447"/>
      <c r="U15" s="447"/>
      <c r="V15" s="447"/>
      <c r="W15" s="447"/>
      <c r="X15" s="447"/>
      <c r="Y15" s="447"/>
      <c r="Z15" s="447"/>
    </row>
    <row r="16" spans="1:28" ht="20.25" customHeight="1" x14ac:dyDescent="0.35">
      <c r="A16" s="447"/>
      <c r="B16" s="447"/>
      <c r="C16" s="447"/>
      <c r="D16" s="447"/>
      <c r="E16" s="447"/>
      <c r="F16" s="447"/>
      <c r="G16" s="447"/>
      <c r="H16" s="447"/>
      <c r="I16" s="447"/>
      <c r="J16" s="447"/>
      <c r="K16" s="447"/>
      <c r="L16" s="447"/>
      <c r="M16" s="447"/>
      <c r="N16" s="447"/>
      <c r="O16" s="447"/>
      <c r="P16" s="447"/>
      <c r="Q16" s="447"/>
      <c r="R16" s="447"/>
      <c r="S16" s="447"/>
      <c r="T16" s="447"/>
      <c r="U16" s="447"/>
      <c r="V16" s="447"/>
      <c r="W16" s="447"/>
      <c r="X16" s="447"/>
      <c r="Y16" s="447"/>
      <c r="Z16" s="447"/>
      <c r="AB16" s="611"/>
    </row>
    <row r="17" spans="1:28" ht="20.25" customHeight="1" x14ac:dyDescent="0.25">
      <c r="A17" s="447"/>
      <c r="B17" s="447"/>
      <c r="C17" s="447"/>
      <c r="D17" s="447"/>
      <c r="E17" s="447"/>
      <c r="F17" s="447"/>
      <c r="G17" s="447"/>
      <c r="H17" s="447"/>
      <c r="I17" s="447"/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47"/>
      <c r="W17" s="447"/>
      <c r="X17" s="447"/>
      <c r="Y17" s="447"/>
      <c r="Z17" s="447"/>
    </row>
    <row r="18" spans="1:28" ht="20.25" customHeight="1" x14ac:dyDescent="0.25">
      <c r="A18" s="447"/>
      <c r="B18" s="447"/>
      <c r="C18" s="447"/>
      <c r="D18" s="447"/>
      <c r="E18" s="447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447"/>
      <c r="Q18" s="447"/>
      <c r="R18" s="447"/>
      <c r="S18" s="447"/>
      <c r="T18" s="447"/>
      <c r="U18" s="447"/>
      <c r="V18" s="447"/>
      <c r="W18" s="447"/>
      <c r="X18" s="447"/>
      <c r="Y18" s="447"/>
      <c r="Z18" s="447"/>
      <c r="AB18" s="612"/>
    </row>
    <row r="19" spans="1:28" ht="20.25" customHeight="1" x14ac:dyDescent="0.25">
      <c r="A19" s="447"/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B19" s="612"/>
    </row>
    <row r="20" spans="1:28" ht="20.25" customHeight="1" x14ac:dyDescent="0.25">
      <c r="A20" s="447"/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447"/>
    </row>
    <row r="21" spans="1:28" ht="20.25" customHeight="1" x14ac:dyDescent="0.25">
      <c r="A21" s="447"/>
      <c r="B21" s="447"/>
      <c r="C21" s="447"/>
      <c r="D21" s="447"/>
      <c r="E21" s="447"/>
      <c r="F21" s="447"/>
      <c r="G21" s="447"/>
      <c r="H21" s="447"/>
      <c r="I21" s="447"/>
      <c r="J21" s="447"/>
      <c r="K21" s="447"/>
      <c r="L21" s="447"/>
      <c r="M21" s="447"/>
      <c r="N21" s="447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</row>
    <row r="22" spans="1:28" ht="20.25" customHeight="1" x14ac:dyDescent="0.25">
      <c r="A22" s="447"/>
      <c r="B22" s="447"/>
      <c r="C22" s="447"/>
      <c r="D22" s="447"/>
      <c r="E22" s="447"/>
      <c r="F22" s="447"/>
      <c r="G22" s="447"/>
      <c r="H22" s="447"/>
      <c r="I22" s="447"/>
      <c r="J22" s="447"/>
      <c r="K22" s="447"/>
      <c r="L22" s="447"/>
      <c r="M22" s="447"/>
      <c r="N22" s="447"/>
      <c r="O22" s="447"/>
      <c r="P22" s="447"/>
      <c r="Q22" s="447"/>
      <c r="R22" s="447"/>
      <c r="S22" s="447"/>
      <c r="T22" s="447"/>
      <c r="U22" s="447"/>
      <c r="V22" s="447"/>
      <c r="W22" s="447"/>
      <c r="X22" s="447"/>
      <c r="Y22" s="447"/>
      <c r="Z22" s="447"/>
    </row>
    <row r="23" spans="1:28" ht="20.25" customHeight="1" x14ac:dyDescent="0.25">
      <c r="A23" s="447"/>
      <c r="B23" s="447"/>
      <c r="C23" s="447"/>
      <c r="D23" s="447"/>
      <c r="E23" s="447"/>
      <c r="F23" s="447"/>
      <c r="G23" s="447"/>
      <c r="H23" s="447"/>
      <c r="I23" s="447"/>
      <c r="J23" s="447"/>
      <c r="K23" s="447"/>
      <c r="L23" s="447"/>
      <c r="M23" s="447"/>
      <c r="N23" s="447"/>
      <c r="O23" s="447"/>
      <c r="P23" s="447"/>
      <c r="Q23" s="447"/>
      <c r="R23" s="447"/>
      <c r="S23" s="447"/>
      <c r="T23" s="447"/>
      <c r="U23" s="447"/>
      <c r="V23" s="447"/>
      <c r="W23" s="447"/>
      <c r="X23" s="447"/>
      <c r="Y23" s="447"/>
      <c r="Z23" s="447"/>
    </row>
    <row r="24" spans="1:28" ht="21.75" customHeight="1" x14ac:dyDescent="0.25">
      <c r="A24" s="448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  <c r="W24" s="448"/>
      <c r="X24" s="448"/>
      <c r="Y24" s="448"/>
      <c r="Z24" s="448"/>
    </row>
    <row r="25" spans="1:28" ht="21.75" customHeight="1" x14ac:dyDescent="0.25">
      <c r="A25" s="448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  <c r="W25" s="448"/>
      <c r="X25" s="448"/>
      <c r="Y25" s="448"/>
      <c r="Z25" s="448"/>
    </row>
    <row r="26" spans="1:28" ht="21.75" customHeight="1" x14ac:dyDescent="0.25">
      <c r="A26" s="448"/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</row>
    <row r="27" spans="1:28" ht="21.75" customHeight="1" x14ac:dyDescent="0.25">
      <c r="A27" s="448"/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</row>
    <row r="28" spans="1:28" ht="21.75" customHeight="1" x14ac:dyDescent="0.25">
      <c r="A28" s="448"/>
      <c r="B28" s="448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</row>
    <row r="29" spans="1:28" ht="21.75" customHeight="1" x14ac:dyDescent="0.25">
      <c r="A29" s="448"/>
      <c r="B29" s="448"/>
      <c r="C29" s="448"/>
      <c r="D29" s="448"/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  <c r="W29" s="448"/>
      <c r="X29" s="448"/>
      <c r="Y29" s="448"/>
      <c r="Z29" s="448"/>
    </row>
    <row r="30" spans="1:28" ht="21.75" customHeight="1" x14ac:dyDescent="0.25">
      <c r="A30" s="448"/>
      <c r="B30" s="448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  <c r="W30" s="448"/>
      <c r="X30" s="448"/>
      <c r="Y30" s="448"/>
      <c r="Z30" s="448"/>
    </row>
    <row r="31" spans="1:28" ht="21.75" customHeight="1" x14ac:dyDescent="0.25">
      <c r="A31" s="448"/>
      <c r="B31" s="448"/>
      <c r="C31" s="448"/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8"/>
      <c r="W31" s="448"/>
      <c r="X31" s="448"/>
      <c r="Y31" s="448"/>
      <c r="Z31" s="448"/>
    </row>
    <row r="32" spans="1:28" ht="21.75" customHeight="1" x14ac:dyDescent="0.25">
      <c r="A32" s="448"/>
      <c r="B32" s="448"/>
      <c r="C32" s="448"/>
      <c r="D32" s="448"/>
      <c r="E32" s="448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U32" s="448"/>
      <c r="V32" s="448"/>
      <c r="W32" s="448"/>
      <c r="X32" s="448"/>
      <c r="Y32" s="448"/>
      <c r="Z32" s="448"/>
    </row>
    <row r="33" spans="1:28" ht="21.75" customHeight="1" x14ac:dyDescent="0.25">
      <c r="A33" s="448"/>
      <c r="B33" s="448"/>
      <c r="C33" s="448"/>
      <c r="D33" s="448"/>
      <c r="E33" s="448"/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  <c r="W33" s="448"/>
      <c r="X33" s="448"/>
      <c r="Y33" s="448"/>
      <c r="Z33" s="448"/>
    </row>
    <row r="34" spans="1:28" ht="21.75" customHeight="1" x14ac:dyDescent="0.25">
      <c r="A34" s="448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8"/>
      <c r="W34" s="448"/>
      <c r="X34" s="448"/>
      <c r="Y34" s="448"/>
      <c r="Z34" s="448"/>
    </row>
    <row r="35" spans="1:28" ht="21.75" customHeight="1" x14ac:dyDescent="0.25">
      <c r="A35" s="448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8"/>
      <c r="O35" s="448"/>
      <c r="P35" s="448"/>
      <c r="Q35" s="448"/>
      <c r="R35" s="448"/>
      <c r="S35" s="448"/>
      <c r="T35" s="448"/>
      <c r="U35" s="448"/>
      <c r="V35" s="448"/>
      <c r="W35" s="448"/>
      <c r="X35" s="448"/>
      <c r="Y35" s="448"/>
      <c r="Z35" s="448"/>
    </row>
    <row r="36" spans="1:28" ht="21.75" customHeight="1" x14ac:dyDescent="0.25">
      <c r="A36" s="448"/>
      <c r="B36" s="448"/>
      <c r="C36" s="448"/>
      <c r="D36" s="448"/>
      <c r="E36" s="448"/>
      <c r="F36" s="448"/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8"/>
      <c r="W36" s="448"/>
      <c r="X36" s="448"/>
      <c r="Y36" s="448"/>
      <c r="Z36" s="448"/>
    </row>
    <row r="37" spans="1:28" ht="21.75" customHeight="1" x14ac:dyDescent="0.25">
      <c r="A37" s="448"/>
      <c r="B37" s="448"/>
      <c r="C37" s="448"/>
      <c r="D37" s="448"/>
      <c r="E37" s="448"/>
      <c r="F37" s="448"/>
      <c r="G37" s="448"/>
      <c r="H37" s="448"/>
      <c r="I37" s="448"/>
      <c r="J37" s="448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  <c r="W37" s="448"/>
      <c r="X37" s="448"/>
      <c r="Y37" s="448"/>
      <c r="Z37" s="448"/>
    </row>
    <row r="38" spans="1:28" ht="21.75" customHeight="1" x14ac:dyDescent="0.25">
      <c r="A38" s="448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448"/>
    </row>
    <row r="39" spans="1:28" ht="21.75" customHeight="1" x14ac:dyDescent="0.25">
      <c r="A39" s="448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8"/>
      <c r="O39" s="448"/>
      <c r="P39" s="448"/>
      <c r="Q39" s="448"/>
      <c r="R39" s="448"/>
      <c r="S39" s="448"/>
      <c r="T39" s="448"/>
      <c r="U39" s="448"/>
      <c r="V39" s="448"/>
      <c r="W39" s="448"/>
      <c r="X39" s="448"/>
      <c r="Y39" s="448"/>
      <c r="Z39" s="448"/>
    </row>
    <row r="40" spans="1:28" ht="21.75" customHeight="1" x14ac:dyDescent="0.25">
      <c r="A40" s="448"/>
      <c r="B40" s="448"/>
      <c r="C40" s="448"/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8"/>
      <c r="Y40" s="448"/>
      <c r="Z40" s="448"/>
    </row>
    <row r="41" spans="1:28" ht="21.75" customHeight="1" x14ac:dyDescent="0.25">
      <c r="A41" s="448"/>
      <c r="B41" s="448"/>
      <c r="C41" s="448"/>
      <c r="D41" s="448"/>
      <c r="E41" s="448"/>
      <c r="F41" s="448"/>
      <c r="G41" s="448"/>
      <c r="H41" s="448"/>
      <c r="I41" s="448"/>
      <c r="J41" s="448"/>
      <c r="K41" s="448"/>
      <c r="L41" s="448"/>
      <c r="M41" s="448"/>
      <c r="N41" s="448"/>
      <c r="O41" s="448"/>
      <c r="P41" s="448"/>
      <c r="Q41" s="448"/>
      <c r="R41" s="448"/>
      <c r="S41" s="448"/>
      <c r="T41" s="448"/>
      <c r="U41" s="448"/>
      <c r="V41" s="448"/>
      <c r="W41" s="448"/>
      <c r="X41" s="448"/>
      <c r="Y41" s="448"/>
      <c r="Z41" s="448"/>
    </row>
    <row r="42" spans="1:28" ht="21.75" customHeight="1" x14ac:dyDescent="0.25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448"/>
      <c r="AB42" s="612"/>
    </row>
    <row r="43" spans="1:28" ht="21.75" customHeight="1" x14ac:dyDescent="0.25">
      <c r="A43" s="448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8"/>
      <c r="O43" s="448"/>
      <c r="P43" s="448"/>
      <c r="Q43" s="448"/>
      <c r="R43" s="448"/>
      <c r="S43" s="448"/>
      <c r="T43" s="448"/>
      <c r="U43" s="448"/>
      <c r="V43" s="448"/>
      <c r="W43" s="448"/>
      <c r="X43" s="448"/>
      <c r="Y43" s="448"/>
      <c r="Z43" s="448"/>
    </row>
    <row r="44" spans="1:28" x14ac:dyDescent="0.25">
      <c r="A44" s="448"/>
      <c r="B44" s="448"/>
      <c r="C44" s="448"/>
      <c r="D44" s="448"/>
      <c r="E44" s="448"/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48"/>
      <c r="R44" s="448"/>
      <c r="S44" s="448"/>
      <c r="T44" s="448"/>
      <c r="U44" s="448"/>
      <c r="V44" s="448"/>
      <c r="W44" s="448"/>
      <c r="X44" s="448"/>
      <c r="Y44" s="448"/>
      <c r="Z44" s="448"/>
    </row>
  </sheetData>
  <mergeCells count="1">
    <mergeCell ref="A1:Z1"/>
  </mergeCells>
  <pageMargins left="0.11811023622047245" right="0.11811023622047245" top="0.15748031496062992" bottom="0.15748031496062992" header="0.31496062992125984" footer="0.31496062992125984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982B-8647-4F0A-B75A-89EEB2C958D2}">
  <dimension ref="A1:MV220"/>
  <sheetViews>
    <sheetView workbookViewId="0">
      <selection activeCell="A17" sqref="A17:XFD17"/>
    </sheetView>
  </sheetViews>
  <sheetFormatPr defaultColWidth="13.85546875" defaultRowHeight="15.75" x14ac:dyDescent="0.25"/>
  <cols>
    <col min="1" max="1" width="58.85546875" style="10" customWidth="1"/>
    <col min="2" max="14" width="13.85546875" style="10"/>
    <col min="15" max="20" width="13.85546875" style="10" hidden="1" customWidth="1"/>
    <col min="21" max="22" width="13.85546875" style="10"/>
    <col min="23" max="24" width="13.85546875" style="10" hidden="1" customWidth="1"/>
    <col min="25" max="26" width="13.85546875" style="10"/>
    <col min="27" max="27" width="0" style="10" hidden="1" customWidth="1"/>
    <col min="28" max="28" width="13.85546875" style="10"/>
    <col min="29" max="29" width="0" style="10" hidden="1" customWidth="1"/>
    <col min="30" max="30" width="0" style="12" hidden="1" customWidth="1"/>
    <col min="31" max="31" width="13.85546875" style="11"/>
    <col min="32" max="32" width="0" style="11" hidden="1" customWidth="1"/>
    <col min="33" max="34" width="13.85546875" style="11"/>
    <col min="35" max="121" width="13.85546875" style="10"/>
    <col min="122" max="122" width="13.85546875" style="12"/>
    <col min="123" max="16384" width="13.85546875" style="10"/>
  </cols>
  <sheetData>
    <row r="1" spans="1:360" ht="27" x14ac:dyDescent="0.25">
      <c r="A1" s="9" t="s">
        <v>6</v>
      </c>
    </row>
    <row r="2" spans="1:36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322"/>
      <c r="AE2" s="13"/>
      <c r="AF2" s="13"/>
      <c r="AG2" s="13"/>
      <c r="AH2" s="13"/>
      <c r="AK2" s="13" t="s">
        <v>7</v>
      </c>
    </row>
    <row r="3" spans="1:360" x14ac:dyDescent="0.25">
      <c r="A3" s="14" t="s">
        <v>8</v>
      </c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5" t="s">
        <v>15</v>
      </c>
      <c r="I3" s="15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9</v>
      </c>
      <c r="O3" s="15" t="s">
        <v>10</v>
      </c>
      <c r="P3" s="15" t="s">
        <v>11</v>
      </c>
      <c r="Q3" s="15" t="s">
        <v>12</v>
      </c>
      <c r="R3" s="15" t="s">
        <v>13</v>
      </c>
      <c r="S3" s="15" t="s">
        <v>14</v>
      </c>
      <c r="T3" s="15" t="s">
        <v>15</v>
      </c>
      <c r="U3" s="15" t="s">
        <v>16</v>
      </c>
      <c r="V3" s="15" t="s">
        <v>17</v>
      </c>
      <c r="W3" s="15" t="s">
        <v>18</v>
      </c>
      <c r="X3" s="15" t="s">
        <v>19</v>
      </c>
      <c r="Y3" s="15" t="s">
        <v>20</v>
      </c>
      <c r="Z3" s="15" t="s">
        <v>9</v>
      </c>
      <c r="AA3" s="15" t="s">
        <v>10</v>
      </c>
      <c r="AB3" s="15" t="s">
        <v>11</v>
      </c>
      <c r="AC3" s="15" t="s">
        <v>12</v>
      </c>
      <c r="AD3" s="323" t="s">
        <v>13</v>
      </c>
      <c r="AE3" s="16" t="s">
        <v>14</v>
      </c>
      <c r="AF3" s="16" t="s">
        <v>15</v>
      </c>
      <c r="AG3" s="16" t="s">
        <v>16</v>
      </c>
      <c r="AH3" s="16" t="s">
        <v>17</v>
      </c>
      <c r="AI3" s="681" t="s">
        <v>21</v>
      </c>
      <c r="AJ3" s="682"/>
      <c r="AK3" s="683"/>
    </row>
    <row r="4" spans="1:360" x14ac:dyDescent="0.25">
      <c r="A4" s="17">
        <v>1000</v>
      </c>
      <c r="B4" s="18">
        <v>2020</v>
      </c>
      <c r="C4" s="18">
        <v>2020</v>
      </c>
      <c r="D4" s="18">
        <v>2020</v>
      </c>
      <c r="E4" s="18">
        <v>2020</v>
      </c>
      <c r="F4" s="18">
        <v>2020</v>
      </c>
      <c r="G4" s="18">
        <v>2020</v>
      </c>
      <c r="H4" s="18">
        <v>2020</v>
      </c>
      <c r="I4" s="18">
        <v>2020</v>
      </c>
      <c r="J4" s="18">
        <v>2020</v>
      </c>
      <c r="K4" s="18">
        <v>2020</v>
      </c>
      <c r="L4" s="18">
        <v>2020</v>
      </c>
      <c r="M4" s="18">
        <v>2020</v>
      </c>
      <c r="N4" s="18">
        <v>2021</v>
      </c>
      <c r="O4" s="18">
        <v>2021</v>
      </c>
      <c r="P4" s="18">
        <v>2021</v>
      </c>
      <c r="Q4" s="18">
        <v>2021</v>
      </c>
      <c r="R4" s="18">
        <v>2021</v>
      </c>
      <c r="S4" s="18">
        <v>2021</v>
      </c>
      <c r="T4" s="18">
        <v>2021</v>
      </c>
      <c r="U4" s="18">
        <v>2021</v>
      </c>
      <c r="V4" s="18">
        <v>2021</v>
      </c>
      <c r="W4" s="18">
        <v>2021</v>
      </c>
      <c r="X4" s="18">
        <v>2021</v>
      </c>
      <c r="Y4" s="18">
        <v>2021</v>
      </c>
      <c r="Z4" s="18">
        <v>2022</v>
      </c>
      <c r="AA4" s="18">
        <v>2022</v>
      </c>
      <c r="AB4" s="18">
        <v>2022</v>
      </c>
      <c r="AC4" s="18">
        <v>2022</v>
      </c>
      <c r="AD4" s="324">
        <v>2022</v>
      </c>
      <c r="AE4" s="19">
        <v>2022</v>
      </c>
      <c r="AF4" s="19">
        <v>2022</v>
      </c>
      <c r="AG4" s="19">
        <v>2022</v>
      </c>
      <c r="AH4" s="19">
        <v>2022</v>
      </c>
      <c r="AI4" s="20" t="s">
        <v>22</v>
      </c>
      <c r="AJ4" s="21" t="s">
        <v>23</v>
      </c>
      <c r="AK4" s="22" t="s">
        <v>24</v>
      </c>
      <c r="HC4" s="684"/>
      <c r="HD4" s="684"/>
      <c r="HE4" s="684"/>
      <c r="HF4" s="684"/>
      <c r="HG4" s="684"/>
      <c r="HH4" s="684"/>
      <c r="HI4" s="684"/>
      <c r="HJ4" s="684"/>
      <c r="HK4" s="684"/>
      <c r="HL4" s="684"/>
      <c r="HM4" s="684"/>
      <c r="HN4" s="684"/>
      <c r="HO4" s="684"/>
      <c r="HP4" s="684"/>
      <c r="HQ4" s="684"/>
      <c r="HR4" s="684"/>
      <c r="HS4" s="684"/>
      <c r="HT4" s="684"/>
      <c r="HU4" s="684"/>
      <c r="HV4" s="684"/>
      <c r="MV4" s="10" t="e">
        <v>#VALUE!</v>
      </c>
    </row>
    <row r="5" spans="1:360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324"/>
      <c r="AE5" s="18"/>
      <c r="AF5" s="18"/>
      <c r="AG5" s="18"/>
      <c r="AH5" s="18"/>
      <c r="AI5" s="23" t="s">
        <v>25</v>
      </c>
      <c r="AJ5" s="24" t="s">
        <v>25</v>
      </c>
      <c r="AK5" s="24" t="s">
        <v>26</v>
      </c>
      <c r="LO5" s="10" t="e">
        <v>#VALUE!</v>
      </c>
    </row>
    <row r="6" spans="1:360" ht="12.9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324"/>
      <c r="AE6" s="18"/>
      <c r="AF6" s="18"/>
      <c r="AG6" s="18"/>
      <c r="AH6" s="18"/>
      <c r="AI6" s="25"/>
      <c r="AJ6" s="26"/>
      <c r="AK6" s="26"/>
      <c r="LO6" s="10" t="e">
        <v>#VALUE!</v>
      </c>
    </row>
    <row r="7" spans="1:360" ht="12.95" customHeight="1" x14ac:dyDescent="0.2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324"/>
      <c r="AE7" s="18"/>
      <c r="AF7" s="18"/>
      <c r="AG7" s="18"/>
      <c r="AH7" s="18"/>
      <c r="AI7" s="25"/>
      <c r="AJ7" s="26"/>
      <c r="AK7" s="26"/>
      <c r="LP7" s="10">
        <v>0</v>
      </c>
    </row>
    <row r="8" spans="1:360" ht="12.95" customHeight="1" thickBot="1" x14ac:dyDescent="0.3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325"/>
      <c r="AE8" s="28"/>
      <c r="AF8" s="28"/>
      <c r="AG8" s="28"/>
      <c r="AH8" s="28"/>
      <c r="AI8" s="29"/>
      <c r="AJ8" s="30"/>
      <c r="AK8" s="30"/>
    </row>
    <row r="9" spans="1:360" ht="16.5" thickTop="1" x14ac:dyDescent="0.25">
      <c r="A9" s="31" t="s">
        <v>27</v>
      </c>
      <c r="B9" s="32">
        <v>3669.6511249999999</v>
      </c>
      <c r="C9" s="32">
        <v>3664.4836249999998</v>
      </c>
      <c r="D9" s="32">
        <v>3651.0228749999997</v>
      </c>
      <c r="E9" s="32">
        <v>3709.7116249999999</v>
      </c>
      <c r="F9" s="32">
        <v>3923.1573750000002</v>
      </c>
      <c r="G9" s="32">
        <v>4043.0259999999998</v>
      </c>
      <c r="H9" s="32">
        <v>4242.4472500000002</v>
      </c>
      <c r="I9" s="32">
        <v>4385.5893749999996</v>
      </c>
      <c r="J9" s="32">
        <v>4094.1043749999999</v>
      </c>
      <c r="K9" s="32">
        <v>4090.645125</v>
      </c>
      <c r="L9" s="32">
        <v>4084.5849999999996</v>
      </c>
      <c r="M9" s="32">
        <v>4115.9220000000005</v>
      </c>
      <c r="N9" s="32">
        <v>4160.1455000000005</v>
      </c>
      <c r="O9" s="32">
        <v>4187.9272500000006</v>
      </c>
      <c r="P9" s="32">
        <v>4262.3751250000005</v>
      </c>
      <c r="Q9" s="32">
        <v>4210.5287500000004</v>
      </c>
      <c r="R9" s="32">
        <v>4266.7672500000008</v>
      </c>
      <c r="S9" s="32">
        <v>4313.6690000000008</v>
      </c>
      <c r="T9" s="32">
        <v>4473.7081250000001</v>
      </c>
      <c r="U9" s="32">
        <v>4567.0539999999992</v>
      </c>
      <c r="V9" s="32">
        <v>4541.1326250000002</v>
      </c>
      <c r="W9" s="32">
        <v>4609.4593749999995</v>
      </c>
      <c r="X9" s="32">
        <v>4595.8568749999995</v>
      </c>
      <c r="Y9" s="32">
        <v>4642.7334999999994</v>
      </c>
      <c r="Z9" s="32">
        <v>4761.0822500000004</v>
      </c>
      <c r="AA9" s="32">
        <v>4813.3460000000005</v>
      </c>
      <c r="AB9" s="32">
        <v>5446.9687499999991</v>
      </c>
      <c r="AC9" s="32">
        <v>5596.6925000000001</v>
      </c>
      <c r="AD9" s="326">
        <v>5698.7985000000008</v>
      </c>
      <c r="AE9" s="32">
        <v>5770.9832500000002</v>
      </c>
      <c r="AF9" s="32">
        <v>5990.7508749999997</v>
      </c>
      <c r="AG9" s="32">
        <v>6090.6880000000001</v>
      </c>
      <c r="AH9" s="32">
        <v>6092.8445000000002</v>
      </c>
      <c r="AI9" s="33">
        <v>134.17013498931976</v>
      </c>
      <c r="AJ9" s="34">
        <v>131.23398022702307</v>
      </c>
      <c r="AK9" s="34">
        <v>100.03447879554075</v>
      </c>
      <c r="AL9" s="35"/>
      <c r="AM9" s="35"/>
      <c r="AN9" s="35"/>
    </row>
    <row r="10" spans="1:360" x14ac:dyDescent="0.25">
      <c r="A10" s="36" t="s">
        <v>28</v>
      </c>
      <c r="B10" s="37">
        <v>6298.8298250000007</v>
      </c>
      <c r="C10" s="37">
        <v>5920.3965750000007</v>
      </c>
      <c r="D10" s="37">
        <v>5760.0783499999998</v>
      </c>
      <c r="E10" s="37">
        <v>5674.0089750000006</v>
      </c>
      <c r="F10" s="37">
        <v>5821.5844500000003</v>
      </c>
      <c r="G10" s="37">
        <v>6207.1044500000007</v>
      </c>
      <c r="H10" s="37">
        <v>6541.0808388748756</v>
      </c>
      <c r="I10" s="37">
        <v>6189.4257542719242</v>
      </c>
      <c r="J10" s="37">
        <v>5595.6882957331836</v>
      </c>
      <c r="K10" s="37">
        <v>5737.5221536684949</v>
      </c>
      <c r="L10" s="37">
        <v>5663.6215131442805</v>
      </c>
      <c r="M10" s="37">
        <v>5888.5697571461824</v>
      </c>
      <c r="N10" s="37">
        <v>6117.9410436908101</v>
      </c>
      <c r="O10" s="37">
        <v>5830.5923138005674</v>
      </c>
      <c r="P10" s="37">
        <v>5827.3355640609825</v>
      </c>
      <c r="Q10" s="37">
        <v>5764.7996543209556</v>
      </c>
      <c r="R10" s="37">
        <v>5906.5410515468066</v>
      </c>
      <c r="S10" s="37">
        <v>5969.6912486200254</v>
      </c>
      <c r="T10" s="37">
        <v>6373.6690686910033</v>
      </c>
      <c r="U10" s="37">
        <v>6372.5529575293949</v>
      </c>
      <c r="V10" s="37">
        <v>6461.1814293011994</v>
      </c>
      <c r="W10" s="37">
        <v>6639.2469838828047</v>
      </c>
      <c r="X10" s="37">
        <v>6809.7910566630153</v>
      </c>
      <c r="Y10" s="37">
        <v>7351.4778219285054</v>
      </c>
      <c r="Z10" s="37">
        <v>7832.8674420889374</v>
      </c>
      <c r="AA10" s="37">
        <v>7405.9253872310464</v>
      </c>
      <c r="AB10" s="37">
        <v>6828.8781570047704</v>
      </c>
      <c r="AC10" s="37">
        <v>6908.5265751882725</v>
      </c>
      <c r="AD10" s="327">
        <v>6865.2064555222905</v>
      </c>
      <c r="AE10" s="37">
        <v>7222.5511440413557</v>
      </c>
      <c r="AF10" s="37">
        <v>7982.1589356922177</v>
      </c>
      <c r="AG10" s="37">
        <v>8396.5748572529264</v>
      </c>
      <c r="AH10" s="37">
        <v>8992.0344392651023</v>
      </c>
      <c r="AI10" s="38">
        <v>139.16919457685879</v>
      </c>
      <c r="AJ10" s="34">
        <v>122.31517377405972</v>
      </c>
      <c r="AK10" s="34">
        <v>107.0909653907534</v>
      </c>
      <c r="AL10" s="35"/>
      <c r="AM10" s="35"/>
      <c r="AN10" s="35"/>
    </row>
    <row r="11" spans="1:360" x14ac:dyDescent="0.25">
      <c r="A11" s="39" t="s">
        <v>29</v>
      </c>
      <c r="B11" s="40">
        <v>3203.6628500000002</v>
      </c>
      <c r="C11" s="40">
        <v>3314.3360749999997</v>
      </c>
      <c r="D11" s="40">
        <v>3243.7556250000002</v>
      </c>
      <c r="E11" s="40">
        <v>3072.2328500000003</v>
      </c>
      <c r="F11" s="40">
        <v>3361.2969250000001</v>
      </c>
      <c r="G11" s="40">
        <v>3667.1767749999999</v>
      </c>
      <c r="H11" s="40">
        <v>3570.908777492773</v>
      </c>
      <c r="I11" s="40">
        <v>3588.3487647259722</v>
      </c>
      <c r="J11" s="40">
        <v>2865.7469101962224</v>
      </c>
      <c r="K11" s="40">
        <v>2906.0613550801172</v>
      </c>
      <c r="L11" s="40">
        <v>3072.82517687976</v>
      </c>
      <c r="M11" s="40">
        <v>2898.16270832185</v>
      </c>
      <c r="N11" s="40">
        <v>3235.3990644849</v>
      </c>
      <c r="O11" s="40">
        <v>3250.7943177798525</v>
      </c>
      <c r="P11" s="40">
        <v>3280.9868722393003</v>
      </c>
      <c r="Q11" s="40">
        <v>2991.2586923896151</v>
      </c>
      <c r="R11" s="40">
        <v>3304.1625515410401</v>
      </c>
      <c r="S11" s="40">
        <v>3076.5487395223777</v>
      </c>
      <c r="T11" s="40">
        <v>3382.8028487094948</v>
      </c>
      <c r="U11" s="40">
        <v>3575.1149920388098</v>
      </c>
      <c r="V11" s="40">
        <v>3219.87329994942</v>
      </c>
      <c r="W11" s="40">
        <v>3349.1365800520202</v>
      </c>
      <c r="X11" s="40">
        <v>3526.2679749982876</v>
      </c>
      <c r="Y11" s="40">
        <v>3421.4907209872649</v>
      </c>
      <c r="Z11" s="40">
        <v>3801.7116651186047</v>
      </c>
      <c r="AA11" s="40">
        <v>3403.7664225559624</v>
      </c>
      <c r="AB11" s="40">
        <v>3141.4815062888747</v>
      </c>
      <c r="AC11" s="40">
        <v>3247.0750253653778</v>
      </c>
      <c r="AD11" s="328">
        <v>3626.4283192691</v>
      </c>
      <c r="AE11" s="40">
        <v>3518.038598651945</v>
      </c>
      <c r="AF11" s="40">
        <v>3919.3188944483245</v>
      </c>
      <c r="AG11" s="40">
        <v>4135.3199743851856</v>
      </c>
      <c r="AH11" s="40">
        <v>3864.1944552817549</v>
      </c>
      <c r="AI11" s="41">
        <v>120.00993819683841</v>
      </c>
      <c r="AJ11" s="42">
        <v>112.93876954552097</v>
      </c>
      <c r="AK11" s="42">
        <v>93.444248301211516</v>
      </c>
      <c r="AL11" s="35"/>
      <c r="AM11" s="35"/>
      <c r="AN11" s="35"/>
    </row>
    <row r="12" spans="1:360" x14ac:dyDescent="0.25">
      <c r="A12" s="39" t="s">
        <v>30</v>
      </c>
      <c r="B12" s="40">
        <v>3095.1669749999996</v>
      </c>
      <c r="C12" s="40">
        <v>2606.0605</v>
      </c>
      <c r="D12" s="40">
        <v>2516.322725</v>
      </c>
      <c r="E12" s="40">
        <v>2601.7761249999999</v>
      </c>
      <c r="F12" s="40">
        <v>2460.2875250000002</v>
      </c>
      <c r="G12" s="40">
        <v>2539.9276749999999</v>
      </c>
      <c r="H12" s="40">
        <v>2970.1720613821026</v>
      </c>
      <c r="I12" s="40">
        <v>2601.0769895459525</v>
      </c>
      <c r="J12" s="40">
        <v>2729.9413855369603</v>
      </c>
      <c r="K12" s="40">
        <v>2831.4607985883777</v>
      </c>
      <c r="L12" s="40">
        <v>2590.7963362645201</v>
      </c>
      <c r="M12" s="40">
        <v>2990.4070488243324</v>
      </c>
      <c r="N12" s="40">
        <v>2882.5419792059097</v>
      </c>
      <c r="O12" s="40">
        <v>2579.7979960207149</v>
      </c>
      <c r="P12" s="40">
        <v>2546.3486918216822</v>
      </c>
      <c r="Q12" s="40">
        <v>2773.54096193134</v>
      </c>
      <c r="R12" s="40">
        <v>2602.3785000057678</v>
      </c>
      <c r="S12" s="40">
        <v>2893.1425090976477</v>
      </c>
      <c r="T12" s="40">
        <v>2990.8662199815076</v>
      </c>
      <c r="U12" s="40">
        <v>2797.4379654905847</v>
      </c>
      <c r="V12" s="40">
        <v>3241.3081293517798</v>
      </c>
      <c r="W12" s="40">
        <v>3290.1104038307844</v>
      </c>
      <c r="X12" s="40">
        <v>3283.5230816647277</v>
      </c>
      <c r="Y12" s="40">
        <v>3929.9871009412404</v>
      </c>
      <c r="Z12" s="40">
        <v>4031.1557769703322</v>
      </c>
      <c r="AA12" s="40">
        <v>4002.1589646750826</v>
      </c>
      <c r="AB12" s="40">
        <v>3687.3966507158948</v>
      </c>
      <c r="AC12" s="40">
        <v>3661.4515498228948</v>
      </c>
      <c r="AD12" s="328">
        <v>3238.7781362531896</v>
      </c>
      <c r="AE12" s="40">
        <v>3704.5125453894102</v>
      </c>
      <c r="AF12" s="40">
        <v>4062.8400412438928</v>
      </c>
      <c r="AG12" s="40">
        <v>4261.2548828677427</v>
      </c>
      <c r="AH12" s="40">
        <v>5127.8399839833473</v>
      </c>
      <c r="AI12" s="43">
        <v>158.2019560053065</v>
      </c>
      <c r="AJ12" s="44">
        <v>130.47837150127228</v>
      </c>
      <c r="AK12" s="45">
        <v>120.33417032361017</v>
      </c>
      <c r="AL12" s="35"/>
      <c r="AM12" s="35"/>
      <c r="AN12" s="35"/>
    </row>
    <row r="13" spans="1:360" ht="15.75" hidden="1" customHeight="1" x14ac:dyDescent="0.25">
      <c r="A13" s="39" t="s">
        <v>31</v>
      </c>
      <c r="B13" s="37">
        <v>3062.1527250000004</v>
      </c>
      <c r="C13" s="37">
        <v>2552.5506249999999</v>
      </c>
      <c r="D13" s="37">
        <v>2472.4034750000001</v>
      </c>
      <c r="E13" s="37">
        <v>2574.2595000000001</v>
      </c>
      <c r="F13" s="37">
        <v>2431.4551500000002</v>
      </c>
      <c r="G13" s="37">
        <v>2493.0744249999998</v>
      </c>
      <c r="H13" s="37">
        <v>2886.2598113821027</v>
      </c>
      <c r="I13" s="37">
        <v>2565.1229895459524</v>
      </c>
      <c r="J13" s="37">
        <v>2698.1377605369598</v>
      </c>
      <c r="K13" s="37">
        <v>2769.7554235883777</v>
      </c>
      <c r="L13" s="37">
        <v>2551.5210862645199</v>
      </c>
      <c r="M13" s="37">
        <v>2932.8360488243325</v>
      </c>
      <c r="N13" s="37">
        <v>2843.2568542059098</v>
      </c>
      <c r="O13" s="37">
        <v>2549.1551210207149</v>
      </c>
      <c r="P13" s="37">
        <v>2519.1455668216827</v>
      </c>
      <c r="Q13" s="37">
        <v>2738.5904619313405</v>
      </c>
      <c r="R13" s="37">
        <v>2576.1786250057676</v>
      </c>
      <c r="S13" s="37">
        <v>2855.7495043588779</v>
      </c>
      <c r="T13" s="37">
        <v>2939.91755255012</v>
      </c>
      <c r="U13" s="37">
        <v>2738.463965490585</v>
      </c>
      <c r="V13" s="37">
        <v>3135.8390043517793</v>
      </c>
      <c r="W13" s="37">
        <v>3204.7818205357553</v>
      </c>
      <c r="X13" s="37">
        <v>3134.2467066647278</v>
      </c>
      <c r="Y13" s="37">
        <v>3806.5458509412401</v>
      </c>
      <c r="Z13" s="37">
        <v>3912.2326519703329</v>
      </c>
      <c r="AA13" s="37">
        <v>3813.4579646750826</v>
      </c>
      <c r="AB13" s="37">
        <v>3621.5592145325277</v>
      </c>
      <c r="AC13" s="37">
        <v>3578.1816748228953</v>
      </c>
      <c r="AD13" s="327">
        <v>3151.19288625319</v>
      </c>
      <c r="AE13" s="37">
        <v>3647.2216703894101</v>
      </c>
      <c r="AF13" s="37">
        <v>3912.3621662438927</v>
      </c>
      <c r="AG13" s="37">
        <v>4045.2303828677423</v>
      </c>
      <c r="AH13" s="37">
        <v>4982.725108983348</v>
      </c>
      <c r="AI13" s="46">
        <v>158.89725110019771</v>
      </c>
      <c r="AJ13" s="47">
        <v>130.89977669775385</v>
      </c>
      <c r="AK13" s="47">
        <v>123.17561554434886</v>
      </c>
      <c r="AL13" s="35"/>
      <c r="AM13" s="35"/>
      <c r="AN13" s="35"/>
    </row>
    <row r="14" spans="1:360" ht="15.75" hidden="1" customHeight="1" x14ac:dyDescent="0.25">
      <c r="A14" s="39" t="s">
        <v>32</v>
      </c>
      <c r="B14" s="37">
        <v>33.014250000000004</v>
      </c>
      <c r="C14" s="37">
        <v>53.509875000000008</v>
      </c>
      <c r="D14" s="37">
        <v>43.919250000000005</v>
      </c>
      <c r="E14" s="37">
        <v>27.516624999999998</v>
      </c>
      <c r="F14" s="37">
        <v>28.832375000000003</v>
      </c>
      <c r="G14" s="37">
        <v>46.853250000000003</v>
      </c>
      <c r="H14" s="37">
        <v>83.91225</v>
      </c>
      <c r="I14" s="37">
        <v>35.954000000000001</v>
      </c>
      <c r="J14" s="37">
        <v>31.803625</v>
      </c>
      <c r="K14" s="37">
        <v>61.705374999999997</v>
      </c>
      <c r="L14" s="37">
        <v>39.275249999999993</v>
      </c>
      <c r="M14" s="37">
        <v>57.570999999999998</v>
      </c>
      <c r="N14" s="37">
        <v>39.285125000000001</v>
      </c>
      <c r="O14" s="37">
        <v>30.642875</v>
      </c>
      <c r="P14" s="37">
        <v>27.203125</v>
      </c>
      <c r="Q14" s="37">
        <v>34.950500000000005</v>
      </c>
      <c r="R14" s="37">
        <v>26.199874999999999</v>
      </c>
      <c r="S14" s="37">
        <v>37.393004738769996</v>
      </c>
      <c r="T14" s="37">
        <v>50.948667431387499</v>
      </c>
      <c r="U14" s="37">
        <v>58.974000000000004</v>
      </c>
      <c r="V14" s="37">
        <v>105.46912499999999</v>
      </c>
      <c r="W14" s="37">
        <v>85.32858329503</v>
      </c>
      <c r="X14" s="37">
        <v>149.276375</v>
      </c>
      <c r="Y14" s="37">
        <v>123.44125</v>
      </c>
      <c r="Z14" s="37">
        <v>118.923125</v>
      </c>
      <c r="AA14" s="37">
        <v>188.70099999999999</v>
      </c>
      <c r="AB14" s="37">
        <v>65.837436183367501</v>
      </c>
      <c r="AC14" s="37">
        <v>83.269875000000013</v>
      </c>
      <c r="AD14" s="327">
        <v>87.585250000000002</v>
      </c>
      <c r="AE14" s="37">
        <v>57.290875</v>
      </c>
      <c r="AF14" s="37">
        <v>150.47787499999998</v>
      </c>
      <c r="AG14" s="37">
        <v>216.02449999999999</v>
      </c>
      <c r="AH14" s="37">
        <v>145.11487499999998</v>
      </c>
      <c r="AI14" s="48">
        <v>137.53554502369667</v>
      </c>
      <c r="AJ14" s="49">
        <v>117.58508914100486</v>
      </c>
      <c r="AK14" s="49">
        <v>67.175925925925924</v>
      </c>
      <c r="AL14" s="35"/>
      <c r="AM14" s="35"/>
      <c r="AN14" s="35"/>
    </row>
    <row r="15" spans="1:360" x14ac:dyDescent="0.25">
      <c r="A15" s="50" t="s">
        <v>33</v>
      </c>
      <c r="B15" s="37">
        <v>9968.480950000001</v>
      </c>
      <c r="C15" s="37">
        <v>9584.8801999999996</v>
      </c>
      <c r="D15" s="37">
        <v>9411.1012249999985</v>
      </c>
      <c r="E15" s="37">
        <v>9383.7206000000006</v>
      </c>
      <c r="F15" s="37">
        <v>9744.7418249999992</v>
      </c>
      <c r="G15" s="37">
        <v>10250.130450000001</v>
      </c>
      <c r="H15" s="37">
        <v>10783.528088874875</v>
      </c>
      <c r="I15" s="37">
        <v>10575.015129271924</v>
      </c>
      <c r="J15" s="37">
        <v>9689.7926707331826</v>
      </c>
      <c r="K15" s="37">
        <v>9828.167278668494</v>
      </c>
      <c r="L15" s="37">
        <v>9748.2065131442796</v>
      </c>
      <c r="M15" s="37">
        <v>10004.491757146183</v>
      </c>
      <c r="N15" s="37">
        <v>10278.086543690812</v>
      </c>
      <c r="O15" s="37">
        <v>10018.519563800568</v>
      </c>
      <c r="P15" s="37">
        <v>10089.710689060983</v>
      </c>
      <c r="Q15" s="37">
        <v>9975.3284043209551</v>
      </c>
      <c r="R15" s="37">
        <v>10173.308301546807</v>
      </c>
      <c r="S15" s="37">
        <v>10283.360248620025</v>
      </c>
      <c r="T15" s="37">
        <v>10847.377193691002</v>
      </c>
      <c r="U15" s="37">
        <v>10939.606957529395</v>
      </c>
      <c r="V15" s="37">
        <v>11002.314054301201</v>
      </c>
      <c r="W15" s="37">
        <v>11248.706358882806</v>
      </c>
      <c r="X15" s="37">
        <v>11405.647931663014</v>
      </c>
      <c r="Y15" s="37">
        <v>11994.211321928504</v>
      </c>
      <c r="Z15" s="37">
        <v>12593.949692088936</v>
      </c>
      <c r="AA15" s="37">
        <v>12219.271387231045</v>
      </c>
      <c r="AB15" s="37">
        <v>12275.846907004769</v>
      </c>
      <c r="AC15" s="37">
        <v>12505.219075188274</v>
      </c>
      <c r="AD15" s="327">
        <v>12564.00495552229</v>
      </c>
      <c r="AE15" s="37">
        <v>12993.534394041355</v>
      </c>
      <c r="AF15" s="37">
        <v>13972.909810692217</v>
      </c>
      <c r="AG15" s="37">
        <v>14487.262857252928</v>
      </c>
      <c r="AH15" s="37">
        <v>15084.878939265102</v>
      </c>
      <c r="AI15" s="38">
        <v>137.1067867627678</v>
      </c>
      <c r="AJ15" s="34">
        <v>125.76828800586949</v>
      </c>
      <c r="AK15" s="34">
        <v>104.12499223457787</v>
      </c>
      <c r="AL15" s="35"/>
      <c r="AM15" s="35"/>
      <c r="AN15" s="35"/>
    </row>
    <row r="16" spans="1:360" x14ac:dyDescent="0.25">
      <c r="A16" s="36" t="s">
        <v>34</v>
      </c>
      <c r="B16" s="37">
        <v>9889.6573332674998</v>
      </c>
      <c r="C16" s="37">
        <v>9712.5476452450021</v>
      </c>
      <c r="D16" s="37">
        <v>9650.4979380187506</v>
      </c>
      <c r="E16" s="37">
        <v>9498.0950508687492</v>
      </c>
      <c r="F16" s="37">
        <v>9302.7888938574997</v>
      </c>
      <c r="G16" s="37">
        <v>9600.9102239412496</v>
      </c>
      <c r="H16" s="37">
        <v>9671.96736442375</v>
      </c>
      <c r="I16" s="37">
        <v>8789.5534875000012</v>
      </c>
      <c r="J16" s="37">
        <v>8729.0984173074994</v>
      </c>
      <c r="K16" s="37">
        <v>8908.9008749999994</v>
      </c>
      <c r="L16" s="37">
        <v>8619.0152875000003</v>
      </c>
      <c r="M16" s="37">
        <v>8902.6310874999999</v>
      </c>
      <c r="N16" s="37">
        <v>9143.4188625000006</v>
      </c>
      <c r="O16" s="37">
        <v>9340.4085374999995</v>
      </c>
      <c r="P16" s="37">
        <v>9430.8765750000002</v>
      </c>
      <c r="Q16" s="37">
        <v>9614.9331000000002</v>
      </c>
      <c r="R16" s="37">
        <v>9181.0141179750008</v>
      </c>
      <c r="S16" s="37">
        <v>9524.5373749999999</v>
      </c>
      <c r="T16" s="37">
        <v>9690.9488285899988</v>
      </c>
      <c r="U16" s="37">
        <v>9556.6054375000003</v>
      </c>
      <c r="V16" s="37">
        <v>10215.708212500002</v>
      </c>
      <c r="W16" s="37">
        <v>10711.7410375</v>
      </c>
      <c r="X16" s="37">
        <v>10260.730575</v>
      </c>
      <c r="Y16" s="37">
        <v>10464.2036125</v>
      </c>
      <c r="Z16" s="37">
        <v>10415.116875</v>
      </c>
      <c r="AA16" s="37">
        <v>10287.825212499998</v>
      </c>
      <c r="AB16" s="37">
        <v>10270.465175000001</v>
      </c>
      <c r="AC16" s="37">
        <v>11139.90625</v>
      </c>
      <c r="AD16" s="327">
        <v>10933.324474999999</v>
      </c>
      <c r="AE16" s="37">
        <v>11530.4119625</v>
      </c>
      <c r="AF16" s="37">
        <v>11687.639875000001</v>
      </c>
      <c r="AG16" s="37">
        <v>11116.2304</v>
      </c>
      <c r="AH16" s="37">
        <v>11277.722037500002</v>
      </c>
      <c r="AI16" s="38">
        <v>110.39576338381119</v>
      </c>
      <c r="AJ16" s="34">
        <v>107.77412511228761</v>
      </c>
      <c r="AK16" s="34">
        <v>101.4528346017524</v>
      </c>
      <c r="AL16" s="35"/>
      <c r="AM16" s="35"/>
      <c r="AN16" s="35"/>
    </row>
    <row r="17" spans="1:122" s="118" customFormat="1" x14ac:dyDescent="0.25">
      <c r="A17" s="335" t="s">
        <v>35</v>
      </c>
      <c r="B17" s="336">
        <v>5179.1020499999995</v>
      </c>
      <c r="C17" s="336">
        <v>5281.2762750000002</v>
      </c>
      <c r="D17" s="336">
        <v>5214.0668500000002</v>
      </c>
      <c r="E17" s="336">
        <v>5051.4688999999998</v>
      </c>
      <c r="F17" s="336">
        <v>5013.3696250000003</v>
      </c>
      <c r="G17" s="336">
        <v>5039.3127250000007</v>
      </c>
      <c r="H17" s="336">
        <v>4986.7188940004153</v>
      </c>
      <c r="I17" s="336">
        <v>4817.6081622778447</v>
      </c>
      <c r="J17" s="336">
        <v>4602.1737513993348</v>
      </c>
      <c r="K17" s="336">
        <v>4553.02613718048</v>
      </c>
      <c r="L17" s="336">
        <v>4541.9982507511095</v>
      </c>
      <c r="M17" s="336">
        <v>4524.2210553240384</v>
      </c>
      <c r="N17" s="336">
        <v>4558.1302182020372</v>
      </c>
      <c r="O17" s="336">
        <v>4625.5722510539726</v>
      </c>
      <c r="P17" s="336">
        <v>4650.7821926339875</v>
      </c>
      <c r="Q17" s="336">
        <v>4660.7827562728016</v>
      </c>
      <c r="R17" s="336">
        <v>4627.9361858287857</v>
      </c>
      <c r="S17" s="336">
        <v>4600.2333525313452</v>
      </c>
      <c r="T17" s="336">
        <v>4617.0704971041077</v>
      </c>
      <c r="U17" s="336">
        <v>4668.170279243237</v>
      </c>
      <c r="V17" s="336">
        <v>4759.0337954669803</v>
      </c>
      <c r="W17" s="336">
        <v>4877.3409547132551</v>
      </c>
      <c r="X17" s="336">
        <v>4971.4776118373329</v>
      </c>
      <c r="Y17" s="336">
        <v>5042.7450377402101</v>
      </c>
      <c r="Z17" s="336">
        <v>5149.9264398340947</v>
      </c>
      <c r="AA17" s="336">
        <v>5250.0508401388488</v>
      </c>
      <c r="AB17" s="336">
        <v>5218.6549434529297</v>
      </c>
      <c r="AC17" s="336">
        <v>5380.4513905199328</v>
      </c>
      <c r="AD17" s="337">
        <v>5502.0595009929393</v>
      </c>
      <c r="AE17" s="336">
        <v>5644.0440767312884</v>
      </c>
      <c r="AF17" s="336">
        <v>5760.6950502838981</v>
      </c>
      <c r="AG17" s="336">
        <v>5855.2589269215996</v>
      </c>
      <c r="AH17" s="336">
        <v>5993.1398621709186</v>
      </c>
      <c r="AI17" s="338">
        <v>125.93191847026687</v>
      </c>
      <c r="AJ17" s="339">
        <v>118.84704622523648</v>
      </c>
      <c r="AK17" s="339">
        <v>102.35342339418989</v>
      </c>
      <c r="AL17" s="340"/>
      <c r="AM17" s="340"/>
      <c r="AN17" s="340"/>
      <c r="DR17" s="341"/>
    </row>
    <row r="18" spans="1:122" x14ac:dyDescent="0.25">
      <c r="A18" s="39" t="s">
        <v>36</v>
      </c>
      <c r="B18" s="40">
        <v>4710.5552832675003</v>
      </c>
      <c r="C18" s="40">
        <v>4431.2713702450001</v>
      </c>
      <c r="D18" s="40">
        <v>4436.4310880187495</v>
      </c>
      <c r="E18" s="40">
        <v>4446.6261508687494</v>
      </c>
      <c r="F18" s="40">
        <v>4289.4192688575004</v>
      </c>
      <c r="G18" s="40">
        <v>4561.5974989412498</v>
      </c>
      <c r="H18" s="40">
        <v>4685.2484704233348</v>
      </c>
      <c r="I18" s="40">
        <v>3971.9453252221551</v>
      </c>
      <c r="J18" s="40">
        <v>4126.9246659081646</v>
      </c>
      <c r="K18" s="40">
        <v>4355.8747378195203</v>
      </c>
      <c r="L18" s="40">
        <v>4077.01703674889</v>
      </c>
      <c r="M18" s="40">
        <v>4378.4100321759634</v>
      </c>
      <c r="N18" s="40">
        <v>4585.2886442979625</v>
      </c>
      <c r="O18" s="40">
        <v>4714.8362864460278</v>
      </c>
      <c r="P18" s="40">
        <v>4780.0943823660127</v>
      </c>
      <c r="Q18" s="40">
        <v>4954.1503437271977</v>
      </c>
      <c r="R18" s="40">
        <v>4553.0779321462151</v>
      </c>
      <c r="S18" s="40">
        <v>4924.3040224686556</v>
      </c>
      <c r="T18" s="40">
        <v>5073.8783314858929</v>
      </c>
      <c r="U18" s="40">
        <v>4888.4351582567624</v>
      </c>
      <c r="V18" s="40">
        <v>5456.6744170330203</v>
      </c>
      <c r="W18" s="40">
        <v>5834.4000827867458</v>
      </c>
      <c r="X18" s="40">
        <v>5289.2529631626676</v>
      </c>
      <c r="Y18" s="40">
        <v>5421.4585747597903</v>
      </c>
      <c r="Z18" s="40">
        <v>5265.190435165905</v>
      </c>
      <c r="AA18" s="40">
        <v>5037.7743723611502</v>
      </c>
      <c r="AB18" s="40">
        <v>5051.8102315470696</v>
      </c>
      <c r="AC18" s="40">
        <v>5759.4548594800672</v>
      </c>
      <c r="AD18" s="328">
        <v>5431.2649740070601</v>
      </c>
      <c r="AE18" s="40">
        <v>5886.3678857687137</v>
      </c>
      <c r="AF18" s="40">
        <v>5926.9448247161035</v>
      </c>
      <c r="AG18" s="40">
        <v>5260.9714730783999</v>
      </c>
      <c r="AH18" s="40">
        <v>5284.5821753290829</v>
      </c>
      <c r="AI18" s="41">
        <v>96.84607913207617</v>
      </c>
      <c r="AJ18" s="42">
        <v>97.474868578806607</v>
      </c>
      <c r="AK18" s="42">
        <v>100.44858391940696</v>
      </c>
      <c r="AL18" s="35"/>
      <c r="AM18" s="35"/>
      <c r="AN18" s="35"/>
    </row>
    <row r="19" spans="1:122" ht="15.75" hidden="1" customHeight="1" x14ac:dyDescent="0.25">
      <c r="A19" s="39" t="s">
        <v>31</v>
      </c>
      <c r="B19" s="37">
        <v>4143.5000750000008</v>
      </c>
      <c r="C19" s="37">
        <v>3876.9474249999998</v>
      </c>
      <c r="D19" s="37">
        <v>3865.6168249999996</v>
      </c>
      <c r="E19" s="37">
        <v>3875.5870999999997</v>
      </c>
      <c r="F19" s="37">
        <v>3703.2829250000004</v>
      </c>
      <c r="G19" s="37">
        <v>3948.6411749999997</v>
      </c>
      <c r="H19" s="37">
        <v>4067.2728799673823</v>
      </c>
      <c r="I19" s="37">
        <v>3399.77920001035</v>
      </c>
      <c r="J19" s="37">
        <v>3571.2083860030598</v>
      </c>
      <c r="K19" s="37">
        <v>3790.6424246950273</v>
      </c>
      <c r="L19" s="37">
        <v>3514.0097058261772</v>
      </c>
      <c r="M19" s="37">
        <v>3802.8494318829503</v>
      </c>
      <c r="N19" s="37">
        <v>3980.5804787704651</v>
      </c>
      <c r="O19" s="37">
        <v>4092.9323244566126</v>
      </c>
      <c r="P19" s="37">
        <v>4173.0021331945827</v>
      </c>
      <c r="Q19" s="37">
        <v>4346.1939086198454</v>
      </c>
      <c r="R19" s="37">
        <v>3929.2418266374975</v>
      </c>
      <c r="S19" s="37">
        <v>4305.0588550581624</v>
      </c>
      <c r="T19" s="37">
        <v>4452.3444146118954</v>
      </c>
      <c r="U19" s="37">
        <v>4264.9929094144572</v>
      </c>
      <c r="V19" s="37">
        <v>4814.9349129447455</v>
      </c>
      <c r="W19" s="37">
        <v>5164.4909217024333</v>
      </c>
      <c r="X19" s="37">
        <v>4617.4361088686001</v>
      </c>
      <c r="Y19" s="37">
        <v>4729.1719777712151</v>
      </c>
      <c r="Z19" s="37">
        <v>4535.3672633022525</v>
      </c>
      <c r="AA19" s="37">
        <v>4288.2943688667656</v>
      </c>
      <c r="AB19" s="37">
        <v>4289.5496029913675</v>
      </c>
      <c r="AC19" s="37">
        <v>5002.2283119658778</v>
      </c>
      <c r="AD19" s="327">
        <v>4681.0429951542592</v>
      </c>
      <c r="AE19" s="37">
        <v>5204.6521898509563</v>
      </c>
      <c r="AF19" s="37">
        <v>5240.3600916140385</v>
      </c>
      <c r="AG19" s="37">
        <v>4626.9270257053322</v>
      </c>
      <c r="AH19" s="37">
        <v>4668.7583903990526</v>
      </c>
      <c r="AI19" s="38">
        <v>96.965669068931874</v>
      </c>
      <c r="AJ19" s="34">
        <v>98.722828385350596</v>
      </c>
      <c r="AK19" s="34">
        <v>100.90557392638701</v>
      </c>
      <c r="AL19" s="35"/>
      <c r="AM19" s="35"/>
      <c r="AN19" s="35"/>
    </row>
    <row r="20" spans="1:122" ht="15.75" hidden="1" customHeight="1" x14ac:dyDescent="0.25">
      <c r="A20" s="39" t="s">
        <v>32</v>
      </c>
      <c r="B20" s="37">
        <v>567.05520826750012</v>
      </c>
      <c r="C20" s="37">
        <v>554.323945245</v>
      </c>
      <c r="D20" s="37">
        <v>570.81426301875001</v>
      </c>
      <c r="E20" s="37">
        <v>571.03905086874988</v>
      </c>
      <c r="F20" s="37">
        <v>586.13634385749992</v>
      </c>
      <c r="G20" s="37">
        <v>612.95632394125005</v>
      </c>
      <c r="H20" s="37">
        <v>617.97559045595244</v>
      </c>
      <c r="I20" s="37">
        <v>572.16612521180491</v>
      </c>
      <c r="J20" s="37">
        <v>555.71627990510501</v>
      </c>
      <c r="K20" s="37">
        <v>565.23231312449252</v>
      </c>
      <c r="L20" s="37">
        <v>563.00733092271253</v>
      </c>
      <c r="M20" s="37">
        <v>575.56060029301261</v>
      </c>
      <c r="N20" s="37">
        <v>604.7081655274975</v>
      </c>
      <c r="O20" s="37">
        <v>621.90396198941494</v>
      </c>
      <c r="P20" s="37">
        <v>607.09224917143001</v>
      </c>
      <c r="Q20" s="37">
        <v>607.95643510735249</v>
      </c>
      <c r="R20" s="37">
        <v>623.83610550871754</v>
      </c>
      <c r="S20" s="37">
        <v>619.24516741049251</v>
      </c>
      <c r="T20" s="37">
        <v>621.53391687399744</v>
      </c>
      <c r="U20" s="37">
        <v>623.44224884230493</v>
      </c>
      <c r="V20" s="37">
        <v>641.739504088275</v>
      </c>
      <c r="W20" s="37">
        <v>669.90916108431247</v>
      </c>
      <c r="X20" s="37">
        <v>671.81685429406753</v>
      </c>
      <c r="Y20" s="37">
        <v>692.28659698857496</v>
      </c>
      <c r="Z20" s="37">
        <v>729.82317186365253</v>
      </c>
      <c r="AA20" s="37">
        <v>749.48000349438507</v>
      </c>
      <c r="AB20" s="37">
        <v>762.26062855570251</v>
      </c>
      <c r="AC20" s="37">
        <v>757.22654751419009</v>
      </c>
      <c r="AD20" s="327">
        <v>750.22197885279991</v>
      </c>
      <c r="AE20" s="37">
        <v>681.71569591775744</v>
      </c>
      <c r="AF20" s="37">
        <v>686.584733102065</v>
      </c>
      <c r="AG20" s="37">
        <v>634.04444737306756</v>
      </c>
      <c r="AH20" s="37">
        <v>615.82378493003011</v>
      </c>
      <c r="AI20" s="38">
        <v>95.963846033972246</v>
      </c>
      <c r="AJ20" s="34">
        <v>88.949877220858014</v>
      </c>
      <c r="AK20" s="34">
        <v>97.129337539432171</v>
      </c>
      <c r="AL20" s="35"/>
      <c r="AM20" s="35"/>
      <c r="AN20" s="35"/>
    </row>
    <row r="21" spans="1:122" ht="33" customHeight="1" thickBot="1" x14ac:dyDescent="0.3">
      <c r="A21" s="51" t="s">
        <v>37</v>
      </c>
      <c r="B21" s="52">
        <v>19858.138283267501</v>
      </c>
      <c r="C21" s="52">
        <v>19297.427845244998</v>
      </c>
      <c r="D21" s="52">
        <v>19061.599163018749</v>
      </c>
      <c r="E21" s="52">
        <v>18881.815650868753</v>
      </c>
      <c r="F21" s="52">
        <v>19047.530718857503</v>
      </c>
      <c r="G21" s="52">
        <v>19851.04067394125</v>
      </c>
      <c r="H21" s="52">
        <v>20455.495453298627</v>
      </c>
      <c r="I21" s="52">
        <v>19364.568616771925</v>
      </c>
      <c r="J21" s="52">
        <v>18418.891088040684</v>
      </c>
      <c r="K21" s="52">
        <v>18737.068153668493</v>
      </c>
      <c r="L21" s="52">
        <v>18367.221800644278</v>
      </c>
      <c r="M21" s="52">
        <v>18907.122844646186</v>
      </c>
      <c r="N21" s="52">
        <v>19421.505406190812</v>
      </c>
      <c r="O21" s="52">
        <v>19358.928101300568</v>
      </c>
      <c r="P21" s="52">
        <v>19520.587264060981</v>
      </c>
      <c r="Q21" s="52">
        <v>19590.261504320955</v>
      </c>
      <c r="R21" s="52">
        <v>19354.322419521806</v>
      </c>
      <c r="S21" s="52">
        <v>19807.897623620025</v>
      </c>
      <c r="T21" s="52">
        <v>20538.326022281002</v>
      </c>
      <c r="U21" s="52">
        <v>20496.212395029394</v>
      </c>
      <c r="V21" s="52">
        <v>21218.022266801199</v>
      </c>
      <c r="W21" s="52">
        <v>21960.447396382806</v>
      </c>
      <c r="X21" s="52">
        <v>21666.378506663015</v>
      </c>
      <c r="Y21" s="52">
        <v>22458.414934428503</v>
      </c>
      <c r="Z21" s="52">
        <v>23009.066567088936</v>
      </c>
      <c r="AA21" s="52">
        <v>22507.096599731041</v>
      </c>
      <c r="AB21" s="52">
        <v>22546.31208200477</v>
      </c>
      <c r="AC21" s="52">
        <v>23645.125325188274</v>
      </c>
      <c r="AD21" s="329">
        <v>23497.329430522288</v>
      </c>
      <c r="AE21" s="52">
        <v>24523.946356541353</v>
      </c>
      <c r="AF21" s="52">
        <v>25660.549685692218</v>
      </c>
      <c r="AG21" s="52">
        <v>25603.493257252929</v>
      </c>
      <c r="AH21" s="52">
        <v>26362.600976765105</v>
      </c>
      <c r="AI21" s="53">
        <v>124.24639457064755</v>
      </c>
      <c r="AJ21" s="54">
        <v>117.38414134577707</v>
      </c>
      <c r="AK21" s="54">
        <v>102.96482902728143</v>
      </c>
      <c r="AL21" s="35"/>
      <c r="AM21" s="35"/>
      <c r="AN21" s="35"/>
    </row>
    <row r="22" spans="1:122" ht="31.7" customHeight="1" thickTop="1" x14ac:dyDescent="0.25">
      <c r="A22" s="55" t="s">
        <v>38</v>
      </c>
      <c r="B22" s="37">
        <v>1382.27945</v>
      </c>
      <c r="C22" s="37">
        <v>1590.0881249999998</v>
      </c>
      <c r="D22" s="37">
        <v>1579.619625</v>
      </c>
      <c r="E22" s="37">
        <v>1451.0157250000002</v>
      </c>
      <c r="F22" s="37">
        <v>1378.6155249999999</v>
      </c>
      <c r="G22" s="37">
        <v>1556.9202999999998</v>
      </c>
      <c r="H22" s="37">
        <v>1489.2656971291547</v>
      </c>
      <c r="I22" s="37">
        <v>1427.4000723818249</v>
      </c>
      <c r="J22" s="37">
        <v>1374.1485619948176</v>
      </c>
      <c r="K22" s="37">
        <v>1440.8541523446802</v>
      </c>
      <c r="L22" s="37">
        <v>1408.3481579390627</v>
      </c>
      <c r="M22" s="37">
        <v>1432.2241917146177</v>
      </c>
      <c r="N22" s="37">
        <v>1416.4493311738925</v>
      </c>
      <c r="O22" s="37">
        <v>1580.1224549111676</v>
      </c>
      <c r="P22" s="37">
        <v>1575.759028989195</v>
      </c>
      <c r="Q22" s="37">
        <v>1539.9782321186499</v>
      </c>
      <c r="R22" s="37">
        <v>1586.851591171825</v>
      </c>
      <c r="S22" s="37">
        <v>1685.7189338055425</v>
      </c>
      <c r="T22" s="37">
        <v>1643.5329626965126</v>
      </c>
      <c r="U22" s="37">
        <v>1638.3459587826524</v>
      </c>
      <c r="V22" s="37">
        <v>1778.4106318295001</v>
      </c>
      <c r="W22" s="37">
        <v>1874.0413769851798</v>
      </c>
      <c r="X22" s="37">
        <v>1665.2287021309726</v>
      </c>
      <c r="Y22" s="37">
        <v>1690.8458820803</v>
      </c>
      <c r="Z22" s="37">
        <v>1696.2989275560301</v>
      </c>
      <c r="AA22" s="37">
        <v>1840.1877915209202</v>
      </c>
      <c r="AB22" s="37">
        <v>1852.3656500000002</v>
      </c>
      <c r="AC22" s="37">
        <v>1816.8979445212999</v>
      </c>
      <c r="AD22" s="327">
        <v>1706.8214390509374</v>
      </c>
      <c r="AE22" s="37">
        <v>1626.5881419611001</v>
      </c>
      <c r="AF22" s="37">
        <v>1617.1674200976499</v>
      </c>
      <c r="AG22" s="37">
        <v>1586.5368207737124</v>
      </c>
      <c r="AH22" s="37">
        <v>1561.1997077336</v>
      </c>
      <c r="AI22" s="38">
        <v>87.786774628879897</v>
      </c>
      <c r="AJ22" s="34">
        <v>92.334989354151887</v>
      </c>
      <c r="AK22" s="34">
        <v>98.405294673810275</v>
      </c>
      <c r="AL22" s="35"/>
      <c r="AM22" s="35"/>
      <c r="AN22" s="35"/>
    </row>
    <row r="23" spans="1:122" ht="32.25" customHeight="1" thickBot="1" x14ac:dyDescent="0.3">
      <c r="A23" s="56" t="s">
        <v>39</v>
      </c>
      <c r="B23" s="52">
        <v>21240.417733267499</v>
      </c>
      <c r="C23" s="52">
        <v>20887.515970244996</v>
      </c>
      <c r="D23" s="52">
        <v>20641.218788018748</v>
      </c>
      <c r="E23" s="52">
        <v>20332.831375868751</v>
      </c>
      <c r="F23" s="52">
        <v>20426.1462438575</v>
      </c>
      <c r="G23" s="52">
        <v>21407.960973941252</v>
      </c>
      <c r="H23" s="52">
        <v>21944.761150427781</v>
      </c>
      <c r="I23" s="52">
        <v>20791.968689153749</v>
      </c>
      <c r="J23" s="52">
        <v>19793.039650035498</v>
      </c>
      <c r="K23" s="52">
        <v>20177.922306013177</v>
      </c>
      <c r="L23" s="52">
        <v>19775.569958583339</v>
      </c>
      <c r="M23" s="52">
        <v>20339.347036360799</v>
      </c>
      <c r="N23" s="52">
        <v>20837.954737364704</v>
      </c>
      <c r="O23" s="52">
        <v>20939.050556211736</v>
      </c>
      <c r="P23" s="52">
        <v>21096.346293050177</v>
      </c>
      <c r="Q23" s="52">
        <v>21130.239736439606</v>
      </c>
      <c r="R23" s="52">
        <v>20941.174010693634</v>
      </c>
      <c r="S23" s="52">
        <v>21493.616557425568</v>
      </c>
      <c r="T23" s="52">
        <v>22181.858984977513</v>
      </c>
      <c r="U23" s="52">
        <v>22134.558353812048</v>
      </c>
      <c r="V23" s="52">
        <v>22996.432898630701</v>
      </c>
      <c r="W23" s="52">
        <v>23834.488773367983</v>
      </c>
      <c r="X23" s="52">
        <v>23331.607208793987</v>
      </c>
      <c r="Y23" s="52">
        <v>24149.260816508802</v>
      </c>
      <c r="Z23" s="52">
        <v>24705.365494644968</v>
      </c>
      <c r="AA23" s="52">
        <v>24347.284391251964</v>
      </c>
      <c r="AB23" s="52">
        <v>24398.677732004769</v>
      </c>
      <c r="AC23" s="52">
        <v>25462.023269709571</v>
      </c>
      <c r="AD23" s="329">
        <v>25204.150869573226</v>
      </c>
      <c r="AE23" s="52">
        <v>26150.53449850246</v>
      </c>
      <c r="AF23" s="52">
        <v>27277.717105789867</v>
      </c>
      <c r="AG23" s="52">
        <v>27190.030078026641</v>
      </c>
      <c r="AH23" s="52">
        <v>27923.800684498703</v>
      </c>
      <c r="AI23" s="53">
        <v>121.42683202588231</v>
      </c>
      <c r="AJ23" s="54">
        <v>115.62985262512785</v>
      </c>
      <c r="AK23" s="54">
        <v>102.69878631849944</v>
      </c>
      <c r="AL23" s="35"/>
      <c r="AM23" s="35"/>
      <c r="AN23" s="35"/>
    </row>
    <row r="24" spans="1:122" ht="16.5" thickTop="1" x14ac:dyDescent="0.25">
      <c r="A24" s="36" t="s">
        <v>40</v>
      </c>
      <c r="B24" s="37">
        <v>25285.549222418344</v>
      </c>
      <c r="C24" s="37">
        <v>25600.094601261942</v>
      </c>
      <c r="D24" s="37">
        <v>28326.913041335065</v>
      </c>
      <c r="E24" s="37">
        <v>29465.302974123031</v>
      </c>
      <c r="F24" s="37">
        <v>28245.740247369351</v>
      </c>
      <c r="G24" s="37">
        <v>27758.190596988654</v>
      </c>
      <c r="H24" s="37">
        <v>28006.930909817798</v>
      </c>
      <c r="I24" s="37">
        <v>29008.11674958322</v>
      </c>
      <c r="J24" s="37">
        <v>29228.387477591561</v>
      </c>
      <c r="K24" s="37">
        <v>28548.346667352904</v>
      </c>
      <c r="L24" s="37">
        <v>28141.341792349689</v>
      </c>
      <c r="M24" s="37">
        <v>27838.18501340536</v>
      </c>
      <c r="N24" s="37">
        <v>28169.972676191566</v>
      </c>
      <c r="O24" s="37">
        <v>28687.558042290206</v>
      </c>
      <c r="P24" s="37">
        <v>28765.63381208132</v>
      </c>
      <c r="Q24" s="37">
        <v>28749.996451069062</v>
      </c>
      <c r="R24" s="37">
        <v>27825.619298261841</v>
      </c>
      <c r="S24" s="37">
        <v>26553.648524889388</v>
      </c>
      <c r="T24" s="37">
        <v>26255.801763994437</v>
      </c>
      <c r="U24" s="37">
        <v>25606.101947390012</v>
      </c>
      <c r="V24" s="37">
        <v>26295.045338657677</v>
      </c>
      <c r="W24" s="37">
        <v>25841.081620796038</v>
      </c>
      <c r="X24" s="37">
        <v>26361.951574041886</v>
      </c>
      <c r="Y24" s="37">
        <v>27575.676350365498</v>
      </c>
      <c r="Z24" s="37">
        <v>27906.512683526002</v>
      </c>
      <c r="AA24" s="37">
        <v>27830.864875953281</v>
      </c>
      <c r="AB24" s="37">
        <v>31750.074497317644</v>
      </c>
      <c r="AC24" s="37">
        <v>27800.246458945658</v>
      </c>
      <c r="AD24" s="327">
        <v>24885.739227555932</v>
      </c>
      <c r="AE24" s="37">
        <v>26392.50839922384</v>
      </c>
      <c r="AF24" s="37">
        <v>26679.038689437384</v>
      </c>
      <c r="AG24" s="37">
        <v>26278.432478797931</v>
      </c>
      <c r="AH24" s="37">
        <v>26397.141370232344</v>
      </c>
      <c r="AI24" s="38">
        <v>100.38828674652976</v>
      </c>
      <c r="AJ24" s="34">
        <v>95.725947120109367</v>
      </c>
      <c r="AK24" s="34">
        <v>100.45170177788602</v>
      </c>
      <c r="AL24" s="35"/>
      <c r="AM24" s="35"/>
      <c r="AN24" s="35"/>
    </row>
    <row r="25" spans="1:122" x14ac:dyDescent="0.25">
      <c r="A25" s="36" t="s">
        <v>41</v>
      </c>
      <c r="B25" s="37">
        <v>7423.1467750000002</v>
      </c>
      <c r="C25" s="37">
        <v>7364.9343499999995</v>
      </c>
      <c r="D25" s="37">
        <v>8424.4856749999999</v>
      </c>
      <c r="E25" s="37">
        <v>9216.9976500000012</v>
      </c>
      <c r="F25" s="37">
        <v>8814.7752999999993</v>
      </c>
      <c r="G25" s="37">
        <v>8727.7898999999998</v>
      </c>
      <c r="H25" s="37">
        <v>8820.0569067325741</v>
      </c>
      <c r="I25" s="37">
        <v>9292.8361097123307</v>
      </c>
      <c r="J25" s="37">
        <v>9426.9464524134801</v>
      </c>
      <c r="K25" s="37">
        <v>9426.3737622886747</v>
      </c>
      <c r="L25" s="37">
        <v>9224.4591696433999</v>
      </c>
      <c r="M25" s="37">
        <v>9447.0328784826343</v>
      </c>
      <c r="N25" s="37">
        <v>9621.1584118054398</v>
      </c>
      <c r="O25" s="37">
        <v>9654.1942641425139</v>
      </c>
      <c r="P25" s="37">
        <v>9929.265374999999</v>
      </c>
      <c r="Q25" s="37">
        <v>10005.793749999999</v>
      </c>
      <c r="R25" s="37">
        <v>9437.6682499999988</v>
      </c>
      <c r="S25" s="37">
        <v>9329.7678829382749</v>
      </c>
      <c r="T25" s="37">
        <v>9222.7816196353742</v>
      </c>
      <c r="U25" s="37">
        <v>8833.5259777183746</v>
      </c>
      <c r="V25" s="37">
        <v>9041.3775739742832</v>
      </c>
      <c r="W25" s="37">
        <v>8900.2470968044508</v>
      </c>
      <c r="X25" s="37">
        <v>8867.035793499701</v>
      </c>
      <c r="Y25" s="37">
        <v>9406.3877652422416</v>
      </c>
      <c r="Z25" s="37">
        <v>9628.7920622435577</v>
      </c>
      <c r="AA25" s="37">
        <v>9690.779966578124</v>
      </c>
      <c r="AB25" s="37">
        <v>11774.720390433229</v>
      </c>
      <c r="AC25" s="37">
        <v>9871.0241380279749</v>
      </c>
      <c r="AD25" s="327">
        <v>8429.9416434268351</v>
      </c>
      <c r="AE25" s="37">
        <v>9097.6411068630478</v>
      </c>
      <c r="AF25" s="37">
        <v>9492.4891381126254</v>
      </c>
      <c r="AG25" s="37">
        <v>9402.529363040896</v>
      </c>
      <c r="AH25" s="37">
        <v>9630.8598939749445</v>
      </c>
      <c r="AI25" s="38">
        <v>106.5200079633685</v>
      </c>
      <c r="AJ25" s="34">
        <v>102.38667290355502</v>
      </c>
      <c r="AK25" s="34">
        <v>102.42914118585482</v>
      </c>
      <c r="AL25" s="35"/>
      <c r="AM25" s="35"/>
      <c r="AN25" s="35"/>
    </row>
    <row r="26" spans="1:122" x14ac:dyDescent="0.25">
      <c r="A26" s="39" t="s">
        <v>42</v>
      </c>
      <c r="B26" s="40">
        <v>2838.7328750000001</v>
      </c>
      <c r="C26" s="40">
        <v>3031.93075</v>
      </c>
      <c r="D26" s="40">
        <v>3494.3546249999999</v>
      </c>
      <c r="E26" s="40">
        <v>3584.4251250000002</v>
      </c>
      <c r="F26" s="40">
        <v>3604.9079999999999</v>
      </c>
      <c r="G26" s="40">
        <v>3662.4601250000001</v>
      </c>
      <c r="H26" s="40">
        <v>3707.8263750000001</v>
      </c>
      <c r="I26" s="40">
        <v>3693.0037499999999</v>
      </c>
      <c r="J26" s="40">
        <v>3213.4948750000003</v>
      </c>
      <c r="K26" s="40">
        <v>3043.1291250000004</v>
      </c>
      <c r="L26" s="40">
        <v>3077.777</v>
      </c>
      <c r="M26" s="40">
        <v>3037.5792500000002</v>
      </c>
      <c r="N26" s="40">
        <v>3218.6977499999998</v>
      </c>
      <c r="O26" s="40">
        <v>3317.6017499999998</v>
      </c>
      <c r="P26" s="40">
        <v>3405.5703749999998</v>
      </c>
      <c r="Q26" s="40">
        <v>3520.076125</v>
      </c>
      <c r="R26" s="40">
        <v>3448.3803750000002</v>
      </c>
      <c r="S26" s="40">
        <v>3221.725625</v>
      </c>
      <c r="T26" s="40">
        <v>3124.9442499999996</v>
      </c>
      <c r="U26" s="40">
        <v>3027.928375</v>
      </c>
      <c r="V26" s="40">
        <v>2972.7718750000004</v>
      </c>
      <c r="W26" s="40">
        <v>2908.1660000000002</v>
      </c>
      <c r="X26" s="40">
        <v>2957.6132500000003</v>
      </c>
      <c r="Y26" s="40">
        <v>3074.3670000000002</v>
      </c>
      <c r="Z26" s="40">
        <v>3252.6724999999997</v>
      </c>
      <c r="AA26" s="40">
        <v>3314.3242500000001</v>
      </c>
      <c r="AB26" s="40">
        <v>3122.3717500000002</v>
      </c>
      <c r="AC26" s="40">
        <v>2394.5581249999996</v>
      </c>
      <c r="AD26" s="328">
        <v>2132.0988750000001</v>
      </c>
      <c r="AE26" s="40">
        <v>2158.5232500000002</v>
      </c>
      <c r="AF26" s="40">
        <v>2299.3598750000001</v>
      </c>
      <c r="AG26" s="40">
        <v>2404.453125</v>
      </c>
      <c r="AH26" s="40">
        <v>2437.3035</v>
      </c>
      <c r="AI26" s="41">
        <v>81.986679224973088</v>
      </c>
      <c r="AJ26" s="42">
        <v>79.277257351027842</v>
      </c>
      <c r="AK26" s="42">
        <v>101.36410896236225</v>
      </c>
      <c r="AL26" s="35"/>
      <c r="AM26" s="35"/>
      <c r="AN26" s="35"/>
    </row>
    <row r="27" spans="1:122" x14ac:dyDescent="0.25">
      <c r="A27" s="39" t="s">
        <v>43</v>
      </c>
      <c r="B27" s="40">
        <v>4584.4138999999996</v>
      </c>
      <c r="C27" s="40">
        <v>4333.0036</v>
      </c>
      <c r="D27" s="40">
        <v>4930.13105</v>
      </c>
      <c r="E27" s="40">
        <v>5632.5725249999996</v>
      </c>
      <c r="F27" s="40">
        <v>5209.8672999999999</v>
      </c>
      <c r="G27" s="40">
        <v>5065.3297750000002</v>
      </c>
      <c r="H27" s="40">
        <v>5112.2305317325745</v>
      </c>
      <c r="I27" s="40">
        <v>5599.832359712329</v>
      </c>
      <c r="J27" s="40">
        <v>6213.4515774134798</v>
      </c>
      <c r="K27" s="40">
        <v>6383.2446372886743</v>
      </c>
      <c r="L27" s="40">
        <v>6146.6821696433999</v>
      </c>
      <c r="M27" s="40">
        <v>6409.4536284826327</v>
      </c>
      <c r="N27" s="40">
        <v>6402.4606618054395</v>
      </c>
      <c r="O27" s="40">
        <v>6336.5925141425123</v>
      </c>
      <c r="P27" s="40">
        <v>6523.6949999999997</v>
      </c>
      <c r="Q27" s="40">
        <v>6485.7176250000002</v>
      </c>
      <c r="R27" s="40">
        <v>5989.287875</v>
      </c>
      <c r="S27" s="40">
        <v>6108.0422579382748</v>
      </c>
      <c r="T27" s="40">
        <v>6097.8373696353756</v>
      </c>
      <c r="U27" s="40">
        <v>5805.5976027183742</v>
      </c>
      <c r="V27" s="40">
        <v>6068.6056989742829</v>
      </c>
      <c r="W27" s="40">
        <v>5992.0810968044507</v>
      </c>
      <c r="X27" s="40">
        <v>5909.4225434997006</v>
      </c>
      <c r="Y27" s="40">
        <v>6332.0207652422414</v>
      </c>
      <c r="Z27" s="40">
        <v>6376.1195622435571</v>
      </c>
      <c r="AA27" s="40">
        <v>6376.4557165781225</v>
      </c>
      <c r="AB27" s="40">
        <v>8652.3486404332289</v>
      </c>
      <c r="AC27" s="40">
        <v>7476.4660130279744</v>
      </c>
      <c r="AD27" s="328">
        <v>6297.8427684268345</v>
      </c>
      <c r="AE27" s="40">
        <v>6939.1178568630485</v>
      </c>
      <c r="AF27" s="40">
        <v>7193.1292631126244</v>
      </c>
      <c r="AG27" s="40">
        <v>6998.076238040896</v>
      </c>
      <c r="AH27" s="40">
        <v>7193.5563939749445</v>
      </c>
      <c r="AI27" s="41">
        <v>118.53804831427347</v>
      </c>
      <c r="AJ27" s="42">
        <v>113.60707517372079</v>
      </c>
      <c r="AK27" s="42">
        <v>102.79361540989697</v>
      </c>
      <c r="AL27" s="35"/>
      <c r="AM27" s="35"/>
      <c r="AN27" s="35"/>
    </row>
    <row r="28" spans="1:122" ht="15.75" hidden="1" customHeight="1" x14ac:dyDescent="0.25">
      <c r="A28" s="39" t="s">
        <v>44</v>
      </c>
      <c r="B28" s="37">
        <v>4506.9029</v>
      </c>
      <c r="C28" s="37">
        <v>4267.9947250000005</v>
      </c>
      <c r="D28" s="37">
        <v>4855.9765500000003</v>
      </c>
      <c r="E28" s="37">
        <v>5535.5614000000005</v>
      </c>
      <c r="F28" s="37">
        <v>5130.2254249999996</v>
      </c>
      <c r="G28" s="37">
        <v>4982.3838999999998</v>
      </c>
      <c r="H28" s="37">
        <v>5052.1960317325756</v>
      </c>
      <c r="I28" s="37">
        <v>5502.6712347123294</v>
      </c>
      <c r="J28" s="37">
        <v>6140.7432024134796</v>
      </c>
      <c r="K28" s="37">
        <v>6292.0831372886751</v>
      </c>
      <c r="L28" s="37">
        <v>6023.6914196434</v>
      </c>
      <c r="M28" s="37">
        <v>6322.5891284826321</v>
      </c>
      <c r="N28" s="37">
        <v>6343.3012868054402</v>
      </c>
      <c r="O28" s="37">
        <v>6224.1967641425126</v>
      </c>
      <c r="P28" s="37">
        <v>6433.4474999999984</v>
      </c>
      <c r="Q28" s="37">
        <v>6372.2847500000007</v>
      </c>
      <c r="R28" s="37">
        <v>5849.2105000000001</v>
      </c>
      <c r="S28" s="37">
        <v>5990.7521329382744</v>
      </c>
      <c r="T28" s="37">
        <v>5996.5723696353753</v>
      </c>
      <c r="U28" s="37">
        <v>5711.8408527183747</v>
      </c>
      <c r="V28" s="37">
        <v>5967.1359489742827</v>
      </c>
      <c r="W28" s="37">
        <v>5813.4560968044498</v>
      </c>
      <c r="X28" s="37">
        <v>5607.0854184997006</v>
      </c>
      <c r="Y28" s="37">
        <v>6048.326765242241</v>
      </c>
      <c r="Z28" s="37">
        <v>6129.8504372435573</v>
      </c>
      <c r="AA28" s="37">
        <v>6138.3615915781229</v>
      </c>
      <c r="AB28" s="37">
        <v>8149.5151404332291</v>
      </c>
      <c r="AC28" s="37">
        <v>7130.0322630279752</v>
      </c>
      <c r="AD28" s="327">
        <v>5997.8577684268348</v>
      </c>
      <c r="AE28" s="37">
        <v>6604.2154818630479</v>
      </c>
      <c r="AF28" s="37">
        <v>6846.5555131126248</v>
      </c>
      <c r="AG28" s="37">
        <v>6567.4706130408958</v>
      </c>
      <c r="AH28" s="37">
        <v>6704.6198939749447</v>
      </c>
      <c r="AI28" s="38">
        <v>112.35943758274539</v>
      </c>
      <c r="AJ28" s="34">
        <v>110.85098292082073</v>
      </c>
      <c r="AK28" s="34">
        <v>102.08755234107348</v>
      </c>
      <c r="AL28" s="35"/>
      <c r="AM28" s="35"/>
      <c r="AN28" s="35"/>
    </row>
    <row r="29" spans="1:122" ht="15.75" hidden="1" customHeight="1" x14ac:dyDescent="0.25">
      <c r="A29" s="39" t="s">
        <v>45</v>
      </c>
      <c r="B29" s="37">
        <v>77.510999999999996</v>
      </c>
      <c r="C29" s="37">
        <v>65.008875000000003</v>
      </c>
      <c r="D29" s="37">
        <v>74.154499999999985</v>
      </c>
      <c r="E29" s="37">
        <v>97.011124999999993</v>
      </c>
      <c r="F29" s="37">
        <v>79.641874999999999</v>
      </c>
      <c r="G29" s="37">
        <v>82.945875000000001</v>
      </c>
      <c r="H29" s="37">
        <v>60.034500000000008</v>
      </c>
      <c r="I29" s="37">
        <v>97.161124999999998</v>
      </c>
      <c r="J29" s="37">
        <v>72.70837499999999</v>
      </c>
      <c r="K29" s="37">
        <v>91.16149999999999</v>
      </c>
      <c r="L29" s="37">
        <v>122.99074999999999</v>
      </c>
      <c r="M29" s="37">
        <v>86.864499999999992</v>
      </c>
      <c r="N29" s="37">
        <v>59.159374999999997</v>
      </c>
      <c r="O29" s="37">
        <v>112.39574999999999</v>
      </c>
      <c r="P29" s="37">
        <v>90.247500000000002</v>
      </c>
      <c r="Q29" s="37">
        <v>113.432875</v>
      </c>
      <c r="R29" s="37">
        <v>140.07737499999999</v>
      </c>
      <c r="S29" s="37">
        <v>117.290125</v>
      </c>
      <c r="T29" s="37">
        <v>101.265</v>
      </c>
      <c r="U29" s="37">
        <v>93.756750000000011</v>
      </c>
      <c r="V29" s="37">
        <v>101.46975</v>
      </c>
      <c r="W29" s="37">
        <v>178.625</v>
      </c>
      <c r="X29" s="37">
        <v>302.33712500000001</v>
      </c>
      <c r="Y29" s="37">
        <v>283.69399999999996</v>
      </c>
      <c r="Z29" s="37">
        <v>246.269125</v>
      </c>
      <c r="AA29" s="37">
        <v>238.09412499999999</v>
      </c>
      <c r="AB29" s="37">
        <v>502.83349999999996</v>
      </c>
      <c r="AC29" s="37">
        <v>346.43374999999997</v>
      </c>
      <c r="AD29" s="327">
        <v>299.98500000000001</v>
      </c>
      <c r="AE29" s="37">
        <v>334.90237500000001</v>
      </c>
      <c r="AF29" s="37">
        <v>346.57375000000002</v>
      </c>
      <c r="AG29" s="37">
        <v>430.60562499999997</v>
      </c>
      <c r="AH29" s="37">
        <v>488.93650000000002</v>
      </c>
      <c r="AI29" s="38">
        <v>481.67487684729065</v>
      </c>
      <c r="AJ29" s="34">
        <v>172.32992597814592</v>
      </c>
      <c r="AK29" s="34">
        <v>113.53924756154203</v>
      </c>
      <c r="AL29" s="35"/>
      <c r="AM29" s="35"/>
      <c r="AN29" s="35"/>
    </row>
    <row r="30" spans="1:122" x14ac:dyDescent="0.25">
      <c r="A30" s="36" t="s">
        <v>46</v>
      </c>
      <c r="B30" s="37">
        <v>17862.402447418342</v>
      </c>
      <c r="C30" s="37">
        <v>18235.160251261943</v>
      </c>
      <c r="D30" s="37">
        <v>19902.427366335061</v>
      </c>
      <c r="E30" s="37">
        <v>20248.30532412303</v>
      </c>
      <c r="F30" s="37">
        <v>19430.96494736935</v>
      </c>
      <c r="G30" s="37">
        <v>19030.40069698865</v>
      </c>
      <c r="H30" s="37">
        <v>19186.874003085224</v>
      </c>
      <c r="I30" s="37">
        <v>19715.280639870885</v>
      </c>
      <c r="J30" s="37">
        <v>19801.441025178079</v>
      </c>
      <c r="K30" s="37">
        <v>19121.972905064224</v>
      </c>
      <c r="L30" s="37">
        <v>18916.882622706289</v>
      </c>
      <c r="M30" s="37">
        <v>18391.152134922726</v>
      </c>
      <c r="N30" s="37">
        <v>18548.814264386128</v>
      </c>
      <c r="O30" s="37">
        <v>19033.363778147694</v>
      </c>
      <c r="P30" s="37">
        <v>18836.368437081321</v>
      </c>
      <c r="Q30" s="37">
        <v>18744.202701069058</v>
      </c>
      <c r="R30" s="37">
        <v>18387.951048261843</v>
      </c>
      <c r="S30" s="37">
        <v>17223.880641951109</v>
      </c>
      <c r="T30" s="37">
        <v>17033.020144359063</v>
      </c>
      <c r="U30" s="37">
        <v>16772.575969671638</v>
      </c>
      <c r="V30" s="37">
        <v>17253.667764683396</v>
      </c>
      <c r="W30" s="37">
        <v>16940.834523991587</v>
      </c>
      <c r="X30" s="37">
        <v>17494.915780542186</v>
      </c>
      <c r="Y30" s="37">
        <v>18169.288585123257</v>
      </c>
      <c r="Z30" s="37">
        <v>18277.720621282446</v>
      </c>
      <c r="AA30" s="37">
        <v>18140.08490937516</v>
      </c>
      <c r="AB30" s="37">
        <v>19975.354106884413</v>
      </c>
      <c r="AC30" s="37">
        <v>17929.222320917685</v>
      </c>
      <c r="AD30" s="327">
        <v>16455.797584129097</v>
      </c>
      <c r="AE30" s="37">
        <v>17294.867292360792</v>
      </c>
      <c r="AF30" s="37">
        <v>17186.549551324759</v>
      </c>
      <c r="AG30" s="37">
        <v>16875.903115757035</v>
      </c>
      <c r="AH30" s="37">
        <v>16766.281476257398</v>
      </c>
      <c r="AI30" s="38">
        <v>97.175098674487202</v>
      </c>
      <c r="AJ30" s="34">
        <v>92.278183529359964</v>
      </c>
      <c r="AK30" s="34">
        <v>99.350553155683542</v>
      </c>
      <c r="AL30" s="35"/>
      <c r="AM30" s="35"/>
      <c r="AN30" s="35"/>
    </row>
    <row r="31" spans="1:122" x14ac:dyDescent="0.25">
      <c r="A31" s="39" t="s">
        <v>47</v>
      </c>
      <c r="B31" s="40">
        <v>13140.929099999999</v>
      </c>
      <c r="C31" s="40">
        <v>13532.589500000002</v>
      </c>
      <c r="D31" s="40">
        <v>14695.036599999999</v>
      </c>
      <c r="E31" s="40">
        <v>14808.284075</v>
      </c>
      <c r="F31" s="40">
        <v>14090.503024999998</v>
      </c>
      <c r="G31" s="40">
        <v>13686.085725000001</v>
      </c>
      <c r="H31" s="40">
        <v>13531.737464575348</v>
      </c>
      <c r="I31" s="40">
        <v>13443.652882281909</v>
      </c>
      <c r="J31" s="40">
        <v>12984.429923205167</v>
      </c>
      <c r="K31" s="40">
        <v>12457.061721793052</v>
      </c>
      <c r="L31" s="40">
        <v>12165.601582002786</v>
      </c>
      <c r="M31" s="40">
        <v>11837.986206712183</v>
      </c>
      <c r="N31" s="40">
        <v>11852.359702843063</v>
      </c>
      <c r="O31" s="40">
        <v>11848.671186354237</v>
      </c>
      <c r="P31" s="40">
        <v>11681.817478386347</v>
      </c>
      <c r="Q31" s="40">
        <v>11539.186891191008</v>
      </c>
      <c r="R31" s="40">
        <v>10923.677777269037</v>
      </c>
      <c r="S31" s="40">
        <v>10377.137599145595</v>
      </c>
      <c r="T31" s="40">
        <v>10052.303970640882</v>
      </c>
      <c r="U31" s="40">
        <v>9818.119718899552</v>
      </c>
      <c r="V31" s="40">
        <v>9775.4769656505196</v>
      </c>
      <c r="W31" s="40">
        <v>9683.3818781571445</v>
      </c>
      <c r="X31" s="40">
        <v>9732.4765240633988</v>
      </c>
      <c r="Y31" s="40">
        <v>10017.367437779703</v>
      </c>
      <c r="Z31" s="40">
        <v>10256.273713764282</v>
      </c>
      <c r="AA31" s="40">
        <v>10435.429221495629</v>
      </c>
      <c r="AB31" s="40">
        <v>11802.851300930059</v>
      </c>
      <c r="AC31" s="40">
        <v>10381.255766629738</v>
      </c>
      <c r="AD31" s="328">
        <v>9272.0029634960665</v>
      </c>
      <c r="AE31" s="40">
        <v>9460.8202688918245</v>
      </c>
      <c r="AF31" s="40">
        <v>9561.6764069150413</v>
      </c>
      <c r="AG31" s="40">
        <v>9496.4501614526798</v>
      </c>
      <c r="AH31" s="40">
        <v>9375.1922594440293</v>
      </c>
      <c r="AI31" s="41">
        <v>95.905068794435081</v>
      </c>
      <c r="AJ31" s="42">
        <v>93.589154870525292</v>
      </c>
      <c r="AK31" s="42">
        <v>98.722687305849533</v>
      </c>
      <c r="AL31" s="35"/>
      <c r="AM31" s="35"/>
      <c r="AN31" s="35"/>
    </row>
    <row r="32" spans="1:122" x14ac:dyDescent="0.25">
      <c r="A32" s="39" t="s">
        <v>48</v>
      </c>
      <c r="B32" s="40">
        <v>4721.4733474183413</v>
      </c>
      <c r="C32" s="40">
        <v>4702.570751261941</v>
      </c>
      <c r="D32" s="40">
        <v>5207.3907663350656</v>
      </c>
      <c r="E32" s="40">
        <v>5440.0212491230286</v>
      </c>
      <c r="F32" s="40">
        <v>5340.4619223693498</v>
      </c>
      <c r="G32" s="40">
        <v>5344.3149719886505</v>
      </c>
      <c r="H32" s="40">
        <v>5655.1365385098761</v>
      </c>
      <c r="I32" s="40">
        <v>6271.6277575889781</v>
      </c>
      <c r="J32" s="40">
        <v>6817.0111019729129</v>
      </c>
      <c r="K32" s="40">
        <v>6664.9111832711724</v>
      </c>
      <c r="L32" s="40">
        <v>6751.2810407035022</v>
      </c>
      <c r="M32" s="40">
        <v>6553.1659282105429</v>
      </c>
      <c r="N32" s="40">
        <v>6696.4545615430661</v>
      </c>
      <c r="O32" s="40">
        <v>7184.6925917934568</v>
      </c>
      <c r="P32" s="40">
        <v>7154.5509586949729</v>
      </c>
      <c r="Q32" s="40">
        <v>7205.0158098780539</v>
      </c>
      <c r="R32" s="40">
        <v>7464.2732709928068</v>
      </c>
      <c r="S32" s="40">
        <v>6846.7430428055168</v>
      </c>
      <c r="T32" s="40">
        <v>6980.7161737181777</v>
      </c>
      <c r="U32" s="40">
        <v>6954.4562507720848</v>
      </c>
      <c r="V32" s="40">
        <v>7478.1907990328773</v>
      </c>
      <c r="W32" s="40">
        <v>7257.4526458344426</v>
      </c>
      <c r="X32" s="40">
        <v>7762.4392564787877</v>
      </c>
      <c r="Y32" s="40">
        <v>8151.9211473435544</v>
      </c>
      <c r="Z32" s="40">
        <v>8021.4469075181623</v>
      </c>
      <c r="AA32" s="40">
        <v>7704.6556878795272</v>
      </c>
      <c r="AB32" s="40">
        <v>8172.5028059543565</v>
      </c>
      <c r="AC32" s="40">
        <v>7547.9665542879475</v>
      </c>
      <c r="AD32" s="328">
        <v>7183.7946206330362</v>
      </c>
      <c r="AE32" s="40">
        <v>7834.0470234689647</v>
      </c>
      <c r="AF32" s="40">
        <v>7624.8731444097202</v>
      </c>
      <c r="AG32" s="40">
        <v>7379.4529543043545</v>
      </c>
      <c r="AH32" s="40">
        <v>7391.0892168133732</v>
      </c>
      <c r="AI32" s="41">
        <v>98.835281217405267</v>
      </c>
      <c r="AJ32" s="42">
        <v>90.667206418135663</v>
      </c>
      <c r="AK32" s="42">
        <v>100.15719222169524</v>
      </c>
      <c r="AL32" s="35"/>
      <c r="AM32" s="35"/>
      <c r="AN32" s="35"/>
    </row>
    <row r="33" spans="1:40" ht="15.75" hidden="1" customHeight="1" x14ac:dyDescent="0.25">
      <c r="A33" s="39" t="s">
        <v>44</v>
      </c>
      <c r="B33" s="37">
        <v>4072.9785249999995</v>
      </c>
      <c r="C33" s="37">
        <v>4053.1475499999997</v>
      </c>
      <c r="D33" s="37">
        <v>4533.6594999999998</v>
      </c>
      <c r="E33" s="37">
        <v>4743.6809249999988</v>
      </c>
      <c r="F33" s="37">
        <v>4666.8138749999998</v>
      </c>
      <c r="G33" s="37">
        <v>4691.6169499999996</v>
      </c>
      <c r="H33" s="37">
        <v>4954.1525236104671</v>
      </c>
      <c r="I33" s="37">
        <v>5467.533396281935</v>
      </c>
      <c r="J33" s="37">
        <v>5958.784507446615</v>
      </c>
      <c r="K33" s="37">
        <v>5857.0789404138559</v>
      </c>
      <c r="L33" s="37">
        <v>5958.3347980302424</v>
      </c>
      <c r="M33" s="37">
        <v>5739.406824565227</v>
      </c>
      <c r="N33" s="37">
        <v>5808.5379365883782</v>
      </c>
      <c r="O33" s="37">
        <v>6361.7420776525096</v>
      </c>
      <c r="P33" s="37">
        <v>6361.8954265167704</v>
      </c>
      <c r="Q33" s="37">
        <v>6412.4675258194293</v>
      </c>
      <c r="R33" s="37">
        <v>6684.1257013109971</v>
      </c>
      <c r="S33" s="37">
        <v>6070.2539123792376</v>
      </c>
      <c r="T33" s="37">
        <v>6213.4629856498577</v>
      </c>
      <c r="U33" s="37">
        <v>6201.2037769569979</v>
      </c>
      <c r="V33" s="37">
        <v>6714.6886359202672</v>
      </c>
      <c r="W33" s="37">
        <v>6476.7223001596558</v>
      </c>
      <c r="X33" s="37">
        <v>6963.2211688577754</v>
      </c>
      <c r="Y33" s="37">
        <v>7358.4892297457518</v>
      </c>
      <c r="Z33" s="37">
        <v>7191.389561833178</v>
      </c>
      <c r="AA33" s="37">
        <v>6854.3172831483516</v>
      </c>
      <c r="AB33" s="37">
        <v>7162.2143825909625</v>
      </c>
      <c r="AC33" s="37">
        <v>6610.5234311320191</v>
      </c>
      <c r="AD33" s="327">
        <v>6291.0749192259045</v>
      </c>
      <c r="AE33" s="37">
        <v>6861.358874267612</v>
      </c>
      <c r="AF33" s="37">
        <v>6683.8803042098552</v>
      </c>
      <c r="AG33" s="37">
        <v>6443.3448968384646</v>
      </c>
      <c r="AH33" s="37">
        <v>6418.0857901263407</v>
      </c>
      <c r="AI33" s="38">
        <v>95.58282574053942</v>
      </c>
      <c r="AJ33" s="34">
        <v>87.220221512536526</v>
      </c>
      <c r="AK33" s="34">
        <v>99.608896062576633</v>
      </c>
      <c r="AL33" s="35"/>
      <c r="AM33" s="35"/>
      <c r="AN33" s="35"/>
    </row>
    <row r="34" spans="1:40" ht="15.75" hidden="1" customHeight="1" x14ac:dyDescent="0.25">
      <c r="A34" s="39" t="s">
        <v>45</v>
      </c>
      <c r="B34" s="37">
        <v>648.49482241834176</v>
      </c>
      <c r="C34" s="37">
        <v>649.42320126194124</v>
      </c>
      <c r="D34" s="37">
        <v>673.73126633506581</v>
      </c>
      <c r="E34" s="37">
        <v>696.34032412302975</v>
      </c>
      <c r="F34" s="37">
        <v>673.64804736935093</v>
      </c>
      <c r="G34" s="37">
        <v>652.69802198865068</v>
      </c>
      <c r="H34" s="37">
        <v>700.98401489940863</v>
      </c>
      <c r="I34" s="37">
        <v>804.0943613070425</v>
      </c>
      <c r="J34" s="37">
        <v>858.2265945262975</v>
      </c>
      <c r="K34" s="37">
        <v>807.83224285731762</v>
      </c>
      <c r="L34" s="37">
        <v>792.94624267326003</v>
      </c>
      <c r="M34" s="37">
        <v>813.75910364531501</v>
      </c>
      <c r="N34" s="37">
        <v>887.91662495468745</v>
      </c>
      <c r="O34" s="37">
        <v>822.95051414094758</v>
      </c>
      <c r="P34" s="37">
        <v>792.65553217820252</v>
      </c>
      <c r="Q34" s="37">
        <v>792.54828405862497</v>
      </c>
      <c r="R34" s="37">
        <v>780.1475696818087</v>
      </c>
      <c r="S34" s="37">
        <v>776.48913042627998</v>
      </c>
      <c r="T34" s="37">
        <v>767.25318806832047</v>
      </c>
      <c r="U34" s="37">
        <v>753.25247381508746</v>
      </c>
      <c r="V34" s="37">
        <v>763.50216311260999</v>
      </c>
      <c r="W34" s="37">
        <v>780.73034567478749</v>
      </c>
      <c r="X34" s="37">
        <v>799.2180876210125</v>
      </c>
      <c r="Y34" s="37">
        <v>793.43191759780257</v>
      </c>
      <c r="Z34" s="37">
        <v>830.05734568498497</v>
      </c>
      <c r="AA34" s="37">
        <v>850.33840473117493</v>
      </c>
      <c r="AB34" s="37">
        <v>1010.2884233633949</v>
      </c>
      <c r="AC34" s="37">
        <v>937.44312315592742</v>
      </c>
      <c r="AD34" s="327">
        <v>892.71970140713006</v>
      </c>
      <c r="AE34" s="37">
        <v>972.68814920135242</v>
      </c>
      <c r="AF34" s="37">
        <v>940.99284019986499</v>
      </c>
      <c r="AG34" s="37">
        <v>936.10805746588994</v>
      </c>
      <c r="AH34" s="37">
        <v>973.00342668703252</v>
      </c>
      <c r="AI34" s="38">
        <v>127.43942370661428</v>
      </c>
      <c r="AJ34" s="34">
        <v>122.63675321401563</v>
      </c>
      <c r="AK34" s="34">
        <v>103.9418865505822</v>
      </c>
      <c r="AL34" s="35"/>
      <c r="AM34" s="35"/>
      <c r="AN34" s="35"/>
    </row>
    <row r="35" spans="1:40" ht="31.7" customHeight="1" x14ac:dyDescent="0.25">
      <c r="A35" s="57" t="s">
        <v>49</v>
      </c>
      <c r="B35" s="37">
        <v>1546.4508249999999</v>
      </c>
      <c r="C35" s="37">
        <v>1599.8963999999999</v>
      </c>
      <c r="D35" s="37">
        <v>1479.8811249999999</v>
      </c>
      <c r="E35" s="37">
        <v>1429.7801749999999</v>
      </c>
      <c r="F35" s="37">
        <v>1380.2156999999997</v>
      </c>
      <c r="G35" s="37">
        <v>1328.0652</v>
      </c>
      <c r="H35" s="37">
        <v>1263.867797225985</v>
      </c>
      <c r="I35" s="37">
        <v>1182.7042509595274</v>
      </c>
      <c r="J35" s="37">
        <v>1308.9788136524623</v>
      </c>
      <c r="K35" s="37">
        <v>1428.2772206269774</v>
      </c>
      <c r="L35" s="37">
        <v>1447.6215858392025</v>
      </c>
      <c r="M35" s="37">
        <v>1509.5185962419175</v>
      </c>
      <c r="N35" s="37">
        <v>1509.9993280085075</v>
      </c>
      <c r="O35" s="37">
        <v>1496.375338000495</v>
      </c>
      <c r="P35" s="37">
        <v>1505.4860611710599</v>
      </c>
      <c r="Q35" s="37">
        <v>1490.1948452982751</v>
      </c>
      <c r="R35" s="37">
        <v>1434.9739837811776</v>
      </c>
      <c r="S35" s="37">
        <v>1392.5129148553124</v>
      </c>
      <c r="T35" s="37">
        <v>1449.9557499535099</v>
      </c>
      <c r="U35" s="37">
        <v>1425.6028254569251</v>
      </c>
      <c r="V35" s="37">
        <v>1349.683791683505</v>
      </c>
      <c r="W35" s="37">
        <v>1362.3188392856748</v>
      </c>
      <c r="X35" s="37">
        <v>1291.4738895487851</v>
      </c>
      <c r="Y35" s="37">
        <v>1298.396308586345</v>
      </c>
      <c r="Z35" s="37">
        <v>1319.9355301798601</v>
      </c>
      <c r="AA35" s="37">
        <v>1395.368181189205</v>
      </c>
      <c r="AB35" s="37">
        <v>1505.8141530254425</v>
      </c>
      <c r="AC35" s="37">
        <v>1234.4860653121473</v>
      </c>
      <c r="AD35" s="327">
        <v>1024.8974489698251</v>
      </c>
      <c r="AE35" s="37">
        <v>1009.697961207</v>
      </c>
      <c r="AF35" s="37">
        <v>888.91972368425013</v>
      </c>
      <c r="AG35" s="37">
        <v>830.56344117662502</v>
      </c>
      <c r="AH35" s="37">
        <v>809.53273101266996</v>
      </c>
      <c r="AI35" s="38">
        <v>59.976291027635767</v>
      </c>
      <c r="AJ35" s="34">
        <v>62.345964263709178</v>
      </c>
      <c r="AK35" s="34">
        <v>97.459667710089093</v>
      </c>
      <c r="AL35" s="35"/>
      <c r="AM35" s="35"/>
      <c r="AN35" s="35"/>
    </row>
    <row r="36" spans="1:40" ht="15.95" customHeight="1" x14ac:dyDescent="0.25">
      <c r="A36" s="57" t="s">
        <v>50</v>
      </c>
      <c r="B36" s="37">
        <v>108.66924999999999</v>
      </c>
      <c r="C36" s="37">
        <v>93.409624999999991</v>
      </c>
      <c r="D36" s="37">
        <v>94.820375000000013</v>
      </c>
      <c r="E36" s="37">
        <v>99.262249999999995</v>
      </c>
      <c r="F36" s="37">
        <v>98.194125</v>
      </c>
      <c r="G36" s="37">
        <v>96.968500000000006</v>
      </c>
      <c r="H36" s="37">
        <v>101.61737499999998</v>
      </c>
      <c r="I36" s="37">
        <v>109.457125</v>
      </c>
      <c r="J36" s="37">
        <v>106.88925</v>
      </c>
      <c r="K36" s="37">
        <v>103.177125</v>
      </c>
      <c r="L36" s="37">
        <v>101.39137500000001</v>
      </c>
      <c r="M36" s="37">
        <v>98.152000000000015</v>
      </c>
      <c r="N36" s="37">
        <v>99.352500000000006</v>
      </c>
      <c r="O36" s="37">
        <v>97.380375000000001</v>
      </c>
      <c r="P36" s="37">
        <v>93.359250000000003</v>
      </c>
      <c r="Q36" s="37">
        <v>94.239874999999998</v>
      </c>
      <c r="R36" s="37">
        <v>82.895500000000013</v>
      </c>
      <c r="S36" s="37">
        <v>61.153125000000003</v>
      </c>
      <c r="T36" s="37">
        <v>60.415875</v>
      </c>
      <c r="U36" s="37">
        <v>58.693749999999994</v>
      </c>
      <c r="V36" s="37">
        <v>57.862875000000003</v>
      </c>
      <c r="W36" s="37">
        <v>56.703749999999999</v>
      </c>
      <c r="X36" s="37">
        <v>58.779375000000002</v>
      </c>
      <c r="Y36" s="37">
        <v>63.29025</v>
      </c>
      <c r="Z36" s="37">
        <v>60.587000000000003</v>
      </c>
      <c r="AA36" s="37">
        <v>62.495000000000005</v>
      </c>
      <c r="AB36" s="37">
        <v>72.088499999999996</v>
      </c>
      <c r="AC36" s="37">
        <v>61.097499999999997</v>
      </c>
      <c r="AD36" s="327">
        <v>51.263375000000003</v>
      </c>
      <c r="AE36" s="37">
        <v>51.318249999999992</v>
      </c>
      <c r="AF36" s="37">
        <v>48.111125000000001</v>
      </c>
      <c r="AG36" s="37">
        <v>49.195749999999997</v>
      </c>
      <c r="AH36" s="37">
        <v>46.769500000000001</v>
      </c>
      <c r="AI36" s="38">
        <v>80.829015544041454</v>
      </c>
      <c r="AJ36" s="34">
        <v>73.93364928909952</v>
      </c>
      <c r="AK36" s="34">
        <v>95.121951219512184</v>
      </c>
      <c r="AL36" s="35"/>
      <c r="AM36" s="35"/>
      <c r="AN36" s="35"/>
    </row>
    <row r="37" spans="1:40" ht="33" customHeight="1" thickBot="1" x14ac:dyDescent="0.3">
      <c r="A37" s="58" t="s">
        <v>51</v>
      </c>
      <c r="B37" s="52">
        <v>48181.087030685841</v>
      </c>
      <c r="C37" s="52">
        <v>48180.916596506941</v>
      </c>
      <c r="D37" s="52">
        <v>50542.833329353816</v>
      </c>
      <c r="E37" s="52">
        <v>51327.176774991778</v>
      </c>
      <c r="F37" s="52">
        <v>50150.29631622685</v>
      </c>
      <c r="G37" s="52">
        <v>50591.185270929898</v>
      </c>
      <c r="H37" s="52">
        <v>51317.177232471571</v>
      </c>
      <c r="I37" s="52">
        <v>51092.246814696497</v>
      </c>
      <c r="J37" s="52">
        <v>50437.295191279518</v>
      </c>
      <c r="K37" s="52">
        <v>50257.723318993056</v>
      </c>
      <c r="L37" s="52">
        <v>49465.924711772233</v>
      </c>
      <c r="M37" s="52">
        <v>49785.202646008074</v>
      </c>
      <c r="N37" s="52">
        <v>50617.279241564785</v>
      </c>
      <c r="O37" s="52">
        <v>51220.364311502432</v>
      </c>
      <c r="P37" s="52">
        <v>51460.825416302556</v>
      </c>
      <c r="Q37" s="52">
        <v>51464.670907806947</v>
      </c>
      <c r="R37" s="52">
        <v>50284.662792736657</v>
      </c>
      <c r="S37" s="52">
        <v>49500.931122170274</v>
      </c>
      <c r="T37" s="52">
        <v>49948.032373925453</v>
      </c>
      <c r="U37" s="52">
        <v>49224.95687665898</v>
      </c>
      <c r="V37" s="52">
        <v>50699.024903971891</v>
      </c>
      <c r="W37" s="52">
        <v>51094.592983449693</v>
      </c>
      <c r="X37" s="52">
        <v>51043.812047384657</v>
      </c>
      <c r="Y37" s="52">
        <v>53086.623725460646</v>
      </c>
      <c r="Z37" s="52">
        <v>53992.400708350826</v>
      </c>
      <c r="AA37" s="52">
        <v>53636.012448394453</v>
      </c>
      <c r="AB37" s="52">
        <v>57726.654882347859</v>
      </c>
      <c r="AC37" s="52">
        <v>54557.853293967382</v>
      </c>
      <c r="AD37" s="329">
        <v>51166.050921098984</v>
      </c>
      <c r="AE37" s="52">
        <v>53604.059108933296</v>
      </c>
      <c r="AF37" s="52">
        <v>54893.786643911502</v>
      </c>
      <c r="AG37" s="52">
        <v>54348.221748001204</v>
      </c>
      <c r="AH37" s="52">
        <v>55177.24428574372</v>
      </c>
      <c r="AI37" s="53">
        <v>108.83291583660427</v>
      </c>
      <c r="AJ37" s="54">
        <v>103.93809360554263</v>
      </c>
      <c r="AK37" s="54">
        <v>101.5253495055954</v>
      </c>
      <c r="AL37" s="35"/>
      <c r="AM37" s="35"/>
      <c r="AN37" s="35"/>
    </row>
    <row r="38" spans="1:40" ht="16.5" thickTop="1" x14ac:dyDescent="0.25">
      <c r="A38" s="31" t="s">
        <v>52</v>
      </c>
      <c r="B38" s="37">
        <v>17391.627725000002</v>
      </c>
      <c r="C38" s="37">
        <v>16949.814550000003</v>
      </c>
      <c r="D38" s="37">
        <v>17835.586900000002</v>
      </c>
      <c r="E38" s="37">
        <v>18600.718249999998</v>
      </c>
      <c r="F38" s="37">
        <v>18559.517125000002</v>
      </c>
      <c r="G38" s="37">
        <v>18977.92035</v>
      </c>
      <c r="H38" s="37">
        <v>19603.584995607453</v>
      </c>
      <c r="I38" s="37">
        <v>19867.851238984254</v>
      </c>
      <c r="J38" s="37">
        <v>19116.739123146661</v>
      </c>
      <c r="K38" s="37">
        <v>19254.54104095717</v>
      </c>
      <c r="L38" s="37">
        <v>18972.66568278768</v>
      </c>
      <c r="M38" s="37">
        <v>19451.524635628815</v>
      </c>
      <c r="N38" s="37">
        <v>19899.244955496251</v>
      </c>
      <c r="O38" s="37">
        <v>19672.71382794308</v>
      </c>
      <c r="P38" s="37">
        <v>20018.976064060986</v>
      </c>
      <c r="Q38" s="37">
        <v>19981.122154320954</v>
      </c>
      <c r="R38" s="37">
        <v>19610.97655154681</v>
      </c>
      <c r="S38" s="37">
        <v>19613.1281315583</v>
      </c>
      <c r="T38" s="37">
        <v>20070.158813326376</v>
      </c>
      <c r="U38" s="37">
        <v>19773.13293524777</v>
      </c>
      <c r="V38" s="37">
        <v>20043.691628275483</v>
      </c>
      <c r="W38" s="37">
        <v>20148.953455687257</v>
      </c>
      <c r="X38" s="37">
        <v>20272.683725162715</v>
      </c>
      <c r="Y38" s="37">
        <v>21400.599087170744</v>
      </c>
      <c r="Z38" s="37">
        <v>22222.741754332495</v>
      </c>
      <c r="AA38" s="37">
        <v>21910.051353809165</v>
      </c>
      <c r="AB38" s="37">
        <v>24050.567297437996</v>
      </c>
      <c r="AC38" s="37">
        <v>22376.24321321625</v>
      </c>
      <c r="AD38" s="327">
        <v>20993.946598949122</v>
      </c>
      <c r="AE38" s="37">
        <v>22091.175500904403</v>
      </c>
      <c r="AF38" s="37">
        <v>23465.398948804843</v>
      </c>
      <c r="AG38" s="37">
        <v>23889.792220293824</v>
      </c>
      <c r="AH38" s="37">
        <v>24715.738833240051</v>
      </c>
      <c r="AI38" s="38">
        <v>123.3090696827432</v>
      </c>
      <c r="AJ38" s="34">
        <v>115.49068717699505</v>
      </c>
      <c r="AK38" s="34">
        <v>103.45712396085359</v>
      </c>
      <c r="AL38" s="35"/>
      <c r="AM38" s="35"/>
      <c r="AN38" s="35"/>
    </row>
    <row r="39" spans="1:40" x14ac:dyDescent="0.25">
      <c r="A39" s="31" t="s">
        <v>53</v>
      </c>
      <c r="B39" s="37">
        <v>16188.4871582675</v>
      </c>
      <c r="C39" s="37">
        <v>15632.944220245001</v>
      </c>
      <c r="D39" s="37">
        <v>15410.57628801875</v>
      </c>
      <c r="E39" s="37">
        <v>15172.10402586875</v>
      </c>
      <c r="F39" s="37">
        <v>15124.373343857502</v>
      </c>
      <c r="G39" s="37">
        <v>15808.01467394125</v>
      </c>
      <c r="H39" s="37">
        <v>16213.048203298626</v>
      </c>
      <c r="I39" s="37">
        <v>14978.979241771925</v>
      </c>
      <c r="J39" s="37">
        <v>14324.786713040681</v>
      </c>
      <c r="K39" s="37">
        <v>14646.423028668494</v>
      </c>
      <c r="L39" s="37">
        <v>14282.636800644279</v>
      </c>
      <c r="M39" s="37">
        <v>14791.200844646184</v>
      </c>
      <c r="N39" s="37">
        <v>15261.35990619081</v>
      </c>
      <c r="O39" s="37">
        <v>15171.000851300567</v>
      </c>
      <c r="P39" s="37">
        <v>15258.212139060983</v>
      </c>
      <c r="Q39" s="37">
        <v>15379.732754320954</v>
      </c>
      <c r="R39" s="37">
        <v>15087.555169521807</v>
      </c>
      <c r="S39" s="37">
        <v>15494.228623620027</v>
      </c>
      <c r="T39" s="37">
        <v>16064.617897281001</v>
      </c>
      <c r="U39" s="37">
        <v>15929.158395029395</v>
      </c>
      <c r="V39" s="37">
        <v>16676.889641801201</v>
      </c>
      <c r="W39" s="37">
        <v>17350.988021382804</v>
      </c>
      <c r="X39" s="37">
        <v>17070.521631663018</v>
      </c>
      <c r="Y39" s="37">
        <v>17815.681434428505</v>
      </c>
      <c r="Z39" s="37">
        <v>18247.984317088936</v>
      </c>
      <c r="AA39" s="37">
        <v>17693.750599731044</v>
      </c>
      <c r="AB39" s="37">
        <v>17099.34333200477</v>
      </c>
      <c r="AC39" s="37">
        <v>18048.432825188273</v>
      </c>
      <c r="AD39" s="327">
        <v>17798.530930522291</v>
      </c>
      <c r="AE39" s="37">
        <v>18752.963106541356</v>
      </c>
      <c r="AF39" s="37">
        <v>19669.798810692217</v>
      </c>
      <c r="AG39" s="37">
        <v>19512.805257252927</v>
      </c>
      <c r="AH39" s="37">
        <v>20269.756476765102</v>
      </c>
      <c r="AI39" s="38">
        <v>121.54417187846661</v>
      </c>
      <c r="AJ39" s="34">
        <v>113.77492885488641</v>
      </c>
      <c r="AK39" s="34">
        <v>103.87950473535321</v>
      </c>
      <c r="AL39" s="35"/>
      <c r="AM39" s="35"/>
      <c r="AN39" s="35"/>
    </row>
    <row r="40" spans="1:40" x14ac:dyDescent="0.25">
      <c r="A40" s="39" t="s">
        <v>54</v>
      </c>
      <c r="B40" s="40">
        <v>8382.7648999999983</v>
      </c>
      <c r="C40" s="40">
        <v>8595.6123499999994</v>
      </c>
      <c r="D40" s="40">
        <v>8457.8224750000008</v>
      </c>
      <c r="E40" s="40">
        <v>8123.7017500000002</v>
      </c>
      <c r="F40" s="40">
        <v>8374.6665499999999</v>
      </c>
      <c r="G40" s="40">
        <v>8706.4894999999997</v>
      </c>
      <c r="H40" s="40">
        <v>8557.6276714931882</v>
      </c>
      <c r="I40" s="40">
        <v>8405.9569270038173</v>
      </c>
      <c r="J40" s="40">
        <v>7467.9206615955572</v>
      </c>
      <c r="K40" s="40">
        <v>7459.0874922605981</v>
      </c>
      <c r="L40" s="40">
        <v>7614.8234276308704</v>
      </c>
      <c r="M40" s="40">
        <v>7422.3837636458884</v>
      </c>
      <c r="N40" s="40">
        <v>7793.5292826869381</v>
      </c>
      <c r="O40" s="40">
        <v>7876.3665688338242</v>
      </c>
      <c r="P40" s="40">
        <v>7931.7690648732878</v>
      </c>
      <c r="Q40" s="40">
        <v>7652.0414486624177</v>
      </c>
      <c r="R40" s="40">
        <v>7932.0987373698244</v>
      </c>
      <c r="S40" s="40">
        <v>7676.7820920537233</v>
      </c>
      <c r="T40" s="40">
        <v>7999.873345813603</v>
      </c>
      <c r="U40" s="40">
        <v>8243.2852712820459</v>
      </c>
      <c r="V40" s="40">
        <v>7978.9070954164008</v>
      </c>
      <c r="W40" s="40">
        <v>8226.477534765274</v>
      </c>
      <c r="X40" s="40">
        <v>8497.7455868356192</v>
      </c>
      <c r="Y40" s="40">
        <v>8464.2357587274746</v>
      </c>
      <c r="Z40" s="40">
        <v>8951.638104952699</v>
      </c>
      <c r="AA40" s="40">
        <v>8653.8172626948108</v>
      </c>
      <c r="AB40" s="40">
        <v>8360.1364497418053</v>
      </c>
      <c r="AC40" s="40">
        <v>8627.5264158853097</v>
      </c>
      <c r="AD40" s="328">
        <v>9128.4878202620384</v>
      </c>
      <c r="AE40" s="40">
        <v>9162.0826753832334</v>
      </c>
      <c r="AF40" s="40">
        <v>9680.0139447322217</v>
      </c>
      <c r="AG40" s="40">
        <v>9990.5789013067842</v>
      </c>
      <c r="AH40" s="40">
        <v>9857.3343174526726</v>
      </c>
      <c r="AI40" s="41">
        <v>123.54209226835779</v>
      </c>
      <c r="AJ40" s="42">
        <v>116.45873207154838</v>
      </c>
      <c r="AK40" s="42">
        <v>98.665745801052978</v>
      </c>
      <c r="AL40" s="35"/>
      <c r="AM40" s="35"/>
      <c r="AN40" s="35"/>
    </row>
    <row r="41" spans="1:40" x14ac:dyDescent="0.25">
      <c r="A41" s="39" t="s">
        <v>55</v>
      </c>
      <c r="B41" s="40">
        <v>7805.7222582675004</v>
      </c>
      <c r="C41" s="40">
        <v>7037.3318702449997</v>
      </c>
      <c r="D41" s="40">
        <v>6952.7538130187504</v>
      </c>
      <c r="E41" s="40">
        <v>7048.4022758687497</v>
      </c>
      <c r="F41" s="40">
        <v>6749.7067938575001</v>
      </c>
      <c r="G41" s="40">
        <v>7101.5251739412497</v>
      </c>
      <c r="H41" s="40">
        <v>7655.4205318054373</v>
      </c>
      <c r="I41" s="40">
        <v>6573.0223147681072</v>
      </c>
      <c r="J41" s="40">
        <v>6856.8660514451249</v>
      </c>
      <c r="K41" s="40">
        <v>7187.3355364078971</v>
      </c>
      <c r="L41" s="40">
        <v>6667.8133730134105</v>
      </c>
      <c r="M41" s="40">
        <v>7368.8170810002948</v>
      </c>
      <c r="N41" s="40">
        <v>7467.8306235038726</v>
      </c>
      <c r="O41" s="40">
        <v>7294.6342824667427</v>
      </c>
      <c r="P41" s="40">
        <v>7326.4430741876949</v>
      </c>
      <c r="Q41" s="40">
        <v>7727.6913056585381</v>
      </c>
      <c r="R41" s="40">
        <v>7155.456432151982</v>
      </c>
      <c r="S41" s="40">
        <v>7817.4465315663019</v>
      </c>
      <c r="T41" s="40">
        <v>8064.7445514674</v>
      </c>
      <c r="U41" s="40">
        <v>7685.8731237473476</v>
      </c>
      <c r="V41" s="40">
        <v>8697.9825463847992</v>
      </c>
      <c r="W41" s="40">
        <v>9124.5104866175298</v>
      </c>
      <c r="X41" s="40">
        <v>8572.7760448273948</v>
      </c>
      <c r="Y41" s="40">
        <v>9351.4456757010303</v>
      </c>
      <c r="Z41" s="40">
        <v>9296.3462121362372</v>
      </c>
      <c r="AA41" s="40">
        <v>9039.9333370362328</v>
      </c>
      <c r="AB41" s="40">
        <v>8739.2068822629644</v>
      </c>
      <c r="AC41" s="40">
        <v>9420.9064093029629</v>
      </c>
      <c r="AD41" s="328">
        <v>8670.0431102602488</v>
      </c>
      <c r="AE41" s="40">
        <v>9590.8804311581243</v>
      </c>
      <c r="AF41" s="40">
        <v>9989.7848659599949</v>
      </c>
      <c r="AG41" s="40">
        <v>9522.2263559461426</v>
      </c>
      <c r="AH41" s="40">
        <v>10412.422159312431</v>
      </c>
      <c r="AI41" s="41">
        <v>119.71027822487927</v>
      </c>
      <c r="AJ41" s="42">
        <v>111.34589473233954</v>
      </c>
      <c r="AK41" s="42">
        <v>109.34867992690764</v>
      </c>
      <c r="AL41" s="35"/>
      <c r="AM41" s="35"/>
      <c r="AN41" s="35"/>
    </row>
    <row r="42" spans="1:40" ht="15.75" hidden="1" customHeight="1" x14ac:dyDescent="0.25">
      <c r="A42" s="39" t="s">
        <v>44</v>
      </c>
      <c r="B42" s="37">
        <v>7205.6527999999998</v>
      </c>
      <c r="C42" s="37">
        <v>6429.4980500000001</v>
      </c>
      <c r="D42" s="37">
        <v>6338.0202999999992</v>
      </c>
      <c r="E42" s="37">
        <v>6449.8465999999999</v>
      </c>
      <c r="F42" s="37">
        <v>6134.7380750000002</v>
      </c>
      <c r="G42" s="37">
        <v>6441.7155999999995</v>
      </c>
      <c r="H42" s="37">
        <v>6953.5326913494855</v>
      </c>
      <c r="I42" s="37">
        <v>5964.9021895563019</v>
      </c>
      <c r="J42" s="37">
        <v>6269.3461465400196</v>
      </c>
      <c r="K42" s="37">
        <v>6560.3978482834045</v>
      </c>
      <c r="L42" s="37">
        <v>6065.530792090698</v>
      </c>
      <c r="M42" s="37">
        <v>6735.6854807072832</v>
      </c>
      <c r="N42" s="37">
        <v>6823.8373329763745</v>
      </c>
      <c r="O42" s="37">
        <v>6642.0874454773275</v>
      </c>
      <c r="P42" s="37">
        <v>6692.1477000162649</v>
      </c>
      <c r="Q42" s="37">
        <v>7084.784370551185</v>
      </c>
      <c r="R42" s="37">
        <v>6505.4204516432656</v>
      </c>
      <c r="S42" s="37">
        <v>7160.8083594170403</v>
      </c>
      <c r="T42" s="37">
        <v>7392.2619671620159</v>
      </c>
      <c r="U42" s="37">
        <v>7003.4568749050422</v>
      </c>
      <c r="V42" s="37">
        <v>7950.7739172965248</v>
      </c>
      <c r="W42" s="37">
        <v>8369.2727422381886</v>
      </c>
      <c r="X42" s="37">
        <v>7751.6828155333278</v>
      </c>
      <c r="Y42" s="37">
        <v>8535.7178287124552</v>
      </c>
      <c r="Z42" s="37">
        <v>8447.5999152725853</v>
      </c>
      <c r="AA42" s="37">
        <v>8101.7523335418482</v>
      </c>
      <c r="AB42" s="37">
        <v>7911.1088175238947</v>
      </c>
      <c r="AC42" s="37">
        <v>8580.4099867887726</v>
      </c>
      <c r="AD42" s="327">
        <v>7832.2358814074487</v>
      </c>
      <c r="AE42" s="37">
        <v>8851.8738602403646</v>
      </c>
      <c r="AF42" s="37">
        <v>9152.7222578579313</v>
      </c>
      <c r="AG42" s="37">
        <v>8672.1574085730754</v>
      </c>
      <c r="AH42" s="37">
        <v>9651.4834993824006</v>
      </c>
      <c r="AI42" s="38">
        <v>121.39030034713488</v>
      </c>
      <c r="AJ42" s="34">
        <v>113.07215576929835</v>
      </c>
      <c r="AK42" s="34">
        <v>111.2924056179516</v>
      </c>
      <c r="AL42" s="35"/>
      <c r="AM42" s="35"/>
      <c r="AN42" s="35"/>
    </row>
    <row r="43" spans="1:40" ht="15.75" hidden="1" customHeight="1" x14ac:dyDescent="0.25">
      <c r="A43" s="39" t="s">
        <v>45</v>
      </c>
      <c r="B43" s="37">
        <v>600.06945826750007</v>
      </c>
      <c r="C43" s="37">
        <v>607.83382024499997</v>
      </c>
      <c r="D43" s="37">
        <v>614.73351301875005</v>
      </c>
      <c r="E43" s="37">
        <v>598.55567586874986</v>
      </c>
      <c r="F43" s="37">
        <v>614.96871885749999</v>
      </c>
      <c r="G43" s="37">
        <v>659.80957394124994</v>
      </c>
      <c r="H43" s="37">
        <v>701.88784045595241</v>
      </c>
      <c r="I43" s="37">
        <v>608.12012521180498</v>
      </c>
      <c r="J43" s="37">
        <v>587.51990490510502</v>
      </c>
      <c r="K43" s="37">
        <v>626.93768812449252</v>
      </c>
      <c r="L43" s="37">
        <v>602.28258092271244</v>
      </c>
      <c r="M43" s="37">
        <v>633.13160029301241</v>
      </c>
      <c r="N43" s="37">
        <v>643.99329052749749</v>
      </c>
      <c r="O43" s="37">
        <v>652.54683698941506</v>
      </c>
      <c r="P43" s="37">
        <v>634.29537417143001</v>
      </c>
      <c r="Q43" s="37">
        <v>642.90693510735252</v>
      </c>
      <c r="R43" s="37">
        <v>650.03598050871756</v>
      </c>
      <c r="S43" s="37">
        <v>656.63817214926257</v>
      </c>
      <c r="T43" s="37">
        <v>672.48258430538499</v>
      </c>
      <c r="U43" s="37">
        <v>682.41624884230498</v>
      </c>
      <c r="V43" s="37">
        <v>747.20862908827496</v>
      </c>
      <c r="W43" s="37">
        <v>755.23774437934253</v>
      </c>
      <c r="X43" s="37">
        <v>821.09322929406744</v>
      </c>
      <c r="Y43" s="37">
        <v>815.72784698857504</v>
      </c>
      <c r="Z43" s="37">
        <v>848.74629686365245</v>
      </c>
      <c r="AA43" s="37">
        <v>938.18100349438498</v>
      </c>
      <c r="AB43" s="37">
        <v>828.09806473907008</v>
      </c>
      <c r="AC43" s="37">
        <v>840.49642251419004</v>
      </c>
      <c r="AD43" s="327">
        <v>837.80722885279988</v>
      </c>
      <c r="AE43" s="37">
        <v>739.00657091775747</v>
      </c>
      <c r="AF43" s="37">
        <v>837.06260810206504</v>
      </c>
      <c r="AG43" s="37">
        <v>850.06894737306766</v>
      </c>
      <c r="AH43" s="37">
        <v>760.9386599300301</v>
      </c>
      <c r="AI43" s="38">
        <v>101.83351177730192</v>
      </c>
      <c r="AJ43" s="34">
        <v>93.281843815128099</v>
      </c>
      <c r="AK43" s="34">
        <v>89.507116809787078</v>
      </c>
      <c r="AL43" s="35"/>
      <c r="AM43" s="35"/>
      <c r="AN43" s="35"/>
    </row>
    <row r="44" spans="1:40" x14ac:dyDescent="0.25">
      <c r="A44" s="31" t="s">
        <v>56</v>
      </c>
      <c r="B44" s="37">
        <v>25285.549222418344</v>
      </c>
      <c r="C44" s="37">
        <v>25600.094601261942</v>
      </c>
      <c r="D44" s="37">
        <v>28326.913041335069</v>
      </c>
      <c r="E44" s="37">
        <v>29465.302974123031</v>
      </c>
      <c r="F44" s="37">
        <v>28245.740247369351</v>
      </c>
      <c r="G44" s="37">
        <v>27758.190596988654</v>
      </c>
      <c r="H44" s="37">
        <v>28006.930909817798</v>
      </c>
      <c r="I44" s="37">
        <v>29008.11674958322</v>
      </c>
      <c r="J44" s="37">
        <v>29228.387477591561</v>
      </c>
      <c r="K44" s="37">
        <v>28548.346667352904</v>
      </c>
      <c r="L44" s="37">
        <v>28141.341792349689</v>
      </c>
      <c r="M44" s="37">
        <v>27838.18501340536</v>
      </c>
      <c r="N44" s="37">
        <v>28169.972676191566</v>
      </c>
      <c r="O44" s="37">
        <v>28687.558042290206</v>
      </c>
      <c r="P44" s="37">
        <v>28765.63381208132</v>
      </c>
      <c r="Q44" s="37">
        <v>28749.996451069062</v>
      </c>
      <c r="R44" s="37">
        <v>27825.619298261841</v>
      </c>
      <c r="S44" s="37">
        <v>26553.648524889388</v>
      </c>
      <c r="T44" s="37">
        <v>26255.801763994437</v>
      </c>
      <c r="U44" s="37">
        <v>25606.101947390012</v>
      </c>
      <c r="V44" s="37">
        <v>26295.045338657677</v>
      </c>
      <c r="W44" s="37">
        <v>25841.081620796038</v>
      </c>
      <c r="X44" s="37">
        <v>26361.951574041886</v>
      </c>
      <c r="Y44" s="37">
        <v>27575.676350365498</v>
      </c>
      <c r="Z44" s="37">
        <v>27906.512683526002</v>
      </c>
      <c r="AA44" s="37">
        <v>27830.864875953281</v>
      </c>
      <c r="AB44" s="37">
        <v>31750.074497317644</v>
      </c>
      <c r="AC44" s="37">
        <v>27800.246458945658</v>
      </c>
      <c r="AD44" s="327">
        <v>24885.739227555932</v>
      </c>
      <c r="AE44" s="37">
        <v>26392.50839922384</v>
      </c>
      <c r="AF44" s="37">
        <v>26679.038689437384</v>
      </c>
      <c r="AG44" s="37">
        <v>26278.432478797931</v>
      </c>
      <c r="AH44" s="37">
        <v>26397.141370232344</v>
      </c>
      <c r="AI44" s="38">
        <v>100.38828674652976</v>
      </c>
      <c r="AJ44" s="34">
        <v>95.725947120109367</v>
      </c>
      <c r="AK44" s="34">
        <v>100.45170177788602</v>
      </c>
      <c r="AL44" s="35"/>
      <c r="AM44" s="35"/>
      <c r="AN44" s="35"/>
    </row>
    <row r="45" spans="1:40" x14ac:dyDescent="0.25">
      <c r="A45" s="39" t="s">
        <v>54</v>
      </c>
      <c r="B45" s="40">
        <v>15979.661975000001</v>
      </c>
      <c r="C45" s="40">
        <v>16564.520250000001</v>
      </c>
      <c r="D45" s="40">
        <v>18189.391225000003</v>
      </c>
      <c r="E45" s="40">
        <v>18392.709199999998</v>
      </c>
      <c r="F45" s="40">
        <v>17695.411024999998</v>
      </c>
      <c r="G45" s="40">
        <v>17348.545850000002</v>
      </c>
      <c r="H45" s="40">
        <v>17239.563839575349</v>
      </c>
      <c r="I45" s="40">
        <v>17136.656632281913</v>
      </c>
      <c r="J45" s="40">
        <v>16197.924798205167</v>
      </c>
      <c r="K45" s="40">
        <v>15500.190846793053</v>
      </c>
      <c r="L45" s="40">
        <v>15243.378582002788</v>
      </c>
      <c r="M45" s="40">
        <v>14875.565456712184</v>
      </c>
      <c r="N45" s="40">
        <v>15071.057452843064</v>
      </c>
      <c r="O45" s="40">
        <v>15166.272936354237</v>
      </c>
      <c r="P45" s="40">
        <v>15087.387853386346</v>
      </c>
      <c r="Q45" s="40">
        <v>15059.263016191007</v>
      </c>
      <c r="R45" s="40">
        <v>14372.058152269035</v>
      </c>
      <c r="S45" s="40">
        <v>13598.863224145594</v>
      </c>
      <c r="T45" s="40">
        <v>13177.248220640882</v>
      </c>
      <c r="U45" s="40">
        <v>12846.048093899553</v>
      </c>
      <c r="V45" s="40">
        <v>12748.24884065052</v>
      </c>
      <c r="W45" s="40">
        <v>12591.547878157146</v>
      </c>
      <c r="X45" s="40">
        <v>12690.089774063397</v>
      </c>
      <c r="Y45" s="40">
        <v>13091.734437779704</v>
      </c>
      <c r="Z45" s="40">
        <v>13508.94621376428</v>
      </c>
      <c r="AA45" s="40">
        <v>13749.753471495631</v>
      </c>
      <c r="AB45" s="40">
        <v>14925.223050930057</v>
      </c>
      <c r="AC45" s="40">
        <v>12775.813891629739</v>
      </c>
      <c r="AD45" s="328">
        <v>11404.101838496066</v>
      </c>
      <c r="AE45" s="40">
        <v>11619.343518891825</v>
      </c>
      <c r="AF45" s="40">
        <v>11861.03628191504</v>
      </c>
      <c r="AG45" s="40">
        <v>11900.903286452682</v>
      </c>
      <c r="AH45" s="40">
        <v>11812.495759444027</v>
      </c>
      <c r="AI45" s="41">
        <v>92.660140255094831</v>
      </c>
      <c r="AJ45" s="42">
        <v>90.228923669194984</v>
      </c>
      <c r="AK45" s="42">
        <v>99.25719903536708</v>
      </c>
      <c r="AL45" s="35"/>
      <c r="AM45" s="35"/>
      <c r="AN45" s="35"/>
    </row>
    <row r="46" spans="1:40" x14ac:dyDescent="0.25">
      <c r="A46" s="39" t="s">
        <v>55</v>
      </c>
      <c r="B46" s="40">
        <v>9305.8872474183408</v>
      </c>
      <c r="C46" s="40">
        <v>9035.5743512619429</v>
      </c>
      <c r="D46" s="40">
        <v>10137.521816335066</v>
      </c>
      <c r="E46" s="40">
        <v>11072.59377412303</v>
      </c>
      <c r="F46" s="40">
        <v>10550.329222369352</v>
      </c>
      <c r="G46" s="40">
        <v>10409.644746988652</v>
      </c>
      <c r="H46" s="40">
        <v>10767.36707024245</v>
      </c>
      <c r="I46" s="40">
        <v>11871.460117301307</v>
      </c>
      <c r="J46" s="40">
        <v>13030.462679386394</v>
      </c>
      <c r="K46" s="40">
        <v>13048.155820559847</v>
      </c>
      <c r="L46" s="40">
        <v>12897.963210346901</v>
      </c>
      <c r="M46" s="40">
        <v>12962.619556693175</v>
      </c>
      <c r="N46" s="40">
        <v>13098.915223348504</v>
      </c>
      <c r="O46" s="40">
        <v>13521.285105935969</v>
      </c>
      <c r="P46" s="40">
        <v>13678.245958694974</v>
      </c>
      <c r="Q46" s="40">
        <v>13690.733434878053</v>
      </c>
      <c r="R46" s="40">
        <v>13453.561145992804</v>
      </c>
      <c r="S46" s="40">
        <v>12954.785300743792</v>
      </c>
      <c r="T46" s="40">
        <v>13078.553543353553</v>
      </c>
      <c r="U46" s="40">
        <v>12760.053853490459</v>
      </c>
      <c r="V46" s="40">
        <v>13546.796498007159</v>
      </c>
      <c r="W46" s="40">
        <v>13249.533742638892</v>
      </c>
      <c r="X46" s="40">
        <v>13671.861799978487</v>
      </c>
      <c r="Y46" s="40">
        <v>14483.941912585797</v>
      </c>
      <c r="Z46" s="40">
        <v>14397.566469761721</v>
      </c>
      <c r="AA46" s="40">
        <v>14081.11140445765</v>
      </c>
      <c r="AB46" s="40">
        <v>16824.851446387587</v>
      </c>
      <c r="AC46" s="40">
        <v>15024.432567315922</v>
      </c>
      <c r="AD46" s="328">
        <v>13481.63738905987</v>
      </c>
      <c r="AE46" s="40">
        <v>14773.164880332013</v>
      </c>
      <c r="AF46" s="40">
        <v>14818.002407522345</v>
      </c>
      <c r="AG46" s="40">
        <v>14377.52919234525</v>
      </c>
      <c r="AH46" s="40">
        <v>14584.645610788317</v>
      </c>
      <c r="AI46" s="41">
        <v>107.66084979478549</v>
      </c>
      <c r="AJ46" s="42">
        <v>100.69525473111524</v>
      </c>
      <c r="AK46" s="42">
        <v>101.44044513997567</v>
      </c>
      <c r="AL46" s="35"/>
      <c r="AM46" s="35"/>
      <c r="AN46" s="35"/>
    </row>
    <row r="47" spans="1:40" ht="15.75" hidden="1" customHeight="1" x14ac:dyDescent="0.25">
      <c r="A47" s="39" t="s">
        <v>44</v>
      </c>
      <c r="B47" s="37">
        <v>8579.8814249999996</v>
      </c>
      <c r="C47" s="37">
        <v>8321.1422750000002</v>
      </c>
      <c r="D47" s="37">
        <v>9389.636050000001</v>
      </c>
      <c r="E47" s="37">
        <v>10279.242324999999</v>
      </c>
      <c r="F47" s="37">
        <v>9797.0393000000004</v>
      </c>
      <c r="G47" s="37">
        <v>9674.0008500000004</v>
      </c>
      <c r="H47" s="37">
        <v>10006.348555343042</v>
      </c>
      <c r="I47" s="37">
        <v>10970.204630994265</v>
      </c>
      <c r="J47" s="37">
        <v>12099.527709860096</v>
      </c>
      <c r="K47" s="37">
        <v>12149.162077702531</v>
      </c>
      <c r="L47" s="37">
        <v>11982.026217673641</v>
      </c>
      <c r="M47" s="37">
        <v>12061.995953047859</v>
      </c>
      <c r="N47" s="37">
        <v>12151.839223393818</v>
      </c>
      <c r="O47" s="37">
        <v>12585.938841795023</v>
      </c>
      <c r="P47" s="37">
        <v>12795.342926516771</v>
      </c>
      <c r="Q47" s="37">
        <v>12784.752275819432</v>
      </c>
      <c r="R47" s="37">
        <v>12533.336201310996</v>
      </c>
      <c r="S47" s="37">
        <v>12061.006045317512</v>
      </c>
      <c r="T47" s="37">
        <v>12210.035355285232</v>
      </c>
      <c r="U47" s="37">
        <v>11913.044629675373</v>
      </c>
      <c r="V47" s="37">
        <v>12681.824584894552</v>
      </c>
      <c r="W47" s="37">
        <v>12290.178396964104</v>
      </c>
      <c r="X47" s="37">
        <v>12570.306587357476</v>
      </c>
      <c r="Y47" s="37">
        <v>13406.815994987994</v>
      </c>
      <c r="Z47" s="37">
        <v>13321.239999076734</v>
      </c>
      <c r="AA47" s="37">
        <v>12992.678874726475</v>
      </c>
      <c r="AB47" s="37">
        <v>15311.729523024194</v>
      </c>
      <c r="AC47" s="37">
        <v>13740.555694159993</v>
      </c>
      <c r="AD47" s="327">
        <v>12288.932687652741</v>
      </c>
      <c r="AE47" s="37">
        <v>13465.574356130659</v>
      </c>
      <c r="AF47" s="37">
        <v>13530.435817322479</v>
      </c>
      <c r="AG47" s="37">
        <v>13010.815509879361</v>
      </c>
      <c r="AH47" s="37">
        <v>13122.705684101285</v>
      </c>
      <c r="AI47" s="38">
        <v>103.47663580879687</v>
      </c>
      <c r="AJ47" s="34">
        <v>97.880926097204409</v>
      </c>
      <c r="AK47" s="34">
        <v>100.86005472376796</v>
      </c>
      <c r="AL47" s="35"/>
      <c r="AM47" s="35"/>
      <c r="AN47" s="35"/>
    </row>
    <row r="48" spans="1:40" ht="15.75" hidden="1" customHeight="1" x14ac:dyDescent="0.25">
      <c r="A48" s="39" t="s">
        <v>45</v>
      </c>
      <c r="B48" s="37">
        <v>726.00582241834161</v>
      </c>
      <c r="C48" s="37">
        <v>714.43207626194135</v>
      </c>
      <c r="D48" s="37">
        <v>747.88576633506591</v>
      </c>
      <c r="E48" s="37">
        <v>793.35144912302974</v>
      </c>
      <c r="F48" s="37">
        <v>753.28992236935096</v>
      </c>
      <c r="G48" s="37">
        <v>735.64389698865057</v>
      </c>
      <c r="H48" s="37">
        <v>761.01851489940861</v>
      </c>
      <c r="I48" s="37">
        <v>901.25548630704236</v>
      </c>
      <c r="J48" s="37">
        <v>930.93496952629766</v>
      </c>
      <c r="K48" s="37">
        <v>898.99374285731767</v>
      </c>
      <c r="L48" s="37">
        <v>915.93699267325997</v>
      </c>
      <c r="M48" s="37">
        <v>900.62360364531492</v>
      </c>
      <c r="N48" s="37">
        <v>947.0759999546874</v>
      </c>
      <c r="O48" s="37">
        <v>935.3462641409476</v>
      </c>
      <c r="P48" s="37">
        <v>882.90303217820258</v>
      </c>
      <c r="Q48" s="37">
        <v>905.98115905862494</v>
      </c>
      <c r="R48" s="37">
        <v>920.22494468180867</v>
      </c>
      <c r="S48" s="37">
        <v>893.77925542628009</v>
      </c>
      <c r="T48" s="37">
        <v>868.51818806832057</v>
      </c>
      <c r="U48" s="37">
        <v>847.00922381508747</v>
      </c>
      <c r="V48" s="37">
        <v>864.97191311261008</v>
      </c>
      <c r="W48" s="37">
        <v>959.35534567478749</v>
      </c>
      <c r="X48" s="37">
        <v>1101.5552126210125</v>
      </c>
      <c r="Y48" s="37">
        <v>1077.1259175978025</v>
      </c>
      <c r="Z48" s="37">
        <v>1076.326470684985</v>
      </c>
      <c r="AA48" s="37">
        <v>1088.4325297311748</v>
      </c>
      <c r="AB48" s="37">
        <v>1513.1219233633949</v>
      </c>
      <c r="AC48" s="37">
        <v>1283.8768731559273</v>
      </c>
      <c r="AD48" s="327">
        <v>1192.70470140713</v>
      </c>
      <c r="AE48" s="37">
        <v>1307.5905242013523</v>
      </c>
      <c r="AF48" s="37">
        <v>1287.566590199865</v>
      </c>
      <c r="AG48" s="37">
        <v>1366.7136824658899</v>
      </c>
      <c r="AH48" s="37">
        <v>1461.9399266870325</v>
      </c>
      <c r="AI48" s="38">
        <v>169.00578034682081</v>
      </c>
      <c r="AJ48" s="34">
        <v>135.72555937238883</v>
      </c>
      <c r="AK48" s="34">
        <v>106.96568376381065</v>
      </c>
      <c r="AL48" s="35"/>
      <c r="AM48" s="35"/>
      <c r="AN48" s="35"/>
    </row>
    <row r="49" spans="1:40" x14ac:dyDescent="0.25">
      <c r="A49" s="31" t="s">
        <v>57</v>
      </c>
      <c r="B49" s="37">
        <v>41474.036380685844</v>
      </c>
      <c r="C49" s="37">
        <v>41233.038821506947</v>
      </c>
      <c r="D49" s="37">
        <v>43737.489329353819</v>
      </c>
      <c r="E49" s="37">
        <v>44637.406999991785</v>
      </c>
      <c r="F49" s="37">
        <v>43370.113591226851</v>
      </c>
      <c r="G49" s="37">
        <v>43566.205270929902</v>
      </c>
      <c r="H49" s="37">
        <v>44219.979113116424</v>
      </c>
      <c r="I49" s="37">
        <v>43987.095991355149</v>
      </c>
      <c r="J49" s="37">
        <v>43553.174190632242</v>
      </c>
      <c r="K49" s="37">
        <v>43194.769696021394</v>
      </c>
      <c r="L49" s="37">
        <v>42423.978592993968</v>
      </c>
      <c r="M49" s="37">
        <v>42629.385858051537</v>
      </c>
      <c r="N49" s="37">
        <v>43431.332582382383</v>
      </c>
      <c r="O49" s="37">
        <v>43858.558893590773</v>
      </c>
      <c r="P49" s="37">
        <v>44023.845951142306</v>
      </c>
      <c r="Q49" s="37">
        <v>44129.729205390016</v>
      </c>
      <c r="R49" s="37">
        <v>42913.174467783654</v>
      </c>
      <c r="S49" s="37">
        <v>42047.877148509411</v>
      </c>
      <c r="T49" s="37">
        <v>42320.419661275439</v>
      </c>
      <c r="U49" s="37">
        <v>41535.260342419409</v>
      </c>
      <c r="V49" s="37">
        <v>42971.934980458886</v>
      </c>
      <c r="W49" s="37">
        <v>43192.069642178845</v>
      </c>
      <c r="X49" s="37">
        <v>43432.473205704897</v>
      </c>
      <c r="Y49" s="37">
        <v>45391.357784794003</v>
      </c>
      <c r="Z49" s="37">
        <v>46154.497000614938</v>
      </c>
      <c r="AA49" s="37">
        <v>45524.615475684324</v>
      </c>
      <c r="AB49" s="37">
        <v>48849.41782932241</v>
      </c>
      <c r="AC49" s="37">
        <v>45848.679284133934</v>
      </c>
      <c r="AD49" s="327">
        <v>42684.270158078223</v>
      </c>
      <c r="AE49" s="37">
        <v>45145.471505765192</v>
      </c>
      <c r="AF49" s="37">
        <v>46348.837500129601</v>
      </c>
      <c r="AG49" s="37">
        <v>45791.237736050854</v>
      </c>
      <c r="AH49" s="37">
        <v>46666.897846997454</v>
      </c>
      <c r="AI49" s="38">
        <v>108.59864236861763</v>
      </c>
      <c r="AJ49" s="34">
        <v>102.81000365708041</v>
      </c>
      <c r="AK49" s="34">
        <v>101.91237617708207</v>
      </c>
      <c r="AL49" s="35"/>
      <c r="AM49" s="35"/>
      <c r="AN49" s="35"/>
    </row>
    <row r="50" spans="1:40" x14ac:dyDescent="0.25">
      <c r="A50" s="39" t="s">
        <v>54</v>
      </c>
      <c r="B50" s="40">
        <v>24362.426874999997</v>
      </c>
      <c r="C50" s="40">
        <v>25160.132600000001</v>
      </c>
      <c r="D50" s="40">
        <v>26647.2137</v>
      </c>
      <c r="E50" s="40">
        <v>26516.410950000001</v>
      </c>
      <c r="F50" s="40">
        <v>26070.077574999999</v>
      </c>
      <c r="G50" s="40">
        <v>26055.035349999998</v>
      </c>
      <c r="H50" s="40">
        <v>25797.191511068533</v>
      </c>
      <c r="I50" s="40">
        <v>25542.613559285728</v>
      </c>
      <c r="J50" s="40">
        <v>23665.845459800727</v>
      </c>
      <c r="K50" s="40">
        <v>22959.27833905365</v>
      </c>
      <c r="L50" s="40">
        <v>22858.202009633656</v>
      </c>
      <c r="M50" s="40">
        <v>22297.94922035807</v>
      </c>
      <c r="N50" s="40">
        <v>22864.58673553</v>
      </c>
      <c r="O50" s="40">
        <v>23042.639505188061</v>
      </c>
      <c r="P50" s="40">
        <v>23019.156918259636</v>
      </c>
      <c r="Q50" s="40">
        <v>22711.304464853423</v>
      </c>
      <c r="R50" s="40">
        <v>22304.156889638856</v>
      </c>
      <c r="S50" s="40">
        <v>21275.645316199316</v>
      </c>
      <c r="T50" s="40">
        <v>21177.121566454487</v>
      </c>
      <c r="U50" s="40">
        <v>21089.333365181599</v>
      </c>
      <c r="V50" s="40">
        <v>20727.15593606692</v>
      </c>
      <c r="W50" s="40">
        <v>20818.025412922419</v>
      </c>
      <c r="X50" s="40">
        <v>21187.835360899022</v>
      </c>
      <c r="Y50" s="40">
        <v>21555.97019650718</v>
      </c>
      <c r="Z50" s="40">
        <v>22460.584318716981</v>
      </c>
      <c r="AA50" s="40">
        <v>22403.570734190442</v>
      </c>
      <c r="AB50" s="40">
        <v>23285.359500671864</v>
      </c>
      <c r="AC50" s="40">
        <v>21403.340307515049</v>
      </c>
      <c r="AD50" s="328">
        <v>20532.589658758105</v>
      </c>
      <c r="AE50" s="40">
        <v>20781.42619427506</v>
      </c>
      <c r="AF50" s="40">
        <v>21541.050226647265</v>
      </c>
      <c r="AG50" s="40">
        <v>21891.482187759466</v>
      </c>
      <c r="AH50" s="40">
        <v>21669.830076896702</v>
      </c>
      <c r="AI50" s="41">
        <v>104.54764753560538</v>
      </c>
      <c r="AJ50" s="42">
        <v>100.52792725923176</v>
      </c>
      <c r="AK50" s="42">
        <v>98.987278167325215</v>
      </c>
      <c r="AL50" s="35"/>
      <c r="AM50" s="35"/>
      <c r="AN50" s="35"/>
    </row>
    <row r="51" spans="1:40" ht="16.5" thickBot="1" x14ac:dyDescent="0.3">
      <c r="A51" s="59" t="s">
        <v>55</v>
      </c>
      <c r="B51" s="60">
        <v>17111.609505685843</v>
      </c>
      <c r="C51" s="60">
        <v>16072.906221506941</v>
      </c>
      <c r="D51" s="60">
        <v>17090.275629353819</v>
      </c>
      <c r="E51" s="60">
        <v>18120.99604999178</v>
      </c>
      <c r="F51" s="60">
        <v>17300.036016226852</v>
      </c>
      <c r="G51" s="60">
        <v>17511.169920929904</v>
      </c>
      <c r="H51" s="60">
        <v>18422.787602047887</v>
      </c>
      <c r="I51" s="60">
        <v>18444.482432069417</v>
      </c>
      <c r="J51" s="60">
        <v>19887.328730831519</v>
      </c>
      <c r="K51" s="60">
        <v>20235.491356967745</v>
      </c>
      <c r="L51" s="60">
        <v>19565.776583360312</v>
      </c>
      <c r="M51" s="60">
        <v>20331.43663769347</v>
      </c>
      <c r="N51" s="60">
        <v>20566.745846852376</v>
      </c>
      <c r="O51" s="60">
        <v>20815.919388402712</v>
      </c>
      <c r="P51" s="60">
        <v>21004.68903288267</v>
      </c>
      <c r="Q51" s="60">
        <v>21418.424740536593</v>
      </c>
      <c r="R51" s="60">
        <v>20609.017578144791</v>
      </c>
      <c r="S51" s="60">
        <v>20772.231832310095</v>
      </c>
      <c r="T51" s="60">
        <v>21143.298094820952</v>
      </c>
      <c r="U51" s="60">
        <v>20445.926977237807</v>
      </c>
      <c r="V51" s="60">
        <v>22244.779044391962</v>
      </c>
      <c r="W51" s="60">
        <v>22374.044229256426</v>
      </c>
      <c r="X51" s="60">
        <v>22244.637844805882</v>
      </c>
      <c r="Y51" s="60">
        <v>23835.387588286831</v>
      </c>
      <c r="Z51" s="60">
        <v>23693.912681897957</v>
      </c>
      <c r="AA51" s="60">
        <v>23121.044741493883</v>
      </c>
      <c r="AB51" s="60">
        <v>25564.058328650553</v>
      </c>
      <c r="AC51" s="60">
        <v>24445.338976618885</v>
      </c>
      <c r="AD51" s="330">
        <v>22151.680499320122</v>
      </c>
      <c r="AE51" s="60">
        <v>24364.045311490136</v>
      </c>
      <c r="AF51" s="60">
        <v>24807.78727348234</v>
      </c>
      <c r="AG51" s="60">
        <v>23899.755548291392</v>
      </c>
      <c r="AH51" s="60">
        <v>24997.067770100748</v>
      </c>
      <c r="AI51" s="61">
        <v>112.37277925627562</v>
      </c>
      <c r="AJ51" s="62">
        <v>104.87384310731096</v>
      </c>
      <c r="AK51" s="62">
        <v>104.59125180963858</v>
      </c>
      <c r="AL51" s="35"/>
      <c r="AM51" s="35"/>
      <c r="AN51" s="35"/>
    </row>
    <row r="52" spans="1:40" ht="15.75" hidden="1" customHeight="1" x14ac:dyDescent="0.25">
      <c r="A52" s="39" t="s">
        <v>44</v>
      </c>
      <c r="B52" s="40">
        <v>15785.534224999999</v>
      </c>
      <c r="C52" s="40">
        <v>14750.640324999998</v>
      </c>
      <c r="D52" s="40">
        <v>15727.656350000001</v>
      </c>
      <c r="E52" s="40">
        <v>16729.088925</v>
      </c>
      <c r="F52" s="40">
        <v>15931.777375</v>
      </c>
      <c r="G52" s="40">
        <v>16115.716449999998</v>
      </c>
      <c r="H52" s="40">
        <v>16959.881246692526</v>
      </c>
      <c r="I52" s="40">
        <v>16935.106820550565</v>
      </c>
      <c r="J52" s="40">
        <v>18368.873856400118</v>
      </c>
      <c r="K52" s="40">
        <v>18709.559925985934</v>
      </c>
      <c r="L52" s="40">
        <v>18047.557009764339</v>
      </c>
      <c r="M52" s="40">
        <v>18797.681433755144</v>
      </c>
      <c r="N52" s="40">
        <v>18975.676556370192</v>
      </c>
      <c r="O52" s="40">
        <v>19228.026287272351</v>
      </c>
      <c r="P52" s="40">
        <v>19487.490626533036</v>
      </c>
      <c r="Q52" s="40">
        <v>19869.536646370616</v>
      </c>
      <c r="R52" s="40">
        <v>19038.756652954264</v>
      </c>
      <c r="S52" s="40">
        <v>19221.814404734556</v>
      </c>
      <c r="T52" s="40">
        <v>19602.297322447248</v>
      </c>
      <c r="U52" s="40">
        <v>18916.501504580418</v>
      </c>
      <c r="V52" s="40">
        <v>20632.598502191075</v>
      </c>
      <c r="W52" s="40">
        <v>20659.451139202294</v>
      </c>
      <c r="X52" s="40">
        <v>20321.989402890802</v>
      </c>
      <c r="Y52" s="40">
        <v>21942.533823700447</v>
      </c>
      <c r="Z52" s="40">
        <v>21768.839914349319</v>
      </c>
      <c r="AA52" s="40">
        <v>21094.431208268325</v>
      </c>
      <c r="AB52" s="40">
        <v>23222.838340548085</v>
      </c>
      <c r="AC52" s="40">
        <v>22320.965680948764</v>
      </c>
      <c r="AD52" s="328">
        <v>20121.168569060188</v>
      </c>
      <c r="AE52" s="40">
        <v>22317.448216371027</v>
      </c>
      <c r="AF52" s="40">
        <v>22683.15807518041</v>
      </c>
      <c r="AG52" s="40">
        <v>21682.972918452433</v>
      </c>
      <c r="AH52" s="40">
        <v>22774.189183483686</v>
      </c>
      <c r="AI52" s="41">
        <v>110.37969039287343</v>
      </c>
      <c r="AJ52" s="42">
        <v>103.79036117124302</v>
      </c>
      <c r="AK52" s="42">
        <v>105.03251395102154</v>
      </c>
      <c r="AL52" s="35"/>
      <c r="AM52" s="35"/>
      <c r="AN52" s="35"/>
    </row>
    <row r="53" spans="1:40" ht="16.5" hidden="1" customHeight="1" thickTop="1" thickBot="1" x14ac:dyDescent="0.3">
      <c r="A53" s="63" t="s">
        <v>45</v>
      </c>
      <c r="B53" s="60">
        <v>1326.0752806858418</v>
      </c>
      <c r="C53" s="60">
        <v>1322.2658965069413</v>
      </c>
      <c r="D53" s="60">
        <v>1362.619279353816</v>
      </c>
      <c r="E53" s="60">
        <v>1391.9071249917797</v>
      </c>
      <c r="F53" s="60">
        <v>1368.2586412268506</v>
      </c>
      <c r="G53" s="60">
        <v>1395.4534709299005</v>
      </c>
      <c r="H53" s="60">
        <v>1462.906355355361</v>
      </c>
      <c r="I53" s="60">
        <v>1509.3756115188476</v>
      </c>
      <c r="J53" s="60">
        <v>1518.4548744314027</v>
      </c>
      <c r="K53" s="60">
        <v>1525.9314309818101</v>
      </c>
      <c r="L53" s="60">
        <v>1518.2195735959726</v>
      </c>
      <c r="M53" s="60">
        <v>1533.7552039383274</v>
      </c>
      <c r="N53" s="60">
        <v>1591.0692904821849</v>
      </c>
      <c r="O53" s="60">
        <v>1587.8931011303623</v>
      </c>
      <c r="P53" s="60">
        <v>1517.1984063496327</v>
      </c>
      <c r="Q53" s="60">
        <v>1548.8880941659775</v>
      </c>
      <c r="R53" s="60">
        <v>1570.260925190526</v>
      </c>
      <c r="S53" s="60">
        <v>1550.4174275755424</v>
      </c>
      <c r="T53" s="60">
        <v>1541.0007723737053</v>
      </c>
      <c r="U53" s="60">
        <v>1529.4254726573927</v>
      </c>
      <c r="V53" s="60">
        <v>1612.1805422008847</v>
      </c>
      <c r="W53" s="60">
        <v>1714.5930900541302</v>
      </c>
      <c r="X53" s="60">
        <v>1922.6484419150802</v>
      </c>
      <c r="Y53" s="60">
        <v>1892.8537645863776</v>
      </c>
      <c r="Z53" s="60">
        <v>1925.0727675486373</v>
      </c>
      <c r="AA53" s="60">
        <v>2026.6135332255601</v>
      </c>
      <c r="AB53" s="60">
        <v>2341.2199881024649</v>
      </c>
      <c r="AC53" s="60">
        <v>2124.3732956701174</v>
      </c>
      <c r="AD53" s="330">
        <v>2030.5119302599301</v>
      </c>
      <c r="AE53" s="60">
        <v>2046.5970951191098</v>
      </c>
      <c r="AF53" s="60">
        <v>2124.62919830193</v>
      </c>
      <c r="AG53" s="60">
        <v>2216.7826298389573</v>
      </c>
      <c r="AH53" s="60">
        <v>2222.8785866170629</v>
      </c>
      <c r="AI53" s="61">
        <v>137.87991564322044</v>
      </c>
      <c r="AJ53" s="62">
        <v>117.43356754186698</v>
      </c>
      <c r="AK53" s="62">
        <v>100.27517141826056</v>
      </c>
      <c r="AL53" s="35"/>
      <c r="AM53" s="35"/>
      <c r="AN53" s="35"/>
    </row>
    <row r="54" spans="1:40" ht="33" customHeight="1" thickTop="1" thickBot="1" x14ac:dyDescent="0.3">
      <c r="A54" s="64" t="s">
        <v>58</v>
      </c>
      <c r="B54" s="65">
        <v>2928.7302749999999</v>
      </c>
      <c r="C54" s="65">
        <v>3189.9845249999998</v>
      </c>
      <c r="D54" s="65">
        <v>3059.5007500000002</v>
      </c>
      <c r="E54" s="65">
        <v>2880.7959000000001</v>
      </c>
      <c r="F54" s="65">
        <v>2758.8312249999999</v>
      </c>
      <c r="G54" s="65">
        <v>2884.9854999999998</v>
      </c>
      <c r="H54" s="65">
        <v>2753.1334943551401</v>
      </c>
      <c r="I54" s="65">
        <v>2610.104323341352</v>
      </c>
      <c r="J54" s="65">
        <v>2683.1273756472801</v>
      </c>
      <c r="K54" s="65">
        <v>2869.1313729716576</v>
      </c>
      <c r="L54" s="65">
        <v>2855.9697437782652</v>
      </c>
      <c r="M54" s="65">
        <v>2941.7427879565348</v>
      </c>
      <c r="N54" s="65">
        <v>2926.4486591823998</v>
      </c>
      <c r="O54" s="65">
        <v>3076.4977929116621</v>
      </c>
      <c r="P54" s="65">
        <v>3081.2450901602551</v>
      </c>
      <c r="Q54" s="65">
        <v>3030.173077416925</v>
      </c>
      <c r="R54" s="65">
        <v>3021.8255749530026</v>
      </c>
      <c r="S54" s="65">
        <v>3078.2318486608547</v>
      </c>
      <c r="T54" s="65">
        <v>3093.4887126500225</v>
      </c>
      <c r="U54" s="65">
        <v>3063.9487842395774</v>
      </c>
      <c r="V54" s="65">
        <v>3128.0944235130046</v>
      </c>
      <c r="W54" s="65">
        <v>3236.3602162708548</v>
      </c>
      <c r="X54" s="65">
        <v>2956.7025916797575</v>
      </c>
      <c r="Y54" s="65">
        <v>2989.242190666645</v>
      </c>
      <c r="Z54" s="65">
        <v>3016.2344577358899</v>
      </c>
      <c r="AA54" s="65">
        <v>3235.5559727101254</v>
      </c>
      <c r="AB54" s="65">
        <v>3358.1798030254422</v>
      </c>
      <c r="AC54" s="65">
        <v>3051.3840098334476</v>
      </c>
      <c r="AD54" s="331">
        <v>2731.7188880207623</v>
      </c>
      <c r="AE54" s="65">
        <v>2636.2861031681</v>
      </c>
      <c r="AF54" s="65">
        <v>2506.0871437819005</v>
      </c>
      <c r="AG54" s="65">
        <v>2417.1002619503379</v>
      </c>
      <c r="AH54" s="65">
        <v>2370.73243874627</v>
      </c>
      <c r="AI54" s="66">
        <v>75.787219078673957</v>
      </c>
      <c r="AJ54" s="67">
        <v>79.308845175966809</v>
      </c>
      <c r="AK54" s="67">
        <v>98.080344214140908</v>
      </c>
      <c r="AL54" s="35"/>
      <c r="AM54" s="35"/>
      <c r="AN54" s="35"/>
    </row>
    <row r="55" spans="1:40" ht="16.5" thickTop="1" x14ac:dyDescent="0.25">
      <c r="A55" s="36" t="s">
        <v>59</v>
      </c>
      <c r="B55" s="37">
        <v>11950.369000000001</v>
      </c>
      <c r="C55" s="37">
        <v>11700.617375000002</v>
      </c>
      <c r="D55" s="37">
        <v>11868.602875</v>
      </c>
      <c r="E55" s="37">
        <v>11780.878625000001</v>
      </c>
      <c r="F55" s="37">
        <v>11609.3375</v>
      </c>
      <c r="G55" s="37">
        <v>11612.365125</v>
      </c>
      <c r="H55" s="37">
        <v>11584.514901000941</v>
      </c>
      <c r="I55" s="37">
        <v>11681.918574611942</v>
      </c>
      <c r="J55" s="37">
        <v>11184.984593407175</v>
      </c>
      <c r="K55" s="37">
        <v>10991.640900175222</v>
      </c>
      <c r="L55" s="37">
        <v>10882.305466347614</v>
      </c>
      <c r="M55" s="37">
        <v>10927.198536313197</v>
      </c>
      <c r="N55" s="37">
        <v>10948.842353040103</v>
      </c>
      <c r="O55" s="37">
        <v>11017.744913853576</v>
      </c>
      <c r="P55" s="37">
        <v>11048.417704607158</v>
      </c>
      <c r="Q55" s="37">
        <v>10980.02898663099</v>
      </c>
      <c r="R55" s="37">
        <v>10974.402868783873</v>
      </c>
      <c r="S55" s="37">
        <v>10550.568375274925</v>
      </c>
      <c r="T55" s="37">
        <v>10340.762762160703</v>
      </c>
      <c r="U55" s="37">
        <v>10176.863471954013</v>
      </c>
      <c r="V55" s="37">
        <v>10488.916072435817</v>
      </c>
      <c r="W55" s="37">
        <v>10459.77252360218</v>
      </c>
      <c r="X55" s="37">
        <v>10670.651131129513</v>
      </c>
      <c r="Y55" s="37">
        <v>10869.949439897311</v>
      </c>
      <c r="Z55" s="37">
        <v>10838.478399188971</v>
      </c>
      <c r="AA55" s="37">
        <v>10709.65260017445</v>
      </c>
      <c r="AB55" s="37">
        <v>10162.57767654835</v>
      </c>
      <c r="AC55" s="37">
        <v>9786.5509936651706</v>
      </c>
      <c r="AD55" s="327">
        <v>9785.4050226320323</v>
      </c>
      <c r="AE55" s="37">
        <v>10284.786204083915</v>
      </c>
      <c r="AF55" s="37">
        <v>10280.351856374597</v>
      </c>
      <c r="AG55" s="37">
        <v>10176.265673602556</v>
      </c>
      <c r="AH55" s="37">
        <v>10381.696013365221</v>
      </c>
      <c r="AI55" s="38">
        <v>98.9779671843568</v>
      </c>
      <c r="AJ55" s="34">
        <v>95.508698332091384</v>
      </c>
      <c r="AK55" s="34">
        <v>102.01841533759816</v>
      </c>
      <c r="AL55" s="35"/>
      <c r="AM55" s="35"/>
      <c r="AN55" s="35"/>
    </row>
    <row r="56" spans="1:40" x14ac:dyDescent="0.25">
      <c r="A56" s="36" t="s">
        <v>60</v>
      </c>
      <c r="B56" s="37">
        <v>3508.41725</v>
      </c>
      <c r="C56" s="37">
        <v>3366.3232500000004</v>
      </c>
      <c r="D56" s="37">
        <v>3523.4045000000006</v>
      </c>
      <c r="E56" s="37">
        <v>3684.4144999999999</v>
      </c>
      <c r="F56" s="37">
        <v>3623.1845000000003</v>
      </c>
      <c r="G56" s="37">
        <v>3651.2437499999996</v>
      </c>
      <c r="H56" s="37">
        <v>3648.1839504097638</v>
      </c>
      <c r="I56" s="37">
        <v>3741.5695755278593</v>
      </c>
      <c r="J56" s="37">
        <v>3607.2930218725082</v>
      </c>
      <c r="K56" s="37">
        <v>3630.02033811613</v>
      </c>
      <c r="L56" s="37">
        <v>3567.386561786826</v>
      </c>
      <c r="M56" s="37">
        <v>3708.1914792723392</v>
      </c>
      <c r="N56" s="37">
        <v>3739.9487105364178</v>
      </c>
      <c r="O56" s="37">
        <v>3707.9452047137975</v>
      </c>
      <c r="P56" s="37">
        <v>3813.606861683304</v>
      </c>
      <c r="Q56" s="37">
        <v>3820.7558507683107</v>
      </c>
      <c r="R56" s="37">
        <v>3722.3090653026675</v>
      </c>
      <c r="S56" s="37">
        <v>3707.1690607975397</v>
      </c>
      <c r="T56" s="37">
        <v>3632.0965139160026</v>
      </c>
      <c r="U56" s="37">
        <v>3510.7870038236424</v>
      </c>
      <c r="V56" s="37">
        <v>3606.5236759613454</v>
      </c>
      <c r="W56" s="37">
        <v>3602.5061557719796</v>
      </c>
      <c r="X56" s="37">
        <v>3589.3927054458341</v>
      </c>
      <c r="Y56" s="37">
        <v>3707.9100376762722</v>
      </c>
      <c r="Z56" s="37">
        <v>3739.6247049188141</v>
      </c>
      <c r="AA56" s="37">
        <v>3727.9133754674135</v>
      </c>
      <c r="AB56" s="37">
        <v>3766.0858980777375</v>
      </c>
      <c r="AC56" s="37">
        <v>3471.7417018947895</v>
      </c>
      <c r="AD56" s="327">
        <v>3314.5715904826598</v>
      </c>
      <c r="AE56" s="37">
        <v>3545.3892804343523</v>
      </c>
      <c r="AF56" s="37">
        <v>3657.8180932954028</v>
      </c>
      <c r="AG56" s="37">
        <v>3641.1921375819938</v>
      </c>
      <c r="AH56" s="37">
        <v>3788.5838566654861</v>
      </c>
      <c r="AI56" s="38">
        <v>105.04921669208373</v>
      </c>
      <c r="AJ56" s="34">
        <v>102.17643410016451</v>
      </c>
      <c r="AK56" s="34">
        <v>104.0481160057124</v>
      </c>
      <c r="AL56" s="35"/>
      <c r="AM56" s="35"/>
      <c r="AN56" s="35"/>
    </row>
    <row r="57" spans="1:40" ht="15.75" hidden="1" customHeight="1" thickTop="1" x14ac:dyDescent="0.25">
      <c r="A57" s="39" t="s">
        <v>61</v>
      </c>
      <c r="B57" s="40">
        <v>1341.5554999999999</v>
      </c>
      <c r="C57" s="40">
        <v>1385.4807499999999</v>
      </c>
      <c r="D57" s="40">
        <v>1463.88</v>
      </c>
      <c r="E57" s="40">
        <v>1433.7861250000001</v>
      </c>
      <c r="F57" s="40">
        <v>1481.6295</v>
      </c>
      <c r="G57" s="40">
        <v>1532.262125</v>
      </c>
      <c r="H57" s="40">
        <v>1533.7158367670245</v>
      </c>
      <c r="I57" s="40">
        <v>1488.7179293022421</v>
      </c>
      <c r="J57" s="40">
        <v>1229.5571808614698</v>
      </c>
      <c r="K57" s="40">
        <v>1171.6543851850433</v>
      </c>
      <c r="L57" s="40">
        <v>1190.2952285621282</v>
      </c>
      <c r="M57" s="40">
        <v>1192.379346764083</v>
      </c>
      <c r="N57" s="40">
        <v>1251.0324366173641</v>
      </c>
      <c r="O57" s="40">
        <v>1274.2265239142685</v>
      </c>
      <c r="P57" s="40">
        <v>1308.027881086472</v>
      </c>
      <c r="Q57" s="40">
        <v>1344.4973441780478</v>
      </c>
      <c r="R57" s="40">
        <v>1360.0739461014707</v>
      </c>
      <c r="S57" s="40">
        <v>1280.1480221571069</v>
      </c>
      <c r="T57" s="40">
        <v>1230.7065263650136</v>
      </c>
      <c r="U57" s="40">
        <v>1203.4134839764165</v>
      </c>
      <c r="V57" s="40">
        <v>1185.8109261007237</v>
      </c>
      <c r="W57" s="40">
        <v>1177.2190837812459</v>
      </c>
      <c r="X57" s="40">
        <v>1197.2640914176857</v>
      </c>
      <c r="Y57" s="40">
        <v>1211.9396091566744</v>
      </c>
      <c r="Z57" s="40">
        <v>1263.2539906443985</v>
      </c>
      <c r="AA57" s="40">
        <v>1275.9473715597428</v>
      </c>
      <c r="AB57" s="40">
        <v>1001.8734406134876</v>
      </c>
      <c r="AC57" s="40">
        <v>843.2881399616374</v>
      </c>
      <c r="AD57" s="328">
        <v>838.46517182558864</v>
      </c>
      <c r="AE57" s="40">
        <v>841.17876140960254</v>
      </c>
      <c r="AF57" s="40">
        <v>886.08998890530142</v>
      </c>
      <c r="AG57" s="40">
        <v>931.18718356181421</v>
      </c>
      <c r="AH57" s="40">
        <v>958.61998175502799</v>
      </c>
      <c r="AI57" s="41">
        <v>80.83993928149772</v>
      </c>
      <c r="AJ57" s="42">
        <v>79.098935555738919</v>
      </c>
      <c r="AK57" s="42">
        <v>102.94243986254295</v>
      </c>
      <c r="AL57" s="35"/>
      <c r="AM57" s="35"/>
      <c r="AN57" s="35"/>
    </row>
    <row r="58" spans="1:40" ht="15.75" hidden="1" customHeight="1" x14ac:dyDescent="0.25">
      <c r="A58" s="39" t="s">
        <v>62</v>
      </c>
      <c r="B58" s="40">
        <v>2166.86175</v>
      </c>
      <c r="C58" s="40">
        <v>1980.8424999999997</v>
      </c>
      <c r="D58" s="40">
        <v>2059.5245</v>
      </c>
      <c r="E58" s="40">
        <v>2250.6283750000002</v>
      </c>
      <c r="F58" s="40">
        <v>2141.5549999999998</v>
      </c>
      <c r="G58" s="40">
        <v>2118.9816250000003</v>
      </c>
      <c r="H58" s="40">
        <v>2114.4681136427389</v>
      </c>
      <c r="I58" s="40">
        <v>2252.8516462256171</v>
      </c>
      <c r="J58" s="40">
        <v>2377.7358410110382</v>
      </c>
      <c r="K58" s="40">
        <v>2458.3659529310867</v>
      </c>
      <c r="L58" s="40">
        <v>2377.0913332246973</v>
      </c>
      <c r="M58" s="40">
        <v>2515.8121325082566</v>
      </c>
      <c r="N58" s="40">
        <v>2488.9162739190542</v>
      </c>
      <c r="O58" s="40">
        <v>2433.7186807995286</v>
      </c>
      <c r="P58" s="40">
        <v>2505.5789805968316</v>
      </c>
      <c r="Q58" s="40">
        <v>2476.2585065902631</v>
      </c>
      <c r="R58" s="40">
        <v>2362.235119201197</v>
      </c>
      <c r="S58" s="40">
        <v>2427.0210386404333</v>
      </c>
      <c r="T58" s="40">
        <v>2401.3899875509892</v>
      </c>
      <c r="U58" s="40">
        <v>2307.3735198472259</v>
      </c>
      <c r="V58" s="40">
        <v>2420.7127498606224</v>
      </c>
      <c r="W58" s="40">
        <v>2425.2870719907332</v>
      </c>
      <c r="X58" s="40">
        <v>2392.1286140281481</v>
      </c>
      <c r="Y58" s="40">
        <v>2495.9704285195976</v>
      </c>
      <c r="Z58" s="40">
        <v>2476.3707142744151</v>
      </c>
      <c r="AA58" s="40">
        <v>2451.9660039076707</v>
      </c>
      <c r="AB58" s="40">
        <v>2764.2124574642498</v>
      </c>
      <c r="AC58" s="40">
        <v>2628.4535619331518</v>
      </c>
      <c r="AD58" s="328">
        <v>2476.1064186570711</v>
      </c>
      <c r="AE58" s="40">
        <v>2704.2105190247494</v>
      </c>
      <c r="AF58" s="40">
        <v>2771.7281043901016</v>
      </c>
      <c r="AG58" s="40">
        <v>2710.0049540201799</v>
      </c>
      <c r="AH58" s="40">
        <v>2829.9638749104579</v>
      </c>
      <c r="AI58" s="41">
        <v>116.90833230057422</v>
      </c>
      <c r="AJ58" s="42">
        <v>113.38141025641025</v>
      </c>
      <c r="AK58" s="42">
        <v>104.4280442804428</v>
      </c>
      <c r="AL58" s="35"/>
      <c r="AM58" s="35"/>
      <c r="AN58" s="35"/>
    </row>
    <row r="59" spans="1:40" ht="15.75" hidden="1" customHeight="1" x14ac:dyDescent="0.25">
      <c r="A59" s="39" t="s">
        <v>44</v>
      </c>
      <c r="B59" s="40">
        <v>2130.2062500000002</v>
      </c>
      <c r="C59" s="40">
        <v>1951.0963750000001</v>
      </c>
      <c r="D59" s="40">
        <v>2028.489</v>
      </c>
      <c r="E59" s="40">
        <v>2211.7406249999999</v>
      </c>
      <c r="F59" s="40">
        <v>2108.839125</v>
      </c>
      <c r="G59" s="40">
        <v>2084.2582500000003</v>
      </c>
      <c r="H59" s="40">
        <v>2089.6096176257461</v>
      </c>
      <c r="I59" s="40">
        <v>2213.7589645225007</v>
      </c>
      <c r="J59" s="40">
        <v>2349.9301218957198</v>
      </c>
      <c r="K59" s="40">
        <v>2423.1645837635201</v>
      </c>
      <c r="L59" s="40">
        <v>2329.5105385786478</v>
      </c>
      <c r="M59" s="40">
        <v>2481.7989373505134</v>
      </c>
      <c r="N59" s="40">
        <v>2465.9430762352749</v>
      </c>
      <c r="O59" s="40">
        <v>2390.6166338226826</v>
      </c>
      <c r="P59" s="40">
        <v>2470.9185261599296</v>
      </c>
      <c r="Q59" s="40">
        <v>2432.9294172831351</v>
      </c>
      <c r="R59" s="40">
        <v>2307.0291998676626</v>
      </c>
      <c r="S59" s="40">
        <v>2380.4052172954143</v>
      </c>
      <c r="T59" s="40">
        <v>2361.5216094004409</v>
      </c>
      <c r="U59" s="40">
        <v>2270.111236396584</v>
      </c>
      <c r="V59" s="40">
        <v>2380.2491446849781</v>
      </c>
      <c r="W59" s="40">
        <v>2352.8086996985344</v>
      </c>
      <c r="X59" s="40">
        <v>2269.7212471009475</v>
      </c>
      <c r="Y59" s="40">
        <v>2384.1553721704004</v>
      </c>
      <c r="Z59" s="40">
        <v>2380.7234321501046</v>
      </c>
      <c r="AA59" s="40">
        <v>2360.703501723588</v>
      </c>
      <c r="AB59" s="40">
        <v>2603.9136098824474</v>
      </c>
      <c r="AC59" s="40">
        <v>2506.8824415999024</v>
      </c>
      <c r="AD59" s="328">
        <v>2358.081448085683</v>
      </c>
      <c r="AE59" s="40">
        <v>2573.7136933135921</v>
      </c>
      <c r="AF59" s="40">
        <v>2638.0968819277396</v>
      </c>
      <c r="AG59" s="40">
        <v>2543.1938056378585</v>
      </c>
      <c r="AH59" s="40">
        <v>2637.5125143354389</v>
      </c>
      <c r="AI59" s="41">
        <v>110.81001596504497</v>
      </c>
      <c r="AJ59" s="42">
        <v>110.62410871571177</v>
      </c>
      <c r="AK59" s="42">
        <v>103.70792702107582</v>
      </c>
      <c r="AL59" s="35"/>
      <c r="AM59" s="35"/>
      <c r="AN59" s="35"/>
    </row>
    <row r="60" spans="1:40" ht="15.75" hidden="1" customHeight="1" x14ac:dyDescent="0.25">
      <c r="A60" s="39" t="s">
        <v>45</v>
      </c>
      <c r="B60" s="40">
        <v>36.655499999999996</v>
      </c>
      <c r="C60" s="40">
        <v>29.746124999999999</v>
      </c>
      <c r="D60" s="40">
        <v>31.035499999999999</v>
      </c>
      <c r="E60" s="40">
        <v>38.887749999999997</v>
      </c>
      <c r="F60" s="40">
        <v>32.715874999999997</v>
      </c>
      <c r="G60" s="40">
        <v>34.723374999999997</v>
      </c>
      <c r="H60" s="40">
        <v>24.858496016992856</v>
      </c>
      <c r="I60" s="40">
        <v>39.092681703116668</v>
      </c>
      <c r="J60" s="40">
        <v>27.805719115318141</v>
      </c>
      <c r="K60" s="40">
        <v>35.201369167566597</v>
      </c>
      <c r="L60" s="40">
        <v>47.580794646049533</v>
      </c>
      <c r="M60" s="40">
        <v>34.013195157742842</v>
      </c>
      <c r="N60" s="40">
        <v>22.97319768377897</v>
      </c>
      <c r="O60" s="40">
        <v>43.102046976846367</v>
      </c>
      <c r="P60" s="40">
        <v>34.660454436902718</v>
      </c>
      <c r="Q60" s="40">
        <v>43.329089307127681</v>
      </c>
      <c r="R60" s="40">
        <v>55.205919333534098</v>
      </c>
      <c r="S60" s="40">
        <v>46.615821345018659</v>
      </c>
      <c r="T60" s="40">
        <v>39.868378150548033</v>
      </c>
      <c r="U60" s="40">
        <v>37.262283450642087</v>
      </c>
      <c r="V60" s="40">
        <v>40.463605175643963</v>
      </c>
      <c r="W60" s="40">
        <v>72.478372292199111</v>
      </c>
      <c r="X60" s="40">
        <v>122.4073669272008</v>
      </c>
      <c r="Y60" s="40">
        <v>111.81505634919735</v>
      </c>
      <c r="Z60" s="40">
        <v>95.647282124310479</v>
      </c>
      <c r="AA60" s="40">
        <v>91.262502184082777</v>
      </c>
      <c r="AB60" s="40">
        <v>160.29884758180231</v>
      </c>
      <c r="AC60" s="40">
        <v>121.57112033324972</v>
      </c>
      <c r="AD60" s="328">
        <v>118.024970571388</v>
      </c>
      <c r="AE60" s="40">
        <v>130.49682571115738</v>
      </c>
      <c r="AF60" s="40">
        <v>133.63122246236168</v>
      </c>
      <c r="AG60" s="40">
        <v>166.81114838232114</v>
      </c>
      <c r="AH60" s="40">
        <v>192.45136057501907</v>
      </c>
      <c r="AI60" s="41">
        <v>475.3086419753086</v>
      </c>
      <c r="AJ60" s="42">
        <v>172.1824686940966</v>
      </c>
      <c r="AK60" s="42">
        <v>115.40767386091126</v>
      </c>
      <c r="AL60" s="35"/>
      <c r="AM60" s="35"/>
      <c r="AN60" s="35"/>
    </row>
    <row r="61" spans="1:40" x14ac:dyDescent="0.25">
      <c r="A61" s="36" t="s">
        <v>63</v>
      </c>
      <c r="B61" s="37">
        <v>8441.9517500000002</v>
      </c>
      <c r="C61" s="37">
        <v>8334.2941250000003</v>
      </c>
      <c r="D61" s="37">
        <v>8345.1983749999999</v>
      </c>
      <c r="E61" s="37">
        <v>8096.4641250000004</v>
      </c>
      <c r="F61" s="37">
        <v>7986.1530000000002</v>
      </c>
      <c r="G61" s="37">
        <v>7961.1213750000006</v>
      </c>
      <c r="H61" s="37">
        <v>7936.3309505911784</v>
      </c>
      <c r="I61" s="37">
        <v>7940.3489990840817</v>
      </c>
      <c r="J61" s="37">
        <v>7577.6915715346677</v>
      </c>
      <c r="K61" s="37">
        <v>7361.6205620590918</v>
      </c>
      <c r="L61" s="37">
        <v>7314.9189045607882</v>
      </c>
      <c r="M61" s="37">
        <v>7219.0070570408579</v>
      </c>
      <c r="N61" s="37">
        <v>7208.8936425036854</v>
      </c>
      <c r="O61" s="37">
        <v>7309.7997091397792</v>
      </c>
      <c r="P61" s="37">
        <v>7234.8108429238528</v>
      </c>
      <c r="Q61" s="37">
        <v>7159.2731358626806</v>
      </c>
      <c r="R61" s="37">
        <v>7252.0938034812052</v>
      </c>
      <c r="S61" s="37">
        <v>6843.3993144773849</v>
      </c>
      <c r="T61" s="37">
        <v>6708.6662482447</v>
      </c>
      <c r="U61" s="37">
        <v>6666.0764681303708</v>
      </c>
      <c r="V61" s="37">
        <v>6882.3923964744727</v>
      </c>
      <c r="W61" s="37">
        <v>6857.2663678301997</v>
      </c>
      <c r="X61" s="37">
        <v>7081.2584256836772</v>
      </c>
      <c r="Y61" s="37">
        <v>7162.0394022210385</v>
      </c>
      <c r="Z61" s="37">
        <v>7098.8536942701576</v>
      </c>
      <c r="AA61" s="37">
        <v>6981.7392247070347</v>
      </c>
      <c r="AB61" s="37">
        <v>6396.4917784706113</v>
      </c>
      <c r="AC61" s="37">
        <v>6314.8092917703816</v>
      </c>
      <c r="AD61" s="327">
        <v>6470.833432149373</v>
      </c>
      <c r="AE61" s="37">
        <v>6739.3969236495641</v>
      </c>
      <c r="AF61" s="37">
        <v>6622.5337630791928</v>
      </c>
      <c r="AG61" s="37">
        <v>6535.0735360205617</v>
      </c>
      <c r="AH61" s="37">
        <v>6593.1121566997344</v>
      </c>
      <c r="AI61" s="38">
        <v>95.796524468208773</v>
      </c>
      <c r="AJ61" s="34">
        <v>92.056688075956444</v>
      </c>
      <c r="AK61" s="34">
        <v>100.88751511070986</v>
      </c>
      <c r="AL61" s="35"/>
      <c r="AM61" s="35"/>
      <c r="AN61" s="35"/>
    </row>
    <row r="62" spans="1:40" x14ac:dyDescent="0.25">
      <c r="A62" s="39" t="s">
        <v>64</v>
      </c>
      <c r="B62" s="40">
        <v>6210.473</v>
      </c>
      <c r="C62" s="40">
        <v>6184.8465000000006</v>
      </c>
      <c r="D62" s="40">
        <v>6162.71425</v>
      </c>
      <c r="E62" s="40">
        <v>5920.8228750000007</v>
      </c>
      <c r="F62" s="40">
        <v>5790.9646249999996</v>
      </c>
      <c r="G62" s="40">
        <v>5725.4996250000004</v>
      </c>
      <c r="H62" s="40">
        <v>5597.215489699809</v>
      </c>
      <c r="I62" s="40">
        <v>5416.0317764911833</v>
      </c>
      <c r="J62" s="40">
        <v>4968.9741597359371</v>
      </c>
      <c r="K62" s="40">
        <v>4795.8809526341938</v>
      </c>
      <c r="L62" s="40">
        <v>4704.3566345716972</v>
      </c>
      <c r="M62" s="40">
        <v>4646.7365852935582</v>
      </c>
      <c r="N62" s="40">
        <v>4606.5701144005552</v>
      </c>
      <c r="O62" s="40">
        <v>4550.4705914356964</v>
      </c>
      <c r="P62" s="40">
        <v>4486.7919272039617</v>
      </c>
      <c r="Q62" s="40">
        <v>4406.7327320563272</v>
      </c>
      <c r="R62" s="40">
        <v>4308.221293436769</v>
      </c>
      <c r="S62" s="40">
        <v>4123.0329156575053</v>
      </c>
      <c r="T62" s="40">
        <v>3959.1578358367838</v>
      </c>
      <c r="U62" s="40">
        <v>3902.1133987984722</v>
      </c>
      <c r="V62" s="40">
        <v>3899.3553001596392</v>
      </c>
      <c r="W62" s="40">
        <v>3919.6426109010195</v>
      </c>
      <c r="X62" s="40">
        <v>3939.8537999484097</v>
      </c>
      <c r="Y62" s="40">
        <v>3948.8368098392234</v>
      </c>
      <c r="Z62" s="40">
        <v>3983.3884783440967</v>
      </c>
      <c r="AA62" s="40">
        <v>4015.9019742802393</v>
      </c>
      <c r="AB62" s="40">
        <v>3777.7621756882977</v>
      </c>
      <c r="AC62" s="40">
        <v>3656.2716004605554</v>
      </c>
      <c r="AD62" s="328">
        <v>3645.6572514957807</v>
      </c>
      <c r="AE62" s="40">
        <v>3686.7543761988618</v>
      </c>
      <c r="AF62" s="40">
        <v>3684.0841718055299</v>
      </c>
      <c r="AG62" s="40">
        <v>3677.4573258389023</v>
      </c>
      <c r="AH62" s="40">
        <v>3686.9606776167566</v>
      </c>
      <c r="AI62" s="41">
        <v>94.553008155100784</v>
      </c>
      <c r="AJ62" s="42">
        <v>93.370137763371147</v>
      </c>
      <c r="AK62" s="42">
        <v>100.25832766825289</v>
      </c>
      <c r="AL62" s="35"/>
      <c r="AM62" s="35"/>
      <c r="AN62" s="35"/>
    </row>
    <row r="63" spans="1:40" x14ac:dyDescent="0.25">
      <c r="A63" s="39" t="s">
        <v>65</v>
      </c>
      <c r="B63" s="40">
        <v>2231.4787500000002</v>
      </c>
      <c r="C63" s="40">
        <v>2149.4476249999998</v>
      </c>
      <c r="D63" s="40">
        <v>2182.4841249999999</v>
      </c>
      <c r="E63" s="40">
        <v>2175.6412500000001</v>
      </c>
      <c r="F63" s="40">
        <v>2195.1883749999997</v>
      </c>
      <c r="G63" s="40">
        <v>2235.6217500000002</v>
      </c>
      <c r="H63" s="40">
        <v>2339.1154608913675</v>
      </c>
      <c r="I63" s="40">
        <v>2524.3172225928988</v>
      </c>
      <c r="J63" s="40">
        <v>2608.7174117987311</v>
      </c>
      <c r="K63" s="40">
        <v>2565.7396094248988</v>
      </c>
      <c r="L63" s="40">
        <v>2610.5622699890901</v>
      </c>
      <c r="M63" s="40">
        <v>2572.2704717473002</v>
      </c>
      <c r="N63" s="40">
        <v>2602.3235281031293</v>
      </c>
      <c r="O63" s="40">
        <v>2759.3291177040824</v>
      </c>
      <c r="P63" s="40">
        <v>2748.0189157198902</v>
      </c>
      <c r="Q63" s="40">
        <v>2752.5404038063525</v>
      </c>
      <c r="R63" s="40">
        <v>2943.8725100444362</v>
      </c>
      <c r="S63" s="40">
        <v>2720.3663988198787</v>
      </c>
      <c r="T63" s="40">
        <v>2749.5084124079158</v>
      </c>
      <c r="U63" s="40">
        <v>2763.9630693318995</v>
      </c>
      <c r="V63" s="40">
        <v>2983.0370963148343</v>
      </c>
      <c r="W63" s="40">
        <v>2937.6237569291807</v>
      </c>
      <c r="X63" s="40">
        <v>3141.4046257352675</v>
      </c>
      <c r="Y63" s="40">
        <v>3213.2025923818151</v>
      </c>
      <c r="Z63" s="40">
        <v>3115.4652159260613</v>
      </c>
      <c r="AA63" s="40">
        <v>2965.8372504267963</v>
      </c>
      <c r="AB63" s="40">
        <v>2618.729602782314</v>
      </c>
      <c r="AC63" s="40">
        <v>2658.5376913098257</v>
      </c>
      <c r="AD63" s="328">
        <v>2825.1761806535933</v>
      </c>
      <c r="AE63" s="40">
        <v>3052.6425474507014</v>
      </c>
      <c r="AF63" s="40">
        <v>2938.4495912736629</v>
      </c>
      <c r="AG63" s="40">
        <v>2857.616210181659</v>
      </c>
      <c r="AH63" s="40">
        <v>2906.1514790829779</v>
      </c>
      <c r="AI63" s="41">
        <v>97.425410660408971</v>
      </c>
      <c r="AJ63" s="42">
        <v>90.445661645711439</v>
      </c>
      <c r="AK63" s="42">
        <v>101.70072788353863</v>
      </c>
      <c r="AL63" s="35"/>
      <c r="AM63" s="35"/>
      <c r="AN63" s="35"/>
    </row>
    <row r="64" spans="1:40" ht="15.75" hidden="1" customHeight="1" x14ac:dyDescent="0.25">
      <c r="A64" s="39" t="s">
        <v>44</v>
      </c>
      <c r="B64" s="40">
        <v>1925.0418750000001</v>
      </c>
      <c r="C64" s="40">
        <v>1852.5249999999999</v>
      </c>
      <c r="D64" s="40">
        <v>1899.9150000000002</v>
      </c>
      <c r="E64" s="40">
        <v>1897.052625</v>
      </c>
      <c r="F64" s="40">
        <v>1918.2952499999999</v>
      </c>
      <c r="G64" s="40">
        <v>1962.5962500000001</v>
      </c>
      <c r="H64" s="40">
        <v>2049.2048334141168</v>
      </c>
      <c r="I64" s="40">
        <v>2200.76501565637</v>
      </c>
      <c r="J64" s="40">
        <v>2280.3196679911225</v>
      </c>
      <c r="K64" s="40">
        <v>2254.819657114841</v>
      </c>
      <c r="L64" s="40">
        <v>2303.9629196431015</v>
      </c>
      <c r="M64" s="40">
        <v>2252.7458561980202</v>
      </c>
      <c r="N64" s="40">
        <v>2257.2363949225978</v>
      </c>
      <c r="O64" s="40">
        <v>2443.4328402195852</v>
      </c>
      <c r="P64" s="40">
        <v>2443.5788800408968</v>
      </c>
      <c r="Q64" s="40">
        <v>2449.8339252078481</v>
      </c>
      <c r="R64" s="40">
        <v>2636.1604722218353</v>
      </c>
      <c r="S64" s="40">
        <v>2411.8694564009052</v>
      </c>
      <c r="T64" s="40">
        <v>2447.3220634768641</v>
      </c>
      <c r="U64" s="40">
        <v>2464.5829206562289</v>
      </c>
      <c r="V64" s="40">
        <v>2678.4835637068527</v>
      </c>
      <c r="W64" s="40">
        <v>2621.5506859907632</v>
      </c>
      <c r="X64" s="40">
        <v>2817.8169370855026</v>
      </c>
      <c r="Y64" s="40">
        <v>2900.4356611206786</v>
      </c>
      <c r="Z64" s="40">
        <v>2793.0758003822248</v>
      </c>
      <c r="AA64" s="40">
        <v>2638.6789269643759</v>
      </c>
      <c r="AB64" s="40">
        <v>2295.3741375718755</v>
      </c>
      <c r="AC64" s="40">
        <v>2328.2268979032151</v>
      </c>
      <c r="AD64" s="328">
        <v>2474.1247791412775</v>
      </c>
      <c r="AE64" s="40">
        <v>2673.6024271945585</v>
      </c>
      <c r="AF64" s="40">
        <v>2575.8398979137005</v>
      </c>
      <c r="AG64" s="40">
        <v>2495.1122285971683</v>
      </c>
      <c r="AH64" s="40">
        <v>2523.5119475124211</v>
      </c>
      <c r="AI64" s="41">
        <v>94.213179018107155</v>
      </c>
      <c r="AJ64" s="42">
        <v>87.005240656461169</v>
      </c>
      <c r="AK64" s="42">
        <v>101.13823093262795</v>
      </c>
      <c r="AL64" s="35"/>
      <c r="AM64" s="35"/>
      <c r="AN64" s="35"/>
    </row>
    <row r="65" spans="1:227" ht="15.75" hidden="1" customHeight="1" x14ac:dyDescent="0.25">
      <c r="A65" s="39" t="s">
        <v>45</v>
      </c>
      <c r="B65" s="40">
        <v>306.43687499999999</v>
      </c>
      <c r="C65" s="40">
        <v>296.92262500000004</v>
      </c>
      <c r="D65" s="40">
        <v>282.56912499999999</v>
      </c>
      <c r="E65" s="40">
        <v>278.58862499999998</v>
      </c>
      <c r="F65" s="40">
        <v>276.893125</v>
      </c>
      <c r="G65" s="40">
        <v>273.02550000000002</v>
      </c>
      <c r="H65" s="40">
        <v>289.91062747725056</v>
      </c>
      <c r="I65" s="40">
        <v>323.55220693652871</v>
      </c>
      <c r="J65" s="40">
        <v>328.39774380760929</v>
      </c>
      <c r="K65" s="40">
        <v>310.91995231005808</v>
      </c>
      <c r="L65" s="40">
        <v>306.5993503459888</v>
      </c>
      <c r="M65" s="40">
        <v>319.5246155492801</v>
      </c>
      <c r="N65" s="40">
        <v>345.08713318053151</v>
      </c>
      <c r="O65" s="40">
        <v>315.89627748449664</v>
      </c>
      <c r="P65" s="40">
        <v>304.44003567899381</v>
      </c>
      <c r="Q65" s="40">
        <v>302.7064785985047</v>
      </c>
      <c r="R65" s="40">
        <v>307.71203782260079</v>
      </c>
      <c r="S65" s="40">
        <v>308.4969424189735</v>
      </c>
      <c r="T65" s="40">
        <v>302.18634893105201</v>
      </c>
      <c r="U65" s="40">
        <v>299.38014867567034</v>
      </c>
      <c r="V65" s="40">
        <v>304.55353260798188</v>
      </c>
      <c r="W65" s="40">
        <v>316.0730709384178</v>
      </c>
      <c r="X65" s="40">
        <v>323.5876886497648</v>
      </c>
      <c r="Y65" s="40">
        <v>312.76693126113645</v>
      </c>
      <c r="Z65" s="40">
        <v>322.38941554383621</v>
      </c>
      <c r="AA65" s="40">
        <v>327.15832346242007</v>
      </c>
      <c r="AB65" s="40">
        <v>323.3554652104383</v>
      </c>
      <c r="AC65" s="40">
        <v>330.31079340661057</v>
      </c>
      <c r="AD65" s="328">
        <v>351.05140151231512</v>
      </c>
      <c r="AE65" s="40">
        <v>379.04012025614327</v>
      </c>
      <c r="AF65" s="40">
        <v>362.6096933599631</v>
      </c>
      <c r="AG65" s="40">
        <v>362.50398158449087</v>
      </c>
      <c r="AH65" s="40">
        <v>382.63953157055676</v>
      </c>
      <c r="AI65" s="41">
        <v>125.60735390676297</v>
      </c>
      <c r="AJ65" s="42">
        <v>122.3145780051151</v>
      </c>
      <c r="AK65" s="42">
        <v>105.54482758620691</v>
      </c>
      <c r="AL65" s="35"/>
      <c r="AM65" s="35"/>
      <c r="AN65" s="35"/>
    </row>
    <row r="66" spans="1:227" x14ac:dyDescent="0.25">
      <c r="A66" s="31" t="s">
        <v>66</v>
      </c>
      <c r="B66" s="37">
        <v>11950.369000000001</v>
      </c>
      <c r="C66" s="37">
        <v>11700.617375000002</v>
      </c>
      <c r="D66" s="37">
        <v>11868.602875</v>
      </c>
      <c r="E66" s="37">
        <v>11780.878625000001</v>
      </c>
      <c r="F66" s="37">
        <v>11609.3375</v>
      </c>
      <c r="G66" s="37">
        <v>11612.365125</v>
      </c>
      <c r="H66" s="37">
        <v>11584.514901000941</v>
      </c>
      <c r="I66" s="37">
        <v>11681.918574611942</v>
      </c>
      <c r="J66" s="37">
        <v>11184.984593407175</v>
      </c>
      <c r="K66" s="37">
        <v>10991.640900175222</v>
      </c>
      <c r="L66" s="37">
        <v>10882.305466347614</v>
      </c>
      <c r="M66" s="37">
        <v>10927.198536313195</v>
      </c>
      <c r="N66" s="37">
        <v>10948.842353040105</v>
      </c>
      <c r="O66" s="37">
        <v>11017.744913853576</v>
      </c>
      <c r="P66" s="37">
        <v>11048.417704607158</v>
      </c>
      <c r="Q66" s="37">
        <v>10980.02898663099</v>
      </c>
      <c r="R66" s="37">
        <v>10974.402868783873</v>
      </c>
      <c r="S66" s="37">
        <v>10550.568375274925</v>
      </c>
      <c r="T66" s="37">
        <v>10340.762762160703</v>
      </c>
      <c r="U66" s="37">
        <v>10176.863471954013</v>
      </c>
      <c r="V66" s="37">
        <v>10488.916072435817</v>
      </c>
      <c r="W66" s="37">
        <v>10459.77252360218</v>
      </c>
      <c r="X66" s="37">
        <v>10670.651131129513</v>
      </c>
      <c r="Y66" s="37">
        <v>10869.949439897311</v>
      </c>
      <c r="Z66" s="37">
        <v>10838.478399188971</v>
      </c>
      <c r="AA66" s="37">
        <v>10709.65260017445</v>
      </c>
      <c r="AB66" s="37">
        <v>10162.57767654835</v>
      </c>
      <c r="AC66" s="37">
        <v>9786.5509936651706</v>
      </c>
      <c r="AD66" s="327">
        <v>9785.4050226320323</v>
      </c>
      <c r="AE66" s="37">
        <v>10284.786204083915</v>
      </c>
      <c r="AF66" s="37">
        <v>10280.351856374597</v>
      </c>
      <c r="AG66" s="37">
        <v>10176.265673602556</v>
      </c>
      <c r="AH66" s="37">
        <v>10381.696013365221</v>
      </c>
      <c r="AI66" s="38">
        <v>98.9779671843568</v>
      </c>
      <c r="AJ66" s="34">
        <v>95.508698332091384</v>
      </c>
      <c r="AK66" s="34">
        <v>102.01841533759816</v>
      </c>
      <c r="AL66" s="35"/>
      <c r="AM66" s="35"/>
      <c r="AN66" s="35"/>
    </row>
    <row r="67" spans="1:227" x14ac:dyDescent="0.25">
      <c r="A67" s="39" t="s">
        <v>54</v>
      </c>
      <c r="B67" s="40">
        <v>7552.0285000000003</v>
      </c>
      <c r="C67" s="40">
        <v>7570.3272499999994</v>
      </c>
      <c r="D67" s="40">
        <v>7626.5942500000001</v>
      </c>
      <c r="E67" s="40">
        <v>7354.6089999999995</v>
      </c>
      <c r="F67" s="40">
        <v>7272.5941250000005</v>
      </c>
      <c r="G67" s="40">
        <v>7257.7617499999997</v>
      </c>
      <c r="H67" s="40">
        <v>7130.9313264668335</v>
      </c>
      <c r="I67" s="40">
        <v>6904.7497057934261</v>
      </c>
      <c r="J67" s="40">
        <v>6198.5313405974066</v>
      </c>
      <c r="K67" s="40">
        <v>5967.5353378192367</v>
      </c>
      <c r="L67" s="40">
        <v>5894.6518631338267</v>
      </c>
      <c r="M67" s="40">
        <v>5839.1159320576407</v>
      </c>
      <c r="N67" s="40">
        <v>5857.6025510179197</v>
      </c>
      <c r="O67" s="40">
        <v>5824.6971153499644</v>
      </c>
      <c r="P67" s="40">
        <v>5794.8198082904346</v>
      </c>
      <c r="Q67" s="40">
        <v>5751.2300762343748</v>
      </c>
      <c r="R67" s="40">
        <v>5668.2952395382399</v>
      </c>
      <c r="S67" s="40">
        <v>5403.1809378146118</v>
      </c>
      <c r="T67" s="40">
        <v>5189.8643622017962</v>
      </c>
      <c r="U67" s="40">
        <v>5105.5268827748878</v>
      </c>
      <c r="V67" s="40">
        <v>5085.1662262603622</v>
      </c>
      <c r="W67" s="40">
        <v>5096.8616946822658</v>
      </c>
      <c r="X67" s="40">
        <v>5137.117891366096</v>
      </c>
      <c r="Y67" s="40">
        <v>5160.776418995898</v>
      </c>
      <c r="Z67" s="40">
        <v>5246.6424689884952</v>
      </c>
      <c r="AA67" s="40">
        <v>5291.8493458399826</v>
      </c>
      <c r="AB67" s="40">
        <v>4779.6356163017854</v>
      </c>
      <c r="AC67" s="40">
        <v>4499.5597404221926</v>
      </c>
      <c r="AD67" s="328">
        <v>4484.1224233213698</v>
      </c>
      <c r="AE67" s="40">
        <v>4527.9331376084647</v>
      </c>
      <c r="AF67" s="40">
        <v>4570.1741607108324</v>
      </c>
      <c r="AG67" s="40">
        <v>4608.6445094007167</v>
      </c>
      <c r="AH67" s="40">
        <v>4645.5806593717843</v>
      </c>
      <c r="AI67" s="41">
        <v>91.355305592700404</v>
      </c>
      <c r="AJ67" s="42">
        <v>90.017051619903896</v>
      </c>
      <c r="AK67" s="42">
        <v>100.80284685153843</v>
      </c>
      <c r="AL67" s="35"/>
      <c r="AM67" s="35"/>
      <c r="AN67" s="35"/>
    </row>
    <row r="68" spans="1:227" ht="16.5" thickBot="1" x14ac:dyDescent="0.3">
      <c r="A68" s="39" t="s">
        <v>55</v>
      </c>
      <c r="B68" s="40">
        <v>4398.3405000000002</v>
      </c>
      <c r="C68" s="40">
        <v>4130.2901250000004</v>
      </c>
      <c r="D68" s="40">
        <v>4242.0086249999995</v>
      </c>
      <c r="E68" s="40">
        <v>4426.2696249999999</v>
      </c>
      <c r="F68" s="40">
        <v>4336.743375</v>
      </c>
      <c r="G68" s="40">
        <v>4354.6033750000006</v>
      </c>
      <c r="H68" s="40">
        <v>4453.5835745341064</v>
      </c>
      <c r="I68" s="40">
        <v>4777.1688688185159</v>
      </c>
      <c r="J68" s="40">
        <v>4986.4532528097698</v>
      </c>
      <c r="K68" s="40">
        <v>5024.105562355986</v>
      </c>
      <c r="L68" s="40">
        <v>4987.6536032137874</v>
      </c>
      <c r="M68" s="40">
        <v>5088.0826042555564</v>
      </c>
      <c r="N68" s="40">
        <v>5091.2398020221844</v>
      </c>
      <c r="O68" s="40">
        <v>5193.0477985036105</v>
      </c>
      <c r="P68" s="40">
        <v>5253.5978963167217</v>
      </c>
      <c r="Q68" s="40">
        <v>5228.7989103966156</v>
      </c>
      <c r="R68" s="40">
        <v>5306.1076292456328</v>
      </c>
      <c r="S68" s="40">
        <v>5147.387437460311</v>
      </c>
      <c r="T68" s="40">
        <v>5150.8983999589054</v>
      </c>
      <c r="U68" s="40">
        <v>5071.3365891791254</v>
      </c>
      <c r="V68" s="40">
        <v>5403.7498461754567</v>
      </c>
      <c r="W68" s="40">
        <v>5362.9108289199139</v>
      </c>
      <c r="X68" s="40">
        <v>5533.5332397634156</v>
      </c>
      <c r="Y68" s="40">
        <v>5709.1730209014131</v>
      </c>
      <c r="Z68" s="40">
        <v>5591.8359302004765</v>
      </c>
      <c r="AA68" s="40">
        <v>5417.8032543344671</v>
      </c>
      <c r="AB68" s="40">
        <v>5382.9420602465634</v>
      </c>
      <c r="AC68" s="40">
        <v>5286.9912532429771</v>
      </c>
      <c r="AD68" s="328">
        <v>5301.2825993106635</v>
      </c>
      <c r="AE68" s="40">
        <v>5756.8530664754508</v>
      </c>
      <c r="AF68" s="40">
        <v>5710.1776956637641</v>
      </c>
      <c r="AG68" s="40">
        <v>5567.6211642018388</v>
      </c>
      <c r="AH68" s="40">
        <v>5736.1153539934357</v>
      </c>
      <c r="AI68" s="41">
        <v>106.15134074800601</v>
      </c>
      <c r="AJ68" s="42">
        <v>100.47116934071325</v>
      </c>
      <c r="AK68" s="42">
        <v>103.02643868093972</v>
      </c>
      <c r="AL68" s="35"/>
      <c r="AM68" s="35"/>
      <c r="AN68" s="35"/>
    </row>
    <row r="69" spans="1:227" ht="15.75" hidden="1" customHeight="1" x14ac:dyDescent="0.25">
      <c r="A69" s="39" t="s">
        <v>44</v>
      </c>
      <c r="B69" s="40">
        <v>4055.2481250000001</v>
      </c>
      <c r="C69" s="40">
        <v>3803.6213750000002</v>
      </c>
      <c r="D69" s="40">
        <v>3928.4039999999995</v>
      </c>
      <c r="E69" s="40">
        <v>4108.7932499999997</v>
      </c>
      <c r="F69" s="40">
        <v>4027.1343750000001</v>
      </c>
      <c r="G69" s="40">
        <v>4046.8545000000004</v>
      </c>
      <c r="H69" s="40">
        <v>4138.8144510398633</v>
      </c>
      <c r="I69" s="40">
        <v>4414.5239801788712</v>
      </c>
      <c r="J69" s="40">
        <v>4630.2497898868423</v>
      </c>
      <c r="K69" s="40">
        <v>4677.9842408783607</v>
      </c>
      <c r="L69" s="40">
        <v>4633.4734582217488</v>
      </c>
      <c r="M69" s="40">
        <v>4734.5447935485336</v>
      </c>
      <c r="N69" s="40">
        <v>4723.1794711578732</v>
      </c>
      <c r="O69" s="40">
        <v>4834.0494740422682</v>
      </c>
      <c r="P69" s="40">
        <v>4914.4974062008259</v>
      </c>
      <c r="Q69" s="40">
        <v>4882.7633424909836</v>
      </c>
      <c r="R69" s="40">
        <v>4943.1896720894983</v>
      </c>
      <c r="S69" s="40">
        <v>4792.27467369632</v>
      </c>
      <c r="T69" s="40">
        <v>4808.8436728773049</v>
      </c>
      <c r="U69" s="40">
        <v>4734.6941570528134</v>
      </c>
      <c r="V69" s="40">
        <v>5058.7327083918308</v>
      </c>
      <c r="W69" s="40">
        <v>4974.3593856892967</v>
      </c>
      <c r="X69" s="40">
        <v>5087.538184186451</v>
      </c>
      <c r="Y69" s="40">
        <v>5284.5910332910789</v>
      </c>
      <c r="Z69" s="40">
        <v>5173.7992325323303</v>
      </c>
      <c r="AA69" s="40">
        <v>4999.3824286879644</v>
      </c>
      <c r="AB69" s="40">
        <v>4899.2877474543238</v>
      </c>
      <c r="AC69" s="40">
        <v>4835.1093395031176</v>
      </c>
      <c r="AD69" s="328">
        <v>4832.2062272269604</v>
      </c>
      <c r="AE69" s="40">
        <v>5247.3161205081506</v>
      </c>
      <c r="AF69" s="40">
        <v>5213.9367798414405</v>
      </c>
      <c r="AG69" s="40">
        <v>5038.3060342350263</v>
      </c>
      <c r="AH69" s="40">
        <v>5161.02446184786</v>
      </c>
      <c r="AI69" s="41">
        <v>102.02225868306087</v>
      </c>
      <c r="AJ69" s="42">
        <v>97.661128562237437</v>
      </c>
      <c r="AK69" s="42">
        <v>102.43534525534406</v>
      </c>
      <c r="AL69" s="35"/>
      <c r="AM69" s="35"/>
      <c r="AN69" s="35"/>
    </row>
    <row r="70" spans="1:227" ht="16.5" hidden="1" customHeight="1" thickBot="1" x14ac:dyDescent="0.3">
      <c r="A70" s="63" t="s">
        <v>45</v>
      </c>
      <c r="B70" s="68">
        <v>343.092375</v>
      </c>
      <c r="C70" s="68">
        <v>326.66875000000005</v>
      </c>
      <c r="D70" s="68">
        <v>313.60462499999994</v>
      </c>
      <c r="E70" s="68">
        <v>317.47637499999996</v>
      </c>
      <c r="F70" s="68">
        <v>309.60899999999998</v>
      </c>
      <c r="G70" s="68">
        <v>307.748875</v>
      </c>
      <c r="H70" s="68">
        <v>314.76912349424339</v>
      </c>
      <c r="I70" s="68">
        <v>362.64488863964539</v>
      </c>
      <c r="J70" s="68">
        <v>356.20346292292737</v>
      </c>
      <c r="K70" s="68">
        <v>346.12132147762475</v>
      </c>
      <c r="L70" s="68">
        <v>354.18014499203832</v>
      </c>
      <c r="M70" s="68">
        <v>353.53781070702291</v>
      </c>
      <c r="N70" s="68">
        <v>368.06033086431052</v>
      </c>
      <c r="O70" s="68">
        <v>358.99832446134303</v>
      </c>
      <c r="P70" s="68">
        <v>339.10049011589649</v>
      </c>
      <c r="Q70" s="68">
        <v>346.03556790563238</v>
      </c>
      <c r="R70" s="68">
        <v>362.91795715613489</v>
      </c>
      <c r="S70" s="68">
        <v>355.11276376399212</v>
      </c>
      <c r="T70" s="68">
        <v>342.05472708160011</v>
      </c>
      <c r="U70" s="68">
        <v>336.64243212631243</v>
      </c>
      <c r="V70" s="68">
        <v>345.01713778362591</v>
      </c>
      <c r="W70" s="68">
        <v>388.551443230617</v>
      </c>
      <c r="X70" s="68">
        <v>445.99505557696557</v>
      </c>
      <c r="Y70" s="68">
        <v>424.58198761033378</v>
      </c>
      <c r="Z70" s="68">
        <v>418.03669766814659</v>
      </c>
      <c r="AA70" s="68">
        <v>418.42082564650286</v>
      </c>
      <c r="AB70" s="68">
        <v>483.6543127922406</v>
      </c>
      <c r="AC70" s="68">
        <v>451.88191373986035</v>
      </c>
      <c r="AD70" s="332">
        <v>469.07637208370306</v>
      </c>
      <c r="AE70" s="68">
        <v>509.53694596730065</v>
      </c>
      <c r="AF70" s="68">
        <v>496.24091582232472</v>
      </c>
      <c r="AG70" s="68">
        <v>529.31512996681204</v>
      </c>
      <c r="AH70" s="68">
        <v>575.09089214557582</v>
      </c>
      <c r="AI70" s="69">
        <v>166.69565217391306</v>
      </c>
      <c r="AJ70" s="70">
        <v>135.44512482336316</v>
      </c>
      <c r="AK70" s="70">
        <v>108.65293784243342</v>
      </c>
      <c r="AL70" s="35"/>
      <c r="AM70" s="35"/>
      <c r="AN70" s="35"/>
    </row>
    <row r="71" spans="1:227" ht="33" customHeight="1" thickTop="1" thickBot="1" x14ac:dyDescent="0.3">
      <c r="A71" s="64" t="s">
        <v>67</v>
      </c>
      <c r="B71" s="71">
        <v>730.86612500000001</v>
      </c>
      <c r="C71" s="71">
        <v>731.16149999999993</v>
      </c>
      <c r="D71" s="71">
        <v>622.50587500000006</v>
      </c>
      <c r="E71" s="71">
        <v>571.76487500000007</v>
      </c>
      <c r="F71" s="71">
        <v>567.20062499999995</v>
      </c>
      <c r="G71" s="71">
        <v>555.59462500000006</v>
      </c>
      <c r="H71" s="71">
        <v>522.71631286153161</v>
      </c>
      <c r="I71" s="71">
        <v>476.07890683127971</v>
      </c>
      <c r="J71" s="71">
        <v>501.00947858157389</v>
      </c>
      <c r="K71" s="71">
        <v>549.98635615204978</v>
      </c>
      <c r="L71" s="71">
        <v>559.81438517387392</v>
      </c>
      <c r="M71" s="71">
        <v>592.55474073227879</v>
      </c>
      <c r="N71" s="71">
        <v>586.90892536697766</v>
      </c>
      <c r="O71" s="71">
        <v>574.68609214316075</v>
      </c>
      <c r="P71" s="71">
        <v>578.24007892704117</v>
      </c>
      <c r="Q71" s="71">
        <v>569.12759322120894</v>
      </c>
      <c r="R71" s="71">
        <v>565.94880131976583</v>
      </c>
      <c r="S71" s="71">
        <v>553.27851852557376</v>
      </c>
      <c r="T71" s="71">
        <v>571.04128327226908</v>
      </c>
      <c r="U71" s="71">
        <v>566.5867842995857</v>
      </c>
      <c r="V71" s="71">
        <v>538.37544499963019</v>
      </c>
      <c r="W71" s="71">
        <v>551.45568058872038</v>
      </c>
      <c r="X71" s="71">
        <v>522.87842691774415</v>
      </c>
      <c r="Y71" s="71">
        <v>511.82048930274664</v>
      </c>
      <c r="Z71" s="71">
        <v>512.66112005048888</v>
      </c>
      <c r="AA71" s="71">
        <v>537.14365520341437</v>
      </c>
      <c r="AB71" s="71">
        <v>482.13011360513849</v>
      </c>
      <c r="AC71" s="71">
        <v>434.14593069456498</v>
      </c>
      <c r="AD71" s="333">
        <v>402.96667390427541</v>
      </c>
      <c r="AE71" s="71">
        <v>393.33198232100341</v>
      </c>
      <c r="AF71" s="71">
        <v>342.17181166761821</v>
      </c>
      <c r="AG71" s="71">
        <v>321.62009788337411</v>
      </c>
      <c r="AH71" s="71">
        <v>318.41502953562491</v>
      </c>
      <c r="AI71" s="72">
        <v>59.138187221396734</v>
      </c>
      <c r="AJ71" s="73">
        <v>62.211801484955053</v>
      </c>
      <c r="AK71" s="73">
        <v>99.004975124378092</v>
      </c>
      <c r="AL71" s="35"/>
      <c r="AM71" s="35"/>
      <c r="AN71" s="35"/>
    </row>
    <row r="72" spans="1:227" ht="33" customHeight="1" thickTop="1" thickBot="1" x14ac:dyDescent="0.3">
      <c r="A72" s="74" t="s">
        <v>68</v>
      </c>
      <c r="B72" s="71">
        <v>51.365375</v>
      </c>
      <c r="C72" s="71">
        <v>42.70975</v>
      </c>
      <c r="D72" s="71">
        <v>39.823250000000002</v>
      </c>
      <c r="E72" s="71">
        <v>39.707125000000005</v>
      </c>
      <c r="F72" s="71">
        <v>40.361374999999995</v>
      </c>
      <c r="G72" s="71">
        <v>40.566125</v>
      </c>
      <c r="H72" s="71">
        <v>42.028795436230119</v>
      </c>
      <c r="I72" s="71">
        <v>44.119384221462148</v>
      </c>
      <c r="J72" s="71">
        <v>40.914043504201928</v>
      </c>
      <c r="K72" s="71">
        <v>39.726606398455353</v>
      </c>
      <c r="L72" s="71">
        <v>39.205503950427804</v>
      </c>
      <c r="M72" s="71">
        <v>38.530052272283697</v>
      </c>
      <c r="N72" s="71">
        <v>38.613611901816952</v>
      </c>
      <c r="O72" s="71">
        <v>37.400879085278071</v>
      </c>
      <c r="P72" s="71">
        <v>35.859112442672682</v>
      </c>
      <c r="Q72" s="71">
        <v>35.996956014547123</v>
      </c>
      <c r="R72" s="71">
        <v>32.665786141705496</v>
      </c>
      <c r="S72" s="71">
        <v>24.299724523999075</v>
      </c>
      <c r="T72" s="71">
        <v>23.795038611285268</v>
      </c>
      <c r="U72" s="71">
        <v>23.326993494568661</v>
      </c>
      <c r="V72" s="71">
        <v>23.080089108458015</v>
      </c>
      <c r="W72" s="71">
        <v>22.95612162745261</v>
      </c>
      <c r="X72" s="71">
        <v>23.796564777286928</v>
      </c>
      <c r="Y72" s="71">
        <v>24.954395653476396</v>
      </c>
      <c r="Z72" s="71">
        <v>23.531492136682861</v>
      </c>
      <c r="AA72" s="71">
        <v>24.04503585166583</v>
      </c>
      <c r="AB72" s="71">
        <v>23.084698008303924</v>
      </c>
      <c r="AC72" s="71">
        <v>21.514715101712078</v>
      </c>
      <c r="AD72" s="333">
        <v>20.151830462199861</v>
      </c>
      <c r="AE72" s="71">
        <v>19.994188901608258</v>
      </c>
      <c r="AF72" s="71">
        <v>18.533055079471076</v>
      </c>
      <c r="AG72" s="71">
        <v>19.050832500103542</v>
      </c>
      <c r="AH72" s="71">
        <v>18.391190234644871</v>
      </c>
      <c r="AI72" s="72">
        <v>79.653679653679646</v>
      </c>
      <c r="AJ72" s="73">
        <v>73.599999999999994</v>
      </c>
      <c r="AK72" s="73">
        <v>96.335078534031396</v>
      </c>
      <c r="AL72" s="35"/>
      <c r="AM72" s="35"/>
      <c r="AN72" s="35"/>
    </row>
    <row r="73" spans="1:227" ht="33" customHeight="1" thickTop="1" thickBot="1" x14ac:dyDescent="0.3">
      <c r="A73" s="64" t="s">
        <v>69</v>
      </c>
      <c r="B73" s="71">
        <v>12732.6005</v>
      </c>
      <c r="C73" s="71">
        <v>12474.488625000002</v>
      </c>
      <c r="D73" s="71">
        <v>12530.932000000001</v>
      </c>
      <c r="E73" s="71">
        <v>12392.350625000001</v>
      </c>
      <c r="F73" s="71">
        <v>12216.8995</v>
      </c>
      <c r="G73" s="71">
        <v>12208.525874999999</v>
      </c>
      <c r="H73" s="71">
        <v>12149.260009298703</v>
      </c>
      <c r="I73" s="71">
        <v>12202.116865664682</v>
      </c>
      <c r="J73" s="71">
        <v>11726.908115492952</v>
      </c>
      <c r="K73" s="71">
        <v>11581.353862725728</v>
      </c>
      <c r="L73" s="71">
        <v>11481.325355471916</v>
      </c>
      <c r="M73" s="71">
        <v>11558.283329317761</v>
      </c>
      <c r="N73" s="71">
        <v>11574.364890308898</v>
      </c>
      <c r="O73" s="71">
        <v>11629.831885082014</v>
      </c>
      <c r="P73" s="71">
        <v>11662.516895976871</v>
      </c>
      <c r="Q73" s="71">
        <v>11585.153535866748</v>
      </c>
      <c r="R73" s="71">
        <v>11573.017456245345</v>
      </c>
      <c r="S73" s="71">
        <v>11128.146618324497</v>
      </c>
      <c r="T73" s="71">
        <v>10935.599084044256</v>
      </c>
      <c r="U73" s="71">
        <v>10766.777249748167</v>
      </c>
      <c r="V73" s="71">
        <v>11050.371606543908</v>
      </c>
      <c r="W73" s="71">
        <v>11034.184325818354</v>
      </c>
      <c r="X73" s="71">
        <v>11217.326122824543</v>
      </c>
      <c r="Y73" s="71">
        <v>11406.724324853534</v>
      </c>
      <c r="Z73" s="71">
        <v>11374.671011376144</v>
      </c>
      <c r="AA73" s="71">
        <v>11270.841291229532</v>
      </c>
      <c r="AB73" s="71">
        <v>10667.792488161791</v>
      </c>
      <c r="AC73" s="71">
        <v>10242.211639461446</v>
      </c>
      <c r="AD73" s="333">
        <v>10208.52352699851</v>
      </c>
      <c r="AE73" s="71">
        <v>10698.112375306528</v>
      </c>
      <c r="AF73" s="71">
        <v>10641.056723121685</v>
      </c>
      <c r="AG73" s="71">
        <v>10516.936603986034</v>
      </c>
      <c r="AH73" s="71">
        <v>10718.502233135488</v>
      </c>
      <c r="AI73" s="72">
        <v>96.996488814884529</v>
      </c>
      <c r="AJ73" s="73">
        <v>93.966703779357744</v>
      </c>
      <c r="AK73" s="73">
        <v>101.91691468018142</v>
      </c>
      <c r="AL73" s="35"/>
      <c r="AM73" s="35"/>
      <c r="AN73" s="35"/>
    </row>
    <row r="74" spans="1:227" ht="33" hidden="1" thickTop="1" thickBot="1" x14ac:dyDescent="0.3">
      <c r="A74" s="75" t="s">
        <v>70</v>
      </c>
      <c r="B74" s="76">
        <v>2.1159375000000002</v>
      </c>
      <c r="C74" s="76">
        <v>2.1880625</v>
      </c>
      <c r="D74" s="76">
        <v>2.3856625</v>
      </c>
      <c r="E74" s="76">
        <v>2.5004749999999998</v>
      </c>
      <c r="F74" s="76">
        <v>2.4331499999999999</v>
      </c>
      <c r="G74" s="76">
        <v>2.3903625000000002</v>
      </c>
      <c r="H74" s="76">
        <v>2.4176000000000002</v>
      </c>
      <c r="I74" s="76">
        <v>2.4837375000000002</v>
      </c>
      <c r="J74" s="76">
        <v>2.6127249999999997</v>
      </c>
      <c r="K74" s="76">
        <v>2.5973625</v>
      </c>
      <c r="L74" s="76">
        <v>2.5859375</v>
      </c>
      <c r="M74" s="76">
        <v>2.5475500000000002</v>
      </c>
      <c r="N74" s="76">
        <v>2.5729124999999997</v>
      </c>
      <c r="O74" s="76">
        <v>2.6038000000000001</v>
      </c>
      <c r="P74" s="76">
        <v>2.6036250000000001</v>
      </c>
      <c r="Q74" s="76">
        <v>2.6184250000000002</v>
      </c>
      <c r="R74" s="76">
        <v>2.5354375</v>
      </c>
      <c r="S74" s="76">
        <v>2.5167875</v>
      </c>
      <c r="T74" s="76">
        <v>2.5389875000000002</v>
      </c>
      <c r="U74" s="76">
        <v>2.5160999999999998</v>
      </c>
      <c r="V74" s="76">
        <v>2.5069500000000002</v>
      </c>
      <c r="W74" s="76">
        <v>2.4705374999999998</v>
      </c>
      <c r="X74" s="76">
        <v>2.470275</v>
      </c>
      <c r="Y74" s="76">
        <v>2.5367875</v>
      </c>
      <c r="Z74" s="76">
        <v>2.5747499999999999</v>
      </c>
      <c r="AA74" s="76">
        <v>2.598875</v>
      </c>
      <c r="AB74" s="76">
        <v>3.1273624999999994</v>
      </c>
      <c r="AC74" s="76">
        <v>2.8388249999999999</v>
      </c>
      <c r="AD74" s="334">
        <v>2.5433249999999998</v>
      </c>
      <c r="AE74" s="76">
        <v>2.5663125</v>
      </c>
      <c r="AF74" s="76">
        <v>2.5957875000000001</v>
      </c>
      <c r="AG74" s="76">
        <v>2.5823375000000004</v>
      </c>
      <c r="AH74" s="76">
        <v>2.5428000000000002</v>
      </c>
      <c r="AI74" s="77">
        <v>100</v>
      </c>
      <c r="AJ74" s="78">
        <v>101.42404517524623</v>
      </c>
      <c r="AK74" s="78">
        <v>99.524543188553707</v>
      </c>
      <c r="AL74" s="35"/>
      <c r="AM74" s="35"/>
    </row>
    <row r="75" spans="1:227" ht="16.5" thickTop="1" x14ac:dyDescent="0.25">
      <c r="A75" s="79"/>
    </row>
    <row r="76" spans="1:227" x14ac:dyDescent="0.25">
      <c r="A76" s="80" t="s">
        <v>71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27" x14ac:dyDescent="0.25">
      <c r="A77" s="80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27" x14ac:dyDescent="0.25">
      <c r="A78" s="80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27" x14ac:dyDescent="0.2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HS79" s="82"/>
    </row>
    <row r="80" spans="1:227" x14ac:dyDescent="0.2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2:121" s="12" customFormat="1" x14ac:dyDescent="0.2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E81" s="11"/>
      <c r="AF81" s="11"/>
      <c r="AG81" s="11"/>
      <c r="AH81" s="11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</row>
    <row r="82" spans="2:121" s="12" customFormat="1" x14ac:dyDescent="0.2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E82" s="11"/>
      <c r="AF82" s="11"/>
      <c r="AG82" s="11"/>
      <c r="AH82" s="11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</row>
    <row r="83" spans="2:121" s="12" customFormat="1" x14ac:dyDescent="0.2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E83" s="11"/>
      <c r="AF83" s="11"/>
      <c r="AG83" s="11"/>
      <c r="AH83" s="11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</row>
    <row r="84" spans="2:121" s="12" customFormat="1" x14ac:dyDescent="0.2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E84" s="11"/>
      <c r="AF84" s="11"/>
      <c r="AG84" s="11"/>
      <c r="AH84" s="11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</row>
    <row r="85" spans="2:121" s="12" customFormat="1" x14ac:dyDescent="0.2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E85" s="11"/>
      <c r="AF85" s="11"/>
      <c r="AG85" s="11"/>
      <c r="AH85" s="11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</row>
    <row r="86" spans="2:121" s="12" customFormat="1" x14ac:dyDescent="0.2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E86" s="11"/>
      <c r="AF86" s="11"/>
      <c r="AG86" s="11"/>
      <c r="AH86" s="11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</row>
    <row r="87" spans="2:121" s="12" customFormat="1" x14ac:dyDescent="0.2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E87" s="11"/>
      <c r="AF87" s="11"/>
      <c r="AG87" s="11"/>
      <c r="AH87" s="11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</row>
    <row r="88" spans="2:121" s="12" customFormat="1" x14ac:dyDescent="0.2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E88" s="11"/>
      <c r="AF88" s="11"/>
      <c r="AG88" s="11"/>
      <c r="AH88" s="11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</row>
    <row r="89" spans="2:121" s="12" customFormat="1" x14ac:dyDescent="0.2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E89" s="11"/>
      <c r="AF89" s="11"/>
      <c r="AG89" s="11"/>
      <c r="AH89" s="11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</row>
    <row r="90" spans="2:121" s="12" customFormat="1" x14ac:dyDescent="0.2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E90" s="11"/>
      <c r="AF90" s="11"/>
      <c r="AG90" s="11"/>
      <c r="AH90" s="11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</row>
    <row r="91" spans="2:121" s="12" customFormat="1" x14ac:dyDescent="0.2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E91" s="11"/>
      <c r="AF91" s="11"/>
      <c r="AG91" s="11"/>
      <c r="AH91" s="11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</row>
    <row r="92" spans="2:121" s="12" customFormat="1" x14ac:dyDescent="0.2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E92" s="11"/>
      <c r="AF92" s="11"/>
      <c r="AG92" s="11"/>
      <c r="AH92" s="11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</row>
    <row r="93" spans="2:121" s="12" customFormat="1" x14ac:dyDescent="0.2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E93" s="11"/>
      <c r="AF93" s="11"/>
      <c r="AG93" s="11"/>
      <c r="AH93" s="11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</row>
    <row r="94" spans="2:121" s="12" customFormat="1" x14ac:dyDescent="0.2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E94" s="11"/>
      <c r="AF94" s="11"/>
      <c r="AG94" s="11"/>
      <c r="AH94" s="11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</row>
    <row r="95" spans="2:121" s="12" customFormat="1" x14ac:dyDescent="0.2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E95" s="11"/>
      <c r="AF95" s="11"/>
      <c r="AG95" s="11"/>
      <c r="AH95" s="11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</row>
    <row r="96" spans="2:121" s="12" customFormat="1" x14ac:dyDescent="0.2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E96" s="11"/>
      <c r="AF96" s="11"/>
      <c r="AG96" s="11"/>
      <c r="AH96" s="11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</row>
    <row r="97" spans="1:121" s="12" customFormat="1" x14ac:dyDescent="0.25">
      <c r="A97" s="10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E97" s="11"/>
      <c r="AF97" s="11"/>
      <c r="AG97" s="11"/>
      <c r="AH97" s="11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</row>
    <row r="98" spans="1:121" s="12" customFormat="1" x14ac:dyDescent="0.25">
      <c r="A98" s="10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E98" s="11"/>
      <c r="AF98" s="11"/>
      <c r="AG98" s="11"/>
      <c r="AH98" s="11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</row>
    <row r="99" spans="1:121" s="12" customFormat="1" x14ac:dyDescent="0.25">
      <c r="A99" s="10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E99" s="11"/>
      <c r="AF99" s="11"/>
      <c r="AG99" s="11"/>
      <c r="AH99" s="11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</row>
    <row r="100" spans="1:121" s="12" customFormat="1" x14ac:dyDescent="0.25">
      <c r="A100" s="10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E100" s="11"/>
      <c r="AF100" s="11"/>
      <c r="AG100" s="11"/>
      <c r="AH100" s="11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</row>
    <row r="101" spans="1:121" s="12" customFormat="1" x14ac:dyDescent="0.25">
      <c r="A101" s="10" t="s">
        <v>72</v>
      </c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E101" s="11"/>
      <c r="AF101" s="11"/>
      <c r="AG101" s="11"/>
      <c r="AH101" s="11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</row>
    <row r="102" spans="1:121" s="12" customFormat="1" x14ac:dyDescent="0.25">
      <c r="A102" s="10" t="s">
        <v>73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E102" s="11"/>
      <c r="AF102" s="11"/>
      <c r="AG102" s="11"/>
      <c r="AH102" s="11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</row>
    <row r="103" spans="1:121" s="12" customFormat="1" x14ac:dyDescent="0.25">
      <c r="A103" s="10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E103" s="11"/>
      <c r="AF103" s="11"/>
      <c r="AG103" s="11"/>
      <c r="AH103" s="11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</row>
    <row r="104" spans="1:121" s="12" customFormat="1" x14ac:dyDescent="0.25">
      <c r="A104" s="10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E104" s="11"/>
      <c r="AF104" s="11"/>
      <c r="AG104" s="11"/>
      <c r="AH104" s="11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</row>
    <row r="105" spans="1:121" s="12" customFormat="1" x14ac:dyDescent="0.25">
      <c r="A105" s="10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E105" s="11"/>
      <c r="AF105" s="11"/>
      <c r="AG105" s="11"/>
      <c r="AH105" s="11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</row>
    <row r="106" spans="1:121" s="12" customFormat="1" x14ac:dyDescent="0.25">
      <c r="A106" s="10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E106" s="11"/>
      <c r="AF106" s="11"/>
      <c r="AG106" s="11"/>
      <c r="AH106" s="11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</row>
    <row r="107" spans="1:121" s="12" customFormat="1" x14ac:dyDescent="0.25">
      <c r="A107" s="10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E107" s="11"/>
      <c r="AF107" s="11"/>
      <c r="AG107" s="11"/>
      <c r="AH107" s="11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</row>
    <row r="108" spans="1:121" s="12" customFormat="1" x14ac:dyDescent="0.25">
      <c r="A108" s="10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E108" s="11"/>
      <c r="AF108" s="11"/>
      <c r="AG108" s="11"/>
      <c r="AH108" s="11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</row>
    <row r="109" spans="1:121" s="12" customFormat="1" x14ac:dyDescent="0.25">
      <c r="A109" s="10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E109" s="11"/>
      <c r="AF109" s="11"/>
      <c r="AG109" s="11"/>
      <c r="AH109" s="11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</row>
    <row r="110" spans="1:121" s="12" customFormat="1" x14ac:dyDescent="0.25">
      <c r="A110" s="10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E110" s="11"/>
      <c r="AF110" s="11"/>
      <c r="AG110" s="11"/>
      <c r="AH110" s="11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</row>
    <row r="111" spans="1:121" s="12" customFormat="1" x14ac:dyDescent="0.25">
      <c r="A111" s="10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E111" s="11"/>
      <c r="AF111" s="11"/>
      <c r="AG111" s="11"/>
      <c r="AH111" s="11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</row>
    <row r="112" spans="1:121" s="12" customFormat="1" x14ac:dyDescent="0.25">
      <c r="A112" s="10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E112" s="11"/>
      <c r="AF112" s="11"/>
      <c r="AG112" s="11"/>
      <c r="AH112" s="11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</row>
    <row r="113" spans="2:121" s="12" customFormat="1" x14ac:dyDescent="0.2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E113" s="11"/>
      <c r="AF113" s="11"/>
      <c r="AG113" s="11"/>
      <c r="AH113" s="11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</row>
    <row r="114" spans="2:121" s="12" customFormat="1" x14ac:dyDescent="0.2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E114" s="11"/>
      <c r="AF114" s="11"/>
      <c r="AG114" s="11"/>
      <c r="AH114" s="11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</row>
    <row r="115" spans="2:121" s="12" customFormat="1" x14ac:dyDescent="0.2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E115" s="11"/>
      <c r="AF115" s="11"/>
      <c r="AG115" s="11"/>
      <c r="AH115" s="11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</row>
    <row r="116" spans="2:121" s="12" customFormat="1" x14ac:dyDescent="0.2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E116" s="11"/>
      <c r="AF116" s="11"/>
      <c r="AG116" s="11"/>
      <c r="AH116" s="11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</row>
    <row r="117" spans="2:121" s="12" customFormat="1" x14ac:dyDescent="0.2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E117" s="11"/>
      <c r="AF117" s="11"/>
      <c r="AG117" s="11"/>
      <c r="AH117" s="11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</row>
    <row r="118" spans="2:121" s="12" customFormat="1" x14ac:dyDescent="0.25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E118" s="11"/>
      <c r="AF118" s="11"/>
      <c r="AG118" s="11"/>
      <c r="AH118" s="11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</row>
    <row r="119" spans="2:121" s="12" customFormat="1" x14ac:dyDescent="0.2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E119" s="11"/>
      <c r="AF119" s="11"/>
      <c r="AG119" s="11"/>
      <c r="AH119" s="11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</row>
    <row r="120" spans="2:121" s="12" customFormat="1" x14ac:dyDescent="0.2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E120" s="11"/>
      <c r="AF120" s="11"/>
      <c r="AG120" s="11"/>
      <c r="AH120" s="11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</row>
    <row r="121" spans="2:121" s="12" customFormat="1" x14ac:dyDescent="0.2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E121" s="11"/>
      <c r="AF121" s="11"/>
      <c r="AG121" s="11"/>
      <c r="AH121" s="11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</row>
    <row r="122" spans="2:121" s="12" customFormat="1" x14ac:dyDescent="0.2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E122" s="11"/>
      <c r="AF122" s="11"/>
      <c r="AG122" s="11"/>
      <c r="AH122" s="11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</row>
    <row r="123" spans="2:121" s="12" customFormat="1" x14ac:dyDescent="0.2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E123" s="11"/>
      <c r="AF123" s="11"/>
      <c r="AG123" s="11"/>
      <c r="AH123" s="11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</row>
    <row r="124" spans="2:121" s="12" customFormat="1" x14ac:dyDescent="0.25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E124" s="11"/>
      <c r="AF124" s="11"/>
      <c r="AG124" s="11"/>
      <c r="AH124" s="11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</row>
    <row r="125" spans="2:121" s="12" customFormat="1" x14ac:dyDescent="0.25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E125" s="11"/>
      <c r="AF125" s="11"/>
      <c r="AG125" s="11"/>
      <c r="AH125" s="11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</row>
    <row r="126" spans="2:121" s="12" customFormat="1" x14ac:dyDescent="0.25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E126" s="11"/>
      <c r="AF126" s="11"/>
      <c r="AG126" s="11"/>
      <c r="AH126" s="11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</row>
    <row r="127" spans="2:121" s="12" customFormat="1" x14ac:dyDescent="0.25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E127" s="11"/>
      <c r="AF127" s="11"/>
      <c r="AG127" s="11"/>
      <c r="AH127" s="11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</row>
    <row r="128" spans="2:121" s="12" customFormat="1" x14ac:dyDescent="0.25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E128" s="11"/>
      <c r="AF128" s="11"/>
      <c r="AG128" s="11"/>
      <c r="AH128" s="11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</row>
    <row r="129" spans="2:121" s="12" customFormat="1" x14ac:dyDescent="0.25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E129" s="11"/>
      <c r="AF129" s="11"/>
      <c r="AG129" s="11"/>
      <c r="AH129" s="11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</row>
    <row r="130" spans="2:121" s="12" customFormat="1" x14ac:dyDescent="0.25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E130" s="11"/>
      <c r="AF130" s="11"/>
      <c r="AG130" s="11"/>
      <c r="AH130" s="11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</row>
    <row r="131" spans="2:121" s="12" customFormat="1" x14ac:dyDescent="0.25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E131" s="11"/>
      <c r="AF131" s="11"/>
      <c r="AG131" s="11"/>
      <c r="AH131" s="11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</row>
    <row r="153" spans="1:1" x14ac:dyDescent="0.25">
      <c r="A153" s="10" t="s">
        <v>74</v>
      </c>
    </row>
    <row r="204" spans="112:112" x14ac:dyDescent="0.25">
      <c r="DH204" s="10">
        <v>3.0872999999999999</v>
      </c>
    </row>
    <row r="205" spans="112:112" x14ac:dyDescent="0.25">
      <c r="DH205" s="10">
        <v>3.2978000000000001</v>
      </c>
    </row>
    <row r="220" spans="130:130" x14ac:dyDescent="0.25">
      <c r="DZ220" s="10">
        <v>49.8</v>
      </c>
    </row>
  </sheetData>
  <mergeCells count="2">
    <mergeCell ref="AI3:AK3"/>
    <mergeCell ref="HC4:HV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0DB7-4436-4805-975B-85D0AD3365CE}">
  <dimension ref="A1:MY220"/>
  <sheetViews>
    <sheetView workbookViewId="0">
      <selection sqref="A1:XFD1048576"/>
    </sheetView>
  </sheetViews>
  <sheetFormatPr defaultColWidth="13.85546875" defaultRowHeight="15.75" x14ac:dyDescent="0.25"/>
  <cols>
    <col min="1" max="1" width="58.85546875" customWidth="1"/>
    <col min="2" max="2" width="0" hidden="1" customWidth="1"/>
    <col min="3" max="12" width="13.85546875" hidden="1" customWidth="1"/>
    <col min="13" max="13" width="0" hidden="1" customWidth="1"/>
    <col min="15" max="23" width="13.85546875" hidden="1" customWidth="1"/>
    <col min="27" max="27" width="0" hidden="1" customWidth="1"/>
    <col min="29" max="29" width="0" hidden="1" customWidth="1"/>
    <col min="30" max="30" width="0" style="150" hidden="1" customWidth="1"/>
    <col min="31" max="31" width="13.85546875" style="451"/>
    <col min="32" max="33" width="0" style="451" hidden="1" customWidth="1"/>
    <col min="34" max="37" width="13.85546875" style="451"/>
    <col min="39" max="39" width="13.85546875" style="10"/>
    <col min="125" max="125" width="13.85546875" style="150"/>
  </cols>
  <sheetData>
    <row r="1" spans="1:363" ht="27" x14ac:dyDescent="0.25">
      <c r="A1" s="450" t="s">
        <v>6</v>
      </c>
    </row>
    <row r="2" spans="1:363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452"/>
      <c r="AE2" s="391"/>
      <c r="AF2" s="391"/>
      <c r="AG2" s="391"/>
      <c r="AH2" s="391"/>
      <c r="AI2" s="391"/>
      <c r="AJ2" s="391"/>
      <c r="AK2" s="391"/>
      <c r="AN2" s="391" t="s">
        <v>7</v>
      </c>
    </row>
    <row r="3" spans="1:363" x14ac:dyDescent="0.25">
      <c r="A3" s="392" t="s">
        <v>8</v>
      </c>
      <c r="B3" s="453" t="s">
        <v>9</v>
      </c>
      <c r="C3" s="453" t="s">
        <v>10</v>
      </c>
      <c r="D3" s="453" t="s">
        <v>11</v>
      </c>
      <c r="E3" s="453" t="s">
        <v>12</v>
      </c>
      <c r="F3" s="453" t="s">
        <v>13</v>
      </c>
      <c r="G3" s="453" t="s">
        <v>14</v>
      </c>
      <c r="H3" s="453" t="s">
        <v>15</v>
      </c>
      <c r="I3" s="453" t="s">
        <v>16</v>
      </c>
      <c r="J3" s="453" t="s">
        <v>17</v>
      </c>
      <c r="K3" s="453" t="s">
        <v>18</v>
      </c>
      <c r="L3" s="453" t="s">
        <v>19</v>
      </c>
      <c r="M3" s="453" t="s">
        <v>20</v>
      </c>
      <c r="N3" s="453" t="s">
        <v>9</v>
      </c>
      <c r="O3" s="453" t="s">
        <v>10</v>
      </c>
      <c r="P3" s="453" t="s">
        <v>11</v>
      </c>
      <c r="Q3" s="453" t="s">
        <v>12</v>
      </c>
      <c r="R3" s="453" t="s">
        <v>13</v>
      </c>
      <c r="S3" s="453" t="s">
        <v>14</v>
      </c>
      <c r="T3" s="453" t="s">
        <v>15</v>
      </c>
      <c r="U3" s="453" t="s">
        <v>16</v>
      </c>
      <c r="V3" s="453" t="s">
        <v>17</v>
      </c>
      <c r="W3" s="453" t="s">
        <v>18</v>
      </c>
      <c r="X3" s="453" t="s">
        <v>19</v>
      </c>
      <c r="Y3" s="453" t="s">
        <v>20</v>
      </c>
      <c r="Z3" s="453" t="s">
        <v>9</v>
      </c>
      <c r="AA3" s="453" t="s">
        <v>10</v>
      </c>
      <c r="AB3" s="453" t="s">
        <v>11</v>
      </c>
      <c r="AC3" s="453" t="s">
        <v>12</v>
      </c>
      <c r="AD3" s="454" t="s">
        <v>13</v>
      </c>
      <c r="AE3" s="455" t="s">
        <v>14</v>
      </c>
      <c r="AF3" s="455" t="s">
        <v>15</v>
      </c>
      <c r="AG3" s="455" t="s">
        <v>16</v>
      </c>
      <c r="AH3" s="455" t="s">
        <v>17</v>
      </c>
      <c r="AI3" s="455" t="s">
        <v>18</v>
      </c>
      <c r="AJ3" s="455" t="s">
        <v>19</v>
      </c>
      <c r="AK3" s="455" t="s">
        <v>20</v>
      </c>
      <c r="AL3" s="685" t="s">
        <v>293</v>
      </c>
      <c r="AM3" s="686"/>
      <c r="AN3" s="687"/>
    </row>
    <row r="4" spans="1:363" x14ac:dyDescent="0.25">
      <c r="A4" s="394">
        <v>1000</v>
      </c>
      <c r="B4" s="456">
        <v>2020</v>
      </c>
      <c r="C4" s="456">
        <v>2020</v>
      </c>
      <c r="D4" s="456">
        <v>2020</v>
      </c>
      <c r="E4" s="456">
        <v>2020</v>
      </c>
      <c r="F4" s="456">
        <v>2020</v>
      </c>
      <c r="G4" s="456">
        <v>2020</v>
      </c>
      <c r="H4" s="456">
        <v>2020</v>
      </c>
      <c r="I4" s="456">
        <v>2020</v>
      </c>
      <c r="J4" s="456">
        <v>2020</v>
      </c>
      <c r="K4" s="456">
        <v>2020</v>
      </c>
      <c r="L4" s="456">
        <v>2020</v>
      </c>
      <c r="M4" s="456">
        <v>2020</v>
      </c>
      <c r="N4" s="456">
        <v>2021</v>
      </c>
      <c r="O4" s="456">
        <v>2021</v>
      </c>
      <c r="P4" s="456">
        <v>2021</v>
      </c>
      <c r="Q4" s="456">
        <v>2021</v>
      </c>
      <c r="R4" s="456">
        <v>2021</v>
      </c>
      <c r="S4" s="456">
        <v>2021</v>
      </c>
      <c r="T4" s="456">
        <v>2021</v>
      </c>
      <c r="U4" s="456">
        <v>2021</v>
      </c>
      <c r="V4" s="456">
        <v>2021</v>
      </c>
      <c r="W4" s="456">
        <v>2021</v>
      </c>
      <c r="X4" s="456">
        <v>2021</v>
      </c>
      <c r="Y4" s="456">
        <v>2021</v>
      </c>
      <c r="Z4" s="456">
        <v>2022</v>
      </c>
      <c r="AA4" s="456">
        <v>2022</v>
      </c>
      <c r="AB4" s="456">
        <v>2022</v>
      </c>
      <c r="AC4" s="456">
        <v>2022</v>
      </c>
      <c r="AD4" s="457">
        <v>2022</v>
      </c>
      <c r="AE4" s="458">
        <v>2022</v>
      </c>
      <c r="AF4" s="458">
        <v>2022</v>
      </c>
      <c r="AG4" s="458">
        <v>2022</v>
      </c>
      <c r="AH4" s="458">
        <v>2022</v>
      </c>
      <c r="AI4" s="458">
        <v>2022</v>
      </c>
      <c r="AJ4" s="458">
        <v>2022</v>
      </c>
      <c r="AK4" s="458">
        <v>2022</v>
      </c>
      <c r="AL4" s="459" t="s">
        <v>23</v>
      </c>
      <c r="AM4" s="21" t="s">
        <v>294</v>
      </c>
      <c r="AN4" s="22" t="s">
        <v>268</v>
      </c>
      <c r="HF4" s="688"/>
      <c r="HG4" s="688"/>
      <c r="HH4" s="688"/>
      <c r="HI4" s="688"/>
      <c r="HJ4" s="688"/>
      <c r="HK4" s="688"/>
      <c r="HL4" s="688"/>
      <c r="HM4" s="688"/>
      <c r="HN4" s="688"/>
      <c r="HO4" s="688"/>
      <c r="HP4" s="688"/>
      <c r="HQ4" s="688"/>
      <c r="HR4" s="688"/>
      <c r="HS4" s="688"/>
      <c r="HT4" s="688"/>
      <c r="HU4" s="688"/>
      <c r="HV4" s="688"/>
      <c r="HW4" s="688"/>
      <c r="HX4" s="688"/>
      <c r="HY4" s="688"/>
      <c r="MY4" t="e">
        <v>#VALUE!</v>
      </c>
    </row>
    <row r="5" spans="1:363" x14ac:dyDescent="0.25">
      <c r="A5" s="394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  <c r="AA5" s="456"/>
      <c r="AB5" s="456"/>
      <c r="AC5" s="456"/>
      <c r="AD5" s="457"/>
      <c r="AE5" s="456"/>
      <c r="AF5" s="456"/>
      <c r="AG5" s="456"/>
      <c r="AH5" s="456"/>
      <c r="AI5" s="456"/>
      <c r="AJ5" s="456"/>
      <c r="AK5" s="456"/>
      <c r="AL5" s="460" t="s">
        <v>25</v>
      </c>
      <c r="AM5" s="24" t="s">
        <v>26</v>
      </c>
      <c r="AN5" s="461" t="s">
        <v>26</v>
      </c>
      <c r="LR5" t="e">
        <v>#VALUE!</v>
      </c>
    </row>
    <row r="6" spans="1:363" ht="12.95" customHeight="1" x14ac:dyDescent="0.25">
      <c r="A6" s="394"/>
      <c r="B6" s="456"/>
      <c r="C6" s="456"/>
      <c r="D6" s="456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6"/>
      <c r="P6" s="456"/>
      <c r="Q6" s="456"/>
      <c r="R6" s="456"/>
      <c r="S6" s="456"/>
      <c r="T6" s="456"/>
      <c r="U6" s="456"/>
      <c r="V6" s="456"/>
      <c r="W6" s="456"/>
      <c r="X6" s="456"/>
      <c r="Y6" s="456"/>
      <c r="Z6" s="456"/>
      <c r="AA6" s="456"/>
      <c r="AB6" s="456"/>
      <c r="AC6" s="456"/>
      <c r="AD6" s="457"/>
      <c r="AE6" s="456"/>
      <c r="AF6" s="456"/>
      <c r="AG6" s="456"/>
      <c r="AH6" s="456"/>
      <c r="AI6" s="456"/>
      <c r="AJ6" s="456"/>
      <c r="AK6" s="456"/>
      <c r="AL6" s="462"/>
      <c r="AM6" s="26"/>
      <c r="AN6" s="463"/>
      <c r="LR6" t="e">
        <v>#VALUE!</v>
      </c>
    </row>
    <row r="7" spans="1:363" ht="12.95" customHeight="1" x14ac:dyDescent="0.25">
      <c r="A7" s="394"/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6"/>
      <c r="AD7" s="457"/>
      <c r="AE7" s="456"/>
      <c r="AF7" s="456"/>
      <c r="AG7" s="456"/>
      <c r="AH7" s="456"/>
      <c r="AI7" s="456"/>
      <c r="AJ7" s="456"/>
      <c r="AK7" s="456"/>
      <c r="AL7" s="462"/>
      <c r="AM7" s="26"/>
      <c r="AN7" s="463"/>
      <c r="LS7">
        <v>0</v>
      </c>
    </row>
    <row r="8" spans="1:363" ht="12.95" customHeight="1" thickBot="1" x14ac:dyDescent="0.3">
      <c r="A8" s="87"/>
      <c r="B8" s="464"/>
      <c r="C8" s="464"/>
      <c r="D8" s="464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64"/>
      <c r="U8" s="464"/>
      <c r="V8" s="464"/>
      <c r="W8" s="464"/>
      <c r="X8" s="464"/>
      <c r="Y8" s="464"/>
      <c r="Z8" s="464"/>
      <c r="AA8" s="464"/>
      <c r="AB8" s="464"/>
      <c r="AC8" s="464"/>
      <c r="AD8" s="465"/>
      <c r="AE8" s="464"/>
      <c r="AF8" s="464"/>
      <c r="AG8" s="464"/>
      <c r="AH8" s="464"/>
      <c r="AI8" s="464"/>
      <c r="AJ8" s="464"/>
      <c r="AK8" s="464"/>
      <c r="AL8" s="466"/>
      <c r="AM8" s="30"/>
      <c r="AN8" s="467"/>
    </row>
    <row r="9" spans="1:363" ht="16.5" thickTop="1" x14ac:dyDescent="0.25">
      <c r="A9" s="399" t="s">
        <v>27</v>
      </c>
      <c r="B9" s="159">
        <v>3669.6511249999999</v>
      </c>
      <c r="C9" s="159">
        <v>3664.4836249999998</v>
      </c>
      <c r="D9" s="159">
        <v>3651.0228749999997</v>
      </c>
      <c r="E9" s="159">
        <v>3709.7116249999999</v>
      </c>
      <c r="F9" s="159">
        <v>3923.1573750000002</v>
      </c>
      <c r="G9" s="159">
        <v>4043.0259999999998</v>
      </c>
      <c r="H9" s="159">
        <v>4242.4472500000002</v>
      </c>
      <c r="I9" s="159">
        <v>4385.5893749999996</v>
      </c>
      <c r="J9" s="159">
        <v>4094.1043749999999</v>
      </c>
      <c r="K9" s="159">
        <v>4090.645125</v>
      </c>
      <c r="L9" s="159">
        <v>4084.5849999999996</v>
      </c>
      <c r="M9" s="159">
        <v>4115.9220000000005</v>
      </c>
      <c r="N9" s="159">
        <v>4160.1455000000005</v>
      </c>
      <c r="O9" s="159">
        <v>4187.9272500000006</v>
      </c>
      <c r="P9" s="159">
        <v>4262.3751250000005</v>
      </c>
      <c r="Q9" s="159">
        <v>4210.5287500000004</v>
      </c>
      <c r="R9" s="159">
        <v>4266.7672500000008</v>
      </c>
      <c r="S9" s="159">
        <v>4313.6690000000008</v>
      </c>
      <c r="T9" s="159">
        <v>4473.7081250000001</v>
      </c>
      <c r="U9" s="159">
        <v>4567.0539999999992</v>
      </c>
      <c r="V9" s="159">
        <v>4541.1326250000002</v>
      </c>
      <c r="W9" s="159">
        <v>4609.4593749999995</v>
      </c>
      <c r="X9" s="159">
        <v>4595.8568749999995</v>
      </c>
      <c r="Y9" s="159">
        <v>4642.7334999999994</v>
      </c>
      <c r="Z9" s="159">
        <v>4761.0822500000004</v>
      </c>
      <c r="AA9" s="159">
        <v>4813.3460000000005</v>
      </c>
      <c r="AB9" s="159">
        <v>5446.9687499999991</v>
      </c>
      <c r="AC9" s="159">
        <v>5596.6925000000001</v>
      </c>
      <c r="AD9" s="160">
        <v>5698.7985000000008</v>
      </c>
      <c r="AE9" s="159">
        <v>5770.9832500000002</v>
      </c>
      <c r="AF9" s="159">
        <v>5990.7508749999997</v>
      </c>
      <c r="AG9" s="159">
        <v>6090.6880000000001</v>
      </c>
      <c r="AH9" s="159">
        <v>6092.8445000000002</v>
      </c>
      <c r="AI9" s="159">
        <v>6332.0158525000006</v>
      </c>
      <c r="AJ9" s="159">
        <v>6451.2935662500004</v>
      </c>
      <c r="AK9" s="159">
        <v>6610.8881849999998</v>
      </c>
      <c r="AL9" s="468">
        <v>142.39343485471815</v>
      </c>
      <c r="AM9" s="34">
        <v>138.85236604986241</v>
      </c>
      <c r="AN9" s="34">
        <v>102.47391998511927</v>
      </c>
      <c r="AO9" s="2"/>
      <c r="AP9" s="2"/>
      <c r="AQ9" s="2"/>
    </row>
    <row r="10" spans="1:363" x14ac:dyDescent="0.25">
      <c r="A10" s="99" t="s">
        <v>28</v>
      </c>
      <c r="B10" s="162">
        <v>6298.8298250000007</v>
      </c>
      <c r="C10" s="162">
        <v>5920.3965750000007</v>
      </c>
      <c r="D10" s="162">
        <v>5760.0783499999998</v>
      </c>
      <c r="E10" s="162">
        <v>5674.0089750000006</v>
      </c>
      <c r="F10" s="162">
        <v>5821.5844500000003</v>
      </c>
      <c r="G10" s="162">
        <v>6207.1044500000007</v>
      </c>
      <c r="H10" s="162">
        <v>6541.0808388748756</v>
      </c>
      <c r="I10" s="162">
        <v>6189.4257542719242</v>
      </c>
      <c r="J10" s="162">
        <v>5595.6882957331836</v>
      </c>
      <c r="K10" s="162">
        <v>5737.5221536684949</v>
      </c>
      <c r="L10" s="162">
        <v>5663.6215131442805</v>
      </c>
      <c r="M10" s="162">
        <v>5888.5697571461824</v>
      </c>
      <c r="N10" s="162">
        <v>6117.9410436908101</v>
      </c>
      <c r="O10" s="162">
        <v>5830.5923138005674</v>
      </c>
      <c r="P10" s="162">
        <v>5827.3355640609825</v>
      </c>
      <c r="Q10" s="162">
        <v>5764.7996543209556</v>
      </c>
      <c r="R10" s="162">
        <v>5906.5410515468066</v>
      </c>
      <c r="S10" s="162">
        <v>5969.6912486200254</v>
      </c>
      <c r="T10" s="162">
        <v>6373.6690686910033</v>
      </c>
      <c r="U10" s="162">
        <v>6372.5529575293949</v>
      </c>
      <c r="V10" s="162">
        <v>6461.1814293011994</v>
      </c>
      <c r="W10" s="162">
        <v>6639.2469838828047</v>
      </c>
      <c r="X10" s="162">
        <v>6809.7910566630153</v>
      </c>
      <c r="Y10" s="162">
        <v>7351.4778219285054</v>
      </c>
      <c r="Z10" s="162">
        <v>7832.8674420889374</v>
      </c>
      <c r="AA10" s="162">
        <v>7405.9253872310464</v>
      </c>
      <c r="AB10" s="162">
        <v>6828.8781570047704</v>
      </c>
      <c r="AC10" s="162">
        <v>6908.5265751882725</v>
      </c>
      <c r="AD10" s="163">
        <v>6865.2064555222905</v>
      </c>
      <c r="AE10" s="162">
        <v>7222.5511440413557</v>
      </c>
      <c r="AF10" s="162">
        <v>7982.1589356922177</v>
      </c>
      <c r="AG10" s="162">
        <v>8396.5748572529264</v>
      </c>
      <c r="AH10" s="162">
        <v>8992.0344392651023</v>
      </c>
      <c r="AI10" s="162">
        <v>9634.0112063449924</v>
      </c>
      <c r="AJ10" s="162">
        <v>9648.0547801476423</v>
      </c>
      <c r="AK10" s="162">
        <v>10522.689735007349</v>
      </c>
      <c r="AL10" s="469">
        <v>143.13677480786237</v>
      </c>
      <c r="AM10" s="34">
        <v>134.33977198738654</v>
      </c>
      <c r="AN10" s="34">
        <v>109.06499725334523</v>
      </c>
      <c r="AO10" s="2"/>
      <c r="AP10" s="2"/>
      <c r="AQ10" s="2"/>
    </row>
    <row r="11" spans="1:363" x14ac:dyDescent="0.25">
      <c r="A11" s="101" t="s">
        <v>29</v>
      </c>
      <c r="B11" s="262">
        <v>3203.6628500000002</v>
      </c>
      <c r="C11" s="262">
        <v>3314.3360749999997</v>
      </c>
      <c r="D11" s="262">
        <v>3243.7556250000002</v>
      </c>
      <c r="E11" s="262">
        <v>3072.2328500000003</v>
      </c>
      <c r="F11" s="262">
        <v>3361.2969250000001</v>
      </c>
      <c r="G11" s="262">
        <v>3667.1767749999999</v>
      </c>
      <c r="H11" s="262">
        <v>3570.908777492773</v>
      </c>
      <c r="I11" s="262">
        <v>3588.3487647259722</v>
      </c>
      <c r="J11" s="262">
        <v>2865.7469101962224</v>
      </c>
      <c r="K11" s="262">
        <v>2906.0613550801172</v>
      </c>
      <c r="L11" s="262">
        <v>3072.82517687976</v>
      </c>
      <c r="M11" s="262">
        <v>2898.16270832185</v>
      </c>
      <c r="N11" s="262">
        <v>3235.3990644849</v>
      </c>
      <c r="O11" s="262">
        <v>3250.7943177798525</v>
      </c>
      <c r="P11" s="262">
        <v>3280.9868722393003</v>
      </c>
      <c r="Q11" s="262">
        <v>2991.2586923896151</v>
      </c>
      <c r="R11" s="262">
        <v>3304.1625515410401</v>
      </c>
      <c r="S11" s="262">
        <v>3076.5487395223777</v>
      </c>
      <c r="T11" s="262">
        <v>3382.8028487094948</v>
      </c>
      <c r="U11" s="262">
        <v>3575.1149920388098</v>
      </c>
      <c r="V11" s="262">
        <v>3219.87329994942</v>
      </c>
      <c r="W11" s="262">
        <v>3349.1365800520202</v>
      </c>
      <c r="X11" s="262">
        <v>3526.2679749982876</v>
      </c>
      <c r="Y11" s="262">
        <v>3421.4907209872649</v>
      </c>
      <c r="Z11" s="262">
        <v>3801.7116651186047</v>
      </c>
      <c r="AA11" s="262">
        <v>3403.7664225559624</v>
      </c>
      <c r="AB11" s="262">
        <v>3141.4815062888747</v>
      </c>
      <c r="AC11" s="262">
        <v>3247.0750253653778</v>
      </c>
      <c r="AD11" s="263">
        <v>3626.4283192691</v>
      </c>
      <c r="AE11" s="262">
        <v>3518.038598651945</v>
      </c>
      <c r="AF11" s="262">
        <v>3919.3188944483245</v>
      </c>
      <c r="AG11" s="262">
        <v>4135.3199743851856</v>
      </c>
      <c r="AH11" s="262">
        <v>3864.1944552817549</v>
      </c>
      <c r="AI11" s="262">
        <v>4182.4945793008401</v>
      </c>
      <c r="AJ11" s="262">
        <v>4021.8785297351196</v>
      </c>
      <c r="AK11" s="262">
        <v>4253.1147663942502</v>
      </c>
      <c r="AL11" s="470">
        <v>124.30512932924157</v>
      </c>
      <c r="AM11" s="42">
        <v>111.87363547886473</v>
      </c>
      <c r="AN11" s="42">
        <v>105.74852681568413</v>
      </c>
      <c r="AO11" s="2"/>
      <c r="AP11" s="2"/>
      <c r="AQ11" s="2"/>
    </row>
    <row r="12" spans="1:363" x14ac:dyDescent="0.25">
      <c r="A12" s="101" t="s">
        <v>30</v>
      </c>
      <c r="B12" s="262">
        <v>3095.1669749999996</v>
      </c>
      <c r="C12" s="262">
        <v>2606.0605</v>
      </c>
      <c r="D12" s="262">
        <v>2516.322725</v>
      </c>
      <c r="E12" s="262">
        <v>2601.7761249999999</v>
      </c>
      <c r="F12" s="262">
        <v>2460.2875250000002</v>
      </c>
      <c r="G12" s="262">
        <v>2539.9276749999999</v>
      </c>
      <c r="H12" s="262">
        <v>2970.1720613821026</v>
      </c>
      <c r="I12" s="262">
        <v>2601.0769895459525</v>
      </c>
      <c r="J12" s="262">
        <v>2729.9413855369603</v>
      </c>
      <c r="K12" s="262">
        <v>2831.4607985883777</v>
      </c>
      <c r="L12" s="262">
        <v>2590.7963362645201</v>
      </c>
      <c r="M12" s="262">
        <v>2990.4070488243324</v>
      </c>
      <c r="N12" s="262">
        <v>2882.5419792059097</v>
      </c>
      <c r="O12" s="262">
        <v>2579.7979960207149</v>
      </c>
      <c r="P12" s="262">
        <v>2546.3486918216822</v>
      </c>
      <c r="Q12" s="262">
        <v>2773.54096193134</v>
      </c>
      <c r="R12" s="262">
        <v>2602.3785000057678</v>
      </c>
      <c r="S12" s="262">
        <v>2893.1425090976477</v>
      </c>
      <c r="T12" s="262">
        <v>2990.8662199815076</v>
      </c>
      <c r="U12" s="262">
        <v>2797.4379654905847</v>
      </c>
      <c r="V12" s="262">
        <v>3241.3081293517798</v>
      </c>
      <c r="W12" s="262">
        <v>3290.1104038307844</v>
      </c>
      <c r="X12" s="262">
        <v>3283.5230816647277</v>
      </c>
      <c r="Y12" s="262">
        <v>3929.9871009412404</v>
      </c>
      <c r="Z12" s="262">
        <v>4031.1557769703322</v>
      </c>
      <c r="AA12" s="262">
        <v>4002.1589646750826</v>
      </c>
      <c r="AB12" s="262">
        <v>3687.3966507158948</v>
      </c>
      <c r="AC12" s="262">
        <v>3661.4515498228948</v>
      </c>
      <c r="AD12" s="263">
        <v>3238.7781362531896</v>
      </c>
      <c r="AE12" s="262">
        <v>3704.5125453894102</v>
      </c>
      <c r="AF12" s="262">
        <v>4062.8400412438928</v>
      </c>
      <c r="AG12" s="262">
        <v>4261.2548828677427</v>
      </c>
      <c r="AH12" s="262">
        <v>5127.8399839833473</v>
      </c>
      <c r="AI12" s="262">
        <v>5451.5166270441532</v>
      </c>
      <c r="AJ12" s="262">
        <v>5626.1762504125236</v>
      </c>
      <c r="AK12" s="262">
        <v>6269.5749686130985</v>
      </c>
      <c r="AL12" s="471">
        <v>159.53180661577611</v>
      </c>
      <c r="AM12" s="44">
        <v>155.52689025600318</v>
      </c>
      <c r="AN12" s="45">
        <v>111.43578258860333</v>
      </c>
      <c r="AO12" s="2"/>
      <c r="AP12" s="2"/>
      <c r="AQ12" s="2"/>
    </row>
    <row r="13" spans="1:363" ht="15.75" hidden="1" customHeight="1" x14ac:dyDescent="0.25">
      <c r="A13" s="101" t="s">
        <v>31</v>
      </c>
      <c r="B13" s="162">
        <v>3062.1527250000004</v>
      </c>
      <c r="C13" s="162">
        <v>2552.5506249999999</v>
      </c>
      <c r="D13" s="162">
        <v>2472.4034750000001</v>
      </c>
      <c r="E13" s="162">
        <v>2574.2595000000001</v>
      </c>
      <c r="F13" s="162">
        <v>2431.4551500000002</v>
      </c>
      <c r="G13" s="162">
        <v>2493.0744249999998</v>
      </c>
      <c r="H13" s="162">
        <v>2886.2598113821027</v>
      </c>
      <c r="I13" s="162">
        <v>2565.1229895459524</v>
      </c>
      <c r="J13" s="162">
        <v>2698.1377605369598</v>
      </c>
      <c r="K13" s="162">
        <v>2769.7554235883777</v>
      </c>
      <c r="L13" s="162">
        <v>2551.5210862645199</v>
      </c>
      <c r="M13" s="162">
        <v>2932.8360488243325</v>
      </c>
      <c r="N13" s="162">
        <v>2843.2568542059098</v>
      </c>
      <c r="O13" s="162">
        <v>2549.1551210207149</v>
      </c>
      <c r="P13" s="162">
        <v>2519.1455668216827</v>
      </c>
      <c r="Q13" s="162">
        <v>2738.5904619313405</v>
      </c>
      <c r="R13" s="162">
        <v>2576.1786250057676</v>
      </c>
      <c r="S13" s="162">
        <v>2855.7495043588779</v>
      </c>
      <c r="T13" s="162">
        <v>2939.91755255012</v>
      </c>
      <c r="U13" s="162">
        <v>2738.463965490585</v>
      </c>
      <c r="V13" s="162">
        <v>3135.8390043517793</v>
      </c>
      <c r="W13" s="162">
        <v>3204.7818205357553</v>
      </c>
      <c r="X13" s="162">
        <v>3134.2467066647278</v>
      </c>
      <c r="Y13" s="162">
        <v>3806.5458509412401</v>
      </c>
      <c r="Z13" s="162">
        <v>3912.2326519703329</v>
      </c>
      <c r="AA13" s="162">
        <v>3813.4579646750826</v>
      </c>
      <c r="AB13" s="162">
        <v>3621.5592145325277</v>
      </c>
      <c r="AC13" s="162">
        <v>3578.1816748228953</v>
      </c>
      <c r="AD13" s="163">
        <v>3151.19288625319</v>
      </c>
      <c r="AE13" s="162">
        <v>3647.2216703894101</v>
      </c>
      <c r="AF13" s="162">
        <v>3912.3621662438927</v>
      </c>
      <c r="AG13" s="162">
        <v>4045.2303828677423</v>
      </c>
      <c r="AH13" s="162">
        <v>4982.725108983348</v>
      </c>
      <c r="AI13" s="162">
        <v>5304.8357520441523</v>
      </c>
      <c r="AJ13" s="162">
        <v>5437.5336254125232</v>
      </c>
      <c r="AK13" s="162">
        <v>6048.9300936130976</v>
      </c>
      <c r="AL13" s="472">
        <v>158.90975962169972</v>
      </c>
      <c r="AM13" s="47">
        <v>154.61632840856808</v>
      </c>
      <c r="AN13" s="47">
        <v>111.24413793103447</v>
      </c>
      <c r="AO13" s="2"/>
      <c r="AP13" s="2"/>
      <c r="AQ13" s="2"/>
    </row>
    <row r="14" spans="1:363" ht="15.75" hidden="1" customHeight="1" x14ac:dyDescent="0.25">
      <c r="A14" s="101" t="s">
        <v>32</v>
      </c>
      <c r="B14" s="162">
        <v>33.014250000000004</v>
      </c>
      <c r="C14" s="162">
        <v>53.509875000000008</v>
      </c>
      <c r="D14" s="162">
        <v>43.919250000000005</v>
      </c>
      <c r="E14" s="162">
        <v>27.516624999999998</v>
      </c>
      <c r="F14" s="162">
        <v>28.832375000000003</v>
      </c>
      <c r="G14" s="162">
        <v>46.853250000000003</v>
      </c>
      <c r="H14" s="162">
        <v>83.91225</v>
      </c>
      <c r="I14" s="162">
        <v>35.954000000000001</v>
      </c>
      <c r="J14" s="162">
        <v>31.803625</v>
      </c>
      <c r="K14" s="162">
        <v>61.705374999999997</v>
      </c>
      <c r="L14" s="162">
        <v>39.275249999999993</v>
      </c>
      <c r="M14" s="162">
        <v>57.570999999999998</v>
      </c>
      <c r="N14" s="162">
        <v>39.285125000000001</v>
      </c>
      <c r="O14" s="162">
        <v>30.642875</v>
      </c>
      <c r="P14" s="162">
        <v>27.203125</v>
      </c>
      <c r="Q14" s="162">
        <v>34.950500000000005</v>
      </c>
      <c r="R14" s="162">
        <v>26.199874999999999</v>
      </c>
      <c r="S14" s="162">
        <v>37.393004738769996</v>
      </c>
      <c r="T14" s="162">
        <v>50.948667431387499</v>
      </c>
      <c r="U14" s="162">
        <v>58.974000000000004</v>
      </c>
      <c r="V14" s="162">
        <v>105.46912499999999</v>
      </c>
      <c r="W14" s="162">
        <v>85.32858329503</v>
      </c>
      <c r="X14" s="162">
        <v>149.276375</v>
      </c>
      <c r="Y14" s="162">
        <v>123.44125</v>
      </c>
      <c r="Z14" s="162">
        <v>118.923125</v>
      </c>
      <c r="AA14" s="162">
        <v>188.70099999999999</v>
      </c>
      <c r="AB14" s="162">
        <v>65.837436183367501</v>
      </c>
      <c r="AC14" s="162">
        <v>83.269875000000013</v>
      </c>
      <c r="AD14" s="163">
        <v>87.585250000000002</v>
      </c>
      <c r="AE14" s="162">
        <v>57.290875</v>
      </c>
      <c r="AF14" s="162">
        <v>150.47787499999998</v>
      </c>
      <c r="AG14" s="162">
        <v>216.02449999999999</v>
      </c>
      <c r="AH14" s="162">
        <v>145.11487499999998</v>
      </c>
      <c r="AI14" s="162">
        <v>146.68087500000001</v>
      </c>
      <c r="AJ14" s="162">
        <v>188.64262500000001</v>
      </c>
      <c r="AK14" s="162">
        <v>220.64487499999998</v>
      </c>
      <c r="AL14" s="473">
        <v>178.76823338735818</v>
      </c>
      <c r="AM14" s="49">
        <v>185.53406223717408</v>
      </c>
      <c r="AN14" s="49">
        <v>116.96712619300106</v>
      </c>
      <c r="AO14" s="2"/>
      <c r="AP14" s="2"/>
      <c r="AQ14" s="2"/>
    </row>
    <row r="15" spans="1:363" x14ac:dyDescent="0.25">
      <c r="A15" s="109" t="s">
        <v>33</v>
      </c>
      <c r="B15" s="162">
        <v>9968.480950000001</v>
      </c>
      <c r="C15" s="162">
        <v>9584.8801999999996</v>
      </c>
      <c r="D15" s="162">
        <v>9411.1012249999985</v>
      </c>
      <c r="E15" s="162">
        <v>9383.7206000000006</v>
      </c>
      <c r="F15" s="162">
        <v>9744.7418249999992</v>
      </c>
      <c r="G15" s="162">
        <v>10250.130450000001</v>
      </c>
      <c r="H15" s="162">
        <v>10783.528088874875</v>
      </c>
      <c r="I15" s="162">
        <v>10575.015129271924</v>
      </c>
      <c r="J15" s="162">
        <v>9689.7926707331826</v>
      </c>
      <c r="K15" s="162">
        <v>9828.167278668494</v>
      </c>
      <c r="L15" s="162">
        <v>9748.2065131442796</v>
      </c>
      <c r="M15" s="162">
        <v>10004.491757146183</v>
      </c>
      <c r="N15" s="162">
        <v>10278.086543690812</v>
      </c>
      <c r="O15" s="162">
        <v>10018.519563800568</v>
      </c>
      <c r="P15" s="162">
        <v>10089.710689060983</v>
      </c>
      <c r="Q15" s="162">
        <v>9975.3284043209551</v>
      </c>
      <c r="R15" s="162">
        <v>10173.308301546807</v>
      </c>
      <c r="S15" s="162">
        <v>10283.360248620025</v>
      </c>
      <c r="T15" s="162">
        <v>10847.377193691002</v>
      </c>
      <c r="U15" s="162">
        <v>10939.606957529395</v>
      </c>
      <c r="V15" s="162">
        <v>11002.314054301201</v>
      </c>
      <c r="W15" s="162">
        <v>11248.706358882806</v>
      </c>
      <c r="X15" s="162">
        <v>11405.647931663014</v>
      </c>
      <c r="Y15" s="162">
        <v>11994.211321928504</v>
      </c>
      <c r="Z15" s="162">
        <v>12593.949692088936</v>
      </c>
      <c r="AA15" s="162">
        <v>12219.271387231045</v>
      </c>
      <c r="AB15" s="162">
        <v>12275.846907004769</v>
      </c>
      <c r="AC15" s="162">
        <v>12505.219075188274</v>
      </c>
      <c r="AD15" s="163">
        <v>12564.00495552229</v>
      </c>
      <c r="AE15" s="162">
        <v>12993.534394041355</v>
      </c>
      <c r="AF15" s="162">
        <v>13972.909810692217</v>
      </c>
      <c r="AG15" s="162">
        <v>14487.262857252928</v>
      </c>
      <c r="AH15" s="162">
        <v>15084.878939265102</v>
      </c>
      <c r="AI15" s="162">
        <v>15966.027058844993</v>
      </c>
      <c r="AJ15" s="162">
        <v>16099.348346397643</v>
      </c>
      <c r="AK15" s="162">
        <v>17133.577920007348</v>
      </c>
      <c r="AL15" s="469">
        <v>142.84904370445713</v>
      </c>
      <c r="AM15" s="34">
        <v>136.04681631583543</v>
      </c>
      <c r="AN15" s="34">
        <v>106.42450292869876</v>
      </c>
      <c r="AO15" s="2"/>
      <c r="AP15" s="2"/>
      <c r="AQ15" s="2"/>
    </row>
    <row r="16" spans="1:363" x14ac:dyDescent="0.25">
      <c r="A16" s="99" t="s">
        <v>34</v>
      </c>
      <c r="B16" s="162">
        <v>9889.6573332674998</v>
      </c>
      <c r="C16" s="162">
        <v>9712.5476452450021</v>
      </c>
      <c r="D16" s="162">
        <v>9650.4979380187506</v>
      </c>
      <c r="E16" s="162">
        <v>9498.0950508687492</v>
      </c>
      <c r="F16" s="162">
        <v>9302.7888938574997</v>
      </c>
      <c r="G16" s="162">
        <v>9600.9102239412496</v>
      </c>
      <c r="H16" s="162">
        <v>9671.96736442375</v>
      </c>
      <c r="I16" s="162">
        <v>8789.5534875000012</v>
      </c>
      <c r="J16" s="162">
        <v>8729.0984173074994</v>
      </c>
      <c r="K16" s="162">
        <v>8908.9008749999994</v>
      </c>
      <c r="L16" s="162">
        <v>8619.0152875000003</v>
      </c>
      <c r="M16" s="162">
        <v>8902.6310874999999</v>
      </c>
      <c r="N16" s="162">
        <v>9143.4188625000006</v>
      </c>
      <c r="O16" s="162">
        <v>9340.4085374999995</v>
      </c>
      <c r="P16" s="162">
        <v>9430.8765750000002</v>
      </c>
      <c r="Q16" s="162">
        <v>9614.9331000000002</v>
      </c>
      <c r="R16" s="162">
        <v>9181.0141179750008</v>
      </c>
      <c r="S16" s="162">
        <v>9524.5373749999999</v>
      </c>
      <c r="T16" s="162">
        <v>9690.9488285899988</v>
      </c>
      <c r="U16" s="162">
        <v>9556.6054375000003</v>
      </c>
      <c r="V16" s="162">
        <v>10215.708212500002</v>
      </c>
      <c r="W16" s="162">
        <v>10711.7410375</v>
      </c>
      <c r="X16" s="162">
        <v>10260.730575</v>
      </c>
      <c r="Y16" s="162">
        <v>10464.2036125</v>
      </c>
      <c r="Z16" s="162">
        <v>10415.116875</v>
      </c>
      <c r="AA16" s="162">
        <v>10287.825212499998</v>
      </c>
      <c r="AB16" s="162">
        <v>10270.465175000001</v>
      </c>
      <c r="AC16" s="162">
        <v>11139.90625</v>
      </c>
      <c r="AD16" s="163">
        <v>10933.324474999999</v>
      </c>
      <c r="AE16" s="162">
        <v>11530.4119625</v>
      </c>
      <c r="AF16" s="162">
        <v>11687.639875000001</v>
      </c>
      <c r="AG16" s="162">
        <v>11116.2304</v>
      </c>
      <c r="AH16" s="162">
        <v>11277.722037500002</v>
      </c>
      <c r="AI16" s="162">
        <v>11181.1420875</v>
      </c>
      <c r="AJ16" s="162">
        <v>10911.919161092501</v>
      </c>
      <c r="AK16" s="162">
        <v>11239.919207278748</v>
      </c>
      <c r="AL16" s="469">
        <v>107.41289348445174</v>
      </c>
      <c r="AM16" s="34">
        <v>107.91927105836717</v>
      </c>
      <c r="AN16" s="34">
        <v>103.00589264930947</v>
      </c>
      <c r="AO16" s="2"/>
      <c r="AP16" s="2"/>
      <c r="AQ16" s="2"/>
    </row>
    <row r="17" spans="1:125" s="441" customFormat="1" x14ac:dyDescent="0.25">
      <c r="A17" s="474" t="s">
        <v>35</v>
      </c>
      <c r="B17" s="475">
        <v>5179.1020499999995</v>
      </c>
      <c r="C17" s="475">
        <v>5281.2762750000002</v>
      </c>
      <c r="D17" s="475">
        <v>5214.0668500000002</v>
      </c>
      <c r="E17" s="475">
        <v>5051.4688999999998</v>
      </c>
      <c r="F17" s="475">
        <v>5013.3696250000003</v>
      </c>
      <c r="G17" s="475">
        <v>5039.3127250000007</v>
      </c>
      <c r="H17" s="475">
        <v>4986.7188940004153</v>
      </c>
      <c r="I17" s="475">
        <v>4817.6081622778447</v>
      </c>
      <c r="J17" s="475">
        <v>4602.1737513993348</v>
      </c>
      <c r="K17" s="475">
        <v>4553.02613718048</v>
      </c>
      <c r="L17" s="475">
        <v>4541.9982507511095</v>
      </c>
      <c r="M17" s="475">
        <v>4524.2210553240384</v>
      </c>
      <c r="N17" s="475">
        <v>4558.1302182020372</v>
      </c>
      <c r="O17" s="475">
        <v>4625.5722510539726</v>
      </c>
      <c r="P17" s="475">
        <v>4650.7821926339875</v>
      </c>
      <c r="Q17" s="475">
        <v>4660.7827562728016</v>
      </c>
      <c r="R17" s="475">
        <v>4627.9361858287857</v>
      </c>
      <c r="S17" s="475">
        <v>4600.2333525313452</v>
      </c>
      <c r="T17" s="475">
        <v>4617.0704971041077</v>
      </c>
      <c r="U17" s="475">
        <v>4668.170279243237</v>
      </c>
      <c r="V17" s="475">
        <v>4759.0337954669803</v>
      </c>
      <c r="W17" s="475">
        <v>4877.3409547132551</v>
      </c>
      <c r="X17" s="475">
        <v>4971.4776118373329</v>
      </c>
      <c r="Y17" s="475">
        <v>5042.7450377402101</v>
      </c>
      <c r="Z17" s="475">
        <v>5149.9264398340947</v>
      </c>
      <c r="AA17" s="475">
        <v>5250.0508401388488</v>
      </c>
      <c r="AB17" s="475">
        <v>5218.6549434529297</v>
      </c>
      <c r="AC17" s="475">
        <v>5380.4513905199328</v>
      </c>
      <c r="AD17" s="476">
        <v>5502.0595009929393</v>
      </c>
      <c r="AE17" s="475">
        <v>5644.0440767312884</v>
      </c>
      <c r="AF17" s="475">
        <v>5760.6950502838981</v>
      </c>
      <c r="AG17" s="475">
        <v>5855.2589269215996</v>
      </c>
      <c r="AH17" s="475">
        <v>5993.1398621709186</v>
      </c>
      <c r="AI17" s="475">
        <v>6090.9928572545687</v>
      </c>
      <c r="AJ17" s="475">
        <v>6175.8963638897239</v>
      </c>
      <c r="AK17" s="475">
        <v>6292.9153481510984</v>
      </c>
      <c r="AL17" s="477">
        <v>124.79227398020902</v>
      </c>
      <c r="AM17" s="478">
        <v>122.19460572049942</v>
      </c>
      <c r="AN17" s="478">
        <v>101.89446072637186</v>
      </c>
      <c r="AO17" s="479"/>
      <c r="AP17" s="479"/>
      <c r="AQ17" s="479"/>
      <c r="DU17" s="480"/>
    </row>
    <row r="18" spans="1:125" x14ac:dyDescent="0.25">
      <c r="A18" s="101" t="s">
        <v>36</v>
      </c>
      <c r="B18" s="262">
        <v>4710.5552832675003</v>
      </c>
      <c r="C18" s="262">
        <v>4431.2713702450001</v>
      </c>
      <c r="D18" s="262">
        <v>4436.4310880187495</v>
      </c>
      <c r="E18" s="262">
        <v>4446.6261508687494</v>
      </c>
      <c r="F18" s="262">
        <v>4289.4192688575004</v>
      </c>
      <c r="G18" s="262">
        <v>4561.5974989412498</v>
      </c>
      <c r="H18" s="262">
        <v>4685.2484704233348</v>
      </c>
      <c r="I18" s="262">
        <v>3971.9453252221551</v>
      </c>
      <c r="J18" s="262">
        <v>4126.9246659081646</v>
      </c>
      <c r="K18" s="262">
        <v>4355.8747378195203</v>
      </c>
      <c r="L18" s="262">
        <v>4077.01703674889</v>
      </c>
      <c r="M18" s="262">
        <v>4378.4100321759634</v>
      </c>
      <c r="N18" s="262">
        <v>4585.2886442979625</v>
      </c>
      <c r="O18" s="262">
        <v>4714.8362864460278</v>
      </c>
      <c r="P18" s="262">
        <v>4780.0943823660127</v>
      </c>
      <c r="Q18" s="262">
        <v>4954.1503437271977</v>
      </c>
      <c r="R18" s="262">
        <v>4553.0779321462151</v>
      </c>
      <c r="S18" s="262">
        <v>4924.3040224686556</v>
      </c>
      <c r="T18" s="262">
        <v>5073.8783314858929</v>
      </c>
      <c r="U18" s="262">
        <v>4888.4351582567624</v>
      </c>
      <c r="V18" s="262">
        <v>5456.6744170330203</v>
      </c>
      <c r="W18" s="262">
        <v>5834.4000827867458</v>
      </c>
      <c r="X18" s="262">
        <v>5289.2529631626676</v>
      </c>
      <c r="Y18" s="262">
        <v>5421.4585747597903</v>
      </c>
      <c r="Z18" s="262">
        <v>5265.190435165905</v>
      </c>
      <c r="AA18" s="262">
        <v>5037.7743723611502</v>
      </c>
      <c r="AB18" s="262">
        <v>5051.8102315470696</v>
      </c>
      <c r="AC18" s="262">
        <v>5759.4548594800672</v>
      </c>
      <c r="AD18" s="263">
        <v>5431.2649740070601</v>
      </c>
      <c r="AE18" s="262">
        <v>5886.3678857687137</v>
      </c>
      <c r="AF18" s="262">
        <v>5926.9448247161035</v>
      </c>
      <c r="AG18" s="262">
        <v>5260.9714730783999</v>
      </c>
      <c r="AH18" s="262">
        <v>5284.5821753290829</v>
      </c>
      <c r="AI18" s="262">
        <v>5090.1492302454326</v>
      </c>
      <c r="AJ18" s="262">
        <v>4736.0227972027751</v>
      </c>
      <c r="AK18" s="262">
        <v>4947.0038591276525</v>
      </c>
      <c r="AL18" s="470">
        <v>91.247809646776716</v>
      </c>
      <c r="AM18" s="42">
        <v>93.956544860594093</v>
      </c>
      <c r="AN18" s="42">
        <v>104.45523648648648</v>
      </c>
      <c r="AO18" s="2"/>
      <c r="AP18" s="2"/>
      <c r="AQ18" s="2"/>
    </row>
    <row r="19" spans="1:125" ht="15.75" hidden="1" customHeight="1" x14ac:dyDescent="0.25">
      <c r="A19" s="101" t="s">
        <v>31</v>
      </c>
      <c r="B19" s="162">
        <v>4143.5000750000008</v>
      </c>
      <c r="C19" s="162">
        <v>3876.9474249999998</v>
      </c>
      <c r="D19" s="162">
        <v>3865.6168249999996</v>
      </c>
      <c r="E19" s="162">
        <v>3875.5870999999997</v>
      </c>
      <c r="F19" s="162">
        <v>3703.2829250000004</v>
      </c>
      <c r="G19" s="162">
        <v>3948.6411749999997</v>
      </c>
      <c r="H19" s="162">
        <v>4067.2728799673823</v>
      </c>
      <c r="I19" s="162">
        <v>3399.77920001035</v>
      </c>
      <c r="J19" s="162">
        <v>3571.2083860030598</v>
      </c>
      <c r="K19" s="162">
        <v>3790.6424246950273</v>
      </c>
      <c r="L19" s="162">
        <v>3514.0097058261772</v>
      </c>
      <c r="M19" s="162">
        <v>3802.8494318829503</v>
      </c>
      <c r="N19" s="162">
        <v>3980.5804787704651</v>
      </c>
      <c r="O19" s="162">
        <v>4092.9323244566126</v>
      </c>
      <c r="P19" s="162">
        <v>4173.0021331945827</v>
      </c>
      <c r="Q19" s="162">
        <v>4346.1939086198454</v>
      </c>
      <c r="R19" s="162">
        <v>3929.2418266374975</v>
      </c>
      <c r="S19" s="162">
        <v>4305.0588550581624</v>
      </c>
      <c r="T19" s="162">
        <v>4452.3444146118954</v>
      </c>
      <c r="U19" s="162">
        <v>4264.9929094144572</v>
      </c>
      <c r="V19" s="162">
        <v>4814.9349129447455</v>
      </c>
      <c r="W19" s="162">
        <v>5164.4909217024333</v>
      </c>
      <c r="X19" s="162">
        <v>4617.4361088686001</v>
      </c>
      <c r="Y19" s="162">
        <v>4729.1719777712151</v>
      </c>
      <c r="Z19" s="162">
        <v>4535.3672633022525</v>
      </c>
      <c r="AA19" s="162">
        <v>4288.2943688667656</v>
      </c>
      <c r="AB19" s="162">
        <v>4289.5496029913675</v>
      </c>
      <c r="AC19" s="162">
        <v>5002.2283119658778</v>
      </c>
      <c r="AD19" s="163">
        <v>4681.0429951542592</v>
      </c>
      <c r="AE19" s="162">
        <v>5204.6521898509563</v>
      </c>
      <c r="AF19" s="162">
        <v>5240.3600916140385</v>
      </c>
      <c r="AG19" s="162">
        <v>4626.9270257053322</v>
      </c>
      <c r="AH19" s="162">
        <v>4668.7583903990526</v>
      </c>
      <c r="AI19" s="162">
        <v>4478.4025181367024</v>
      </c>
      <c r="AJ19" s="162">
        <v>4081.18767404255</v>
      </c>
      <c r="AK19" s="162">
        <v>4238.5328569130252</v>
      </c>
      <c r="AL19" s="469">
        <v>89.624037892243933</v>
      </c>
      <c r="AM19" s="34">
        <v>93.453719627816739</v>
      </c>
      <c r="AN19" s="34">
        <v>103.85425855140646</v>
      </c>
      <c r="AO19" s="2"/>
      <c r="AP19" s="2"/>
      <c r="AQ19" s="2"/>
    </row>
    <row r="20" spans="1:125" ht="15.75" hidden="1" customHeight="1" x14ac:dyDescent="0.25">
      <c r="A20" s="101" t="s">
        <v>32</v>
      </c>
      <c r="B20" s="162">
        <v>567.05520826750012</v>
      </c>
      <c r="C20" s="162">
        <v>554.323945245</v>
      </c>
      <c r="D20" s="162">
        <v>570.81426301875001</v>
      </c>
      <c r="E20" s="162">
        <v>571.03905086874988</v>
      </c>
      <c r="F20" s="162">
        <v>586.13634385749992</v>
      </c>
      <c r="G20" s="162">
        <v>612.95632394125005</v>
      </c>
      <c r="H20" s="162">
        <v>617.97559045595244</v>
      </c>
      <c r="I20" s="162">
        <v>572.16612521180491</v>
      </c>
      <c r="J20" s="162">
        <v>555.71627990510501</v>
      </c>
      <c r="K20" s="162">
        <v>565.23231312449252</v>
      </c>
      <c r="L20" s="162">
        <v>563.00733092271253</v>
      </c>
      <c r="M20" s="162">
        <v>575.56060029301261</v>
      </c>
      <c r="N20" s="162">
        <v>604.7081655274975</v>
      </c>
      <c r="O20" s="162">
        <v>621.90396198941494</v>
      </c>
      <c r="P20" s="162">
        <v>607.09224917143001</v>
      </c>
      <c r="Q20" s="162">
        <v>607.95643510735249</v>
      </c>
      <c r="R20" s="162">
        <v>623.83610550871754</v>
      </c>
      <c r="S20" s="162">
        <v>619.24516741049251</v>
      </c>
      <c r="T20" s="162">
        <v>621.53391687399744</v>
      </c>
      <c r="U20" s="162">
        <v>623.44224884230493</v>
      </c>
      <c r="V20" s="162">
        <v>641.739504088275</v>
      </c>
      <c r="W20" s="162">
        <v>669.90916108431247</v>
      </c>
      <c r="X20" s="162">
        <v>671.81685429406753</v>
      </c>
      <c r="Y20" s="162">
        <v>692.28659698857496</v>
      </c>
      <c r="Z20" s="162">
        <v>729.82317186365253</v>
      </c>
      <c r="AA20" s="162">
        <v>749.48000349438507</v>
      </c>
      <c r="AB20" s="162">
        <v>762.26062855570251</v>
      </c>
      <c r="AC20" s="162">
        <v>757.22654751419009</v>
      </c>
      <c r="AD20" s="163">
        <v>750.22197885279991</v>
      </c>
      <c r="AE20" s="162">
        <v>681.71569591775744</v>
      </c>
      <c r="AF20" s="162">
        <v>686.584733102065</v>
      </c>
      <c r="AG20" s="162">
        <v>634.04444737306756</v>
      </c>
      <c r="AH20" s="162">
        <v>615.82378493003011</v>
      </c>
      <c r="AI20" s="162">
        <v>611.74671210873021</v>
      </c>
      <c r="AJ20" s="162">
        <v>654.83512316022507</v>
      </c>
      <c r="AK20" s="162">
        <v>708.47100221462756</v>
      </c>
      <c r="AL20" s="469">
        <v>102.3400260002889</v>
      </c>
      <c r="AM20" s="34">
        <v>97.081392162236241</v>
      </c>
      <c r="AN20" s="34">
        <v>108.20097739767868</v>
      </c>
      <c r="AO20" s="2"/>
      <c r="AP20" s="2"/>
      <c r="AQ20" s="2"/>
    </row>
    <row r="21" spans="1:125" ht="33" customHeight="1" thickBot="1" x14ac:dyDescent="0.3">
      <c r="A21" s="119" t="s">
        <v>37</v>
      </c>
      <c r="B21" s="481">
        <v>19858.138283267501</v>
      </c>
      <c r="C21" s="481">
        <v>19297.427845244998</v>
      </c>
      <c r="D21" s="481">
        <v>19061.599163018749</v>
      </c>
      <c r="E21" s="481">
        <v>18881.815650868753</v>
      </c>
      <c r="F21" s="481">
        <v>19047.530718857503</v>
      </c>
      <c r="G21" s="481">
        <v>19851.04067394125</v>
      </c>
      <c r="H21" s="481">
        <v>20455.495453298627</v>
      </c>
      <c r="I21" s="481">
        <v>19364.568616771925</v>
      </c>
      <c r="J21" s="481">
        <v>18418.891088040684</v>
      </c>
      <c r="K21" s="481">
        <v>18737.068153668493</v>
      </c>
      <c r="L21" s="481">
        <v>18367.221800644278</v>
      </c>
      <c r="M21" s="481">
        <v>18907.122844646186</v>
      </c>
      <c r="N21" s="481">
        <v>19421.505406190812</v>
      </c>
      <c r="O21" s="481">
        <v>19358.928101300568</v>
      </c>
      <c r="P21" s="481">
        <v>19520.587264060981</v>
      </c>
      <c r="Q21" s="481">
        <v>19590.261504320955</v>
      </c>
      <c r="R21" s="481">
        <v>19354.322419521806</v>
      </c>
      <c r="S21" s="481">
        <v>19807.897623620025</v>
      </c>
      <c r="T21" s="481">
        <v>20538.326022281002</v>
      </c>
      <c r="U21" s="481">
        <v>20496.212395029394</v>
      </c>
      <c r="V21" s="481">
        <v>21218.022266801199</v>
      </c>
      <c r="W21" s="481">
        <v>21960.447396382806</v>
      </c>
      <c r="X21" s="481">
        <v>21666.378506663015</v>
      </c>
      <c r="Y21" s="481">
        <v>22458.414934428503</v>
      </c>
      <c r="Z21" s="481">
        <v>23009.066567088936</v>
      </c>
      <c r="AA21" s="481">
        <v>22507.096599731041</v>
      </c>
      <c r="AB21" s="481">
        <v>22546.31208200477</v>
      </c>
      <c r="AC21" s="481">
        <v>23645.125325188274</v>
      </c>
      <c r="AD21" s="482">
        <v>23497.329430522288</v>
      </c>
      <c r="AE21" s="481">
        <v>24523.946356541353</v>
      </c>
      <c r="AF21" s="481">
        <v>25660.549685692218</v>
      </c>
      <c r="AG21" s="481">
        <v>25603.493257252929</v>
      </c>
      <c r="AH21" s="481">
        <v>26362.600976765105</v>
      </c>
      <c r="AI21" s="481">
        <v>27147.169146344993</v>
      </c>
      <c r="AJ21" s="481">
        <v>27011.267507490142</v>
      </c>
      <c r="AK21" s="481">
        <v>28373.497127286097</v>
      </c>
      <c r="AL21" s="483">
        <v>126.33802942328927</v>
      </c>
      <c r="AM21" s="54">
        <v>123.31425392562073</v>
      </c>
      <c r="AN21" s="54">
        <v>105.04307456508943</v>
      </c>
      <c r="AO21" s="2"/>
      <c r="AP21" s="2"/>
      <c r="AQ21" s="2"/>
    </row>
    <row r="22" spans="1:125" ht="31.7" customHeight="1" thickTop="1" x14ac:dyDescent="0.25">
      <c r="A22" s="125" t="s">
        <v>38</v>
      </c>
      <c r="B22" s="162">
        <v>1382.27945</v>
      </c>
      <c r="C22" s="162">
        <v>1590.0881249999998</v>
      </c>
      <c r="D22" s="162">
        <v>1579.619625</v>
      </c>
      <c r="E22" s="162">
        <v>1451.0157250000002</v>
      </c>
      <c r="F22" s="162">
        <v>1378.6155249999999</v>
      </c>
      <c r="G22" s="162">
        <v>1556.9202999999998</v>
      </c>
      <c r="H22" s="162">
        <v>1489.2656971291547</v>
      </c>
      <c r="I22" s="162">
        <v>1427.4000723818249</v>
      </c>
      <c r="J22" s="162">
        <v>1374.1485619948176</v>
      </c>
      <c r="K22" s="162">
        <v>1440.8541523446802</v>
      </c>
      <c r="L22" s="162">
        <v>1408.3481579390627</v>
      </c>
      <c r="M22" s="162">
        <v>1432.2241917146177</v>
      </c>
      <c r="N22" s="162">
        <v>1416.4493311738925</v>
      </c>
      <c r="O22" s="162">
        <v>1580.1224549111676</v>
      </c>
      <c r="P22" s="162">
        <v>1575.759028989195</v>
      </c>
      <c r="Q22" s="162">
        <v>1539.9782321186499</v>
      </c>
      <c r="R22" s="162">
        <v>1586.851591171825</v>
      </c>
      <c r="S22" s="162">
        <v>1685.7189338055425</v>
      </c>
      <c r="T22" s="162">
        <v>1643.5329626965126</v>
      </c>
      <c r="U22" s="162">
        <v>1638.3459587826524</v>
      </c>
      <c r="V22" s="162">
        <v>1778.4106318295001</v>
      </c>
      <c r="W22" s="162">
        <v>1874.0413769851798</v>
      </c>
      <c r="X22" s="162">
        <v>1665.2287021309726</v>
      </c>
      <c r="Y22" s="162">
        <v>1690.8458820803</v>
      </c>
      <c r="Z22" s="162">
        <v>1696.2989275560301</v>
      </c>
      <c r="AA22" s="162">
        <v>1840.1877915209202</v>
      </c>
      <c r="AB22" s="162">
        <v>1852.3656500000002</v>
      </c>
      <c r="AC22" s="162">
        <v>1816.8979445212999</v>
      </c>
      <c r="AD22" s="163">
        <v>1706.8214390509374</v>
      </c>
      <c r="AE22" s="162">
        <v>1626.5881419611001</v>
      </c>
      <c r="AF22" s="162">
        <v>1617.1674200976499</v>
      </c>
      <c r="AG22" s="162">
        <v>1586.5368207737124</v>
      </c>
      <c r="AH22" s="162">
        <v>1561.1997077336</v>
      </c>
      <c r="AI22" s="162">
        <v>1487.4739274756648</v>
      </c>
      <c r="AJ22" s="162">
        <v>1503.6431300001123</v>
      </c>
      <c r="AK22" s="162">
        <v>1399.7842543934751</v>
      </c>
      <c r="AL22" s="469">
        <v>82.789212207239174</v>
      </c>
      <c r="AM22" s="34">
        <v>82.520780522313274</v>
      </c>
      <c r="AN22" s="34">
        <v>93.09656823623304</v>
      </c>
      <c r="AO22" s="2"/>
      <c r="AP22" s="2"/>
      <c r="AQ22" s="2"/>
    </row>
    <row r="23" spans="1:125" ht="32.25" customHeight="1" thickBot="1" x14ac:dyDescent="0.3">
      <c r="A23" s="126" t="s">
        <v>39</v>
      </c>
      <c r="B23" s="481">
        <v>21240.417733267499</v>
      </c>
      <c r="C23" s="481">
        <v>20887.515970244996</v>
      </c>
      <c r="D23" s="481">
        <v>20641.218788018748</v>
      </c>
      <c r="E23" s="481">
        <v>20332.831375868751</v>
      </c>
      <c r="F23" s="481">
        <v>20426.1462438575</v>
      </c>
      <c r="G23" s="481">
        <v>21407.960973941252</v>
      </c>
      <c r="H23" s="481">
        <v>21944.761150427781</v>
      </c>
      <c r="I23" s="481">
        <v>20791.968689153749</v>
      </c>
      <c r="J23" s="481">
        <v>19793.039650035498</v>
      </c>
      <c r="K23" s="481">
        <v>20177.922306013177</v>
      </c>
      <c r="L23" s="481">
        <v>19775.569958583339</v>
      </c>
      <c r="M23" s="481">
        <v>20339.347036360799</v>
      </c>
      <c r="N23" s="481">
        <v>20837.954737364704</v>
      </c>
      <c r="O23" s="481">
        <v>20939.050556211736</v>
      </c>
      <c r="P23" s="481">
        <v>21096.346293050177</v>
      </c>
      <c r="Q23" s="481">
        <v>21130.239736439606</v>
      </c>
      <c r="R23" s="481">
        <v>20941.174010693634</v>
      </c>
      <c r="S23" s="481">
        <v>21493.616557425568</v>
      </c>
      <c r="T23" s="481">
        <v>22181.858984977513</v>
      </c>
      <c r="U23" s="481">
        <v>22134.558353812048</v>
      </c>
      <c r="V23" s="481">
        <v>22996.432898630701</v>
      </c>
      <c r="W23" s="481">
        <v>23834.488773367983</v>
      </c>
      <c r="X23" s="481">
        <v>23331.607208793987</v>
      </c>
      <c r="Y23" s="481">
        <v>24149.260816508802</v>
      </c>
      <c r="Z23" s="481">
        <v>24705.365494644968</v>
      </c>
      <c r="AA23" s="481">
        <v>24347.284391251964</v>
      </c>
      <c r="AB23" s="481">
        <v>24398.677732004769</v>
      </c>
      <c r="AC23" s="481">
        <v>25462.023269709571</v>
      </c>
      <c r="AD23" s="482">
        <v>25204.150869573226</v>
      </c>
      <c r="AE23" s="481">
        <v>26150.53449850246</v>
      </c>
      <c r="AF23" s="481">
        <v>27277.717105789867</v>
      </c>
      <c r="AG23" s="481">
        <v>27190.030078026641</v>
      </c>
      <c r="AH23" s="481">
        <v>27923.800684498703</v>
      </c>
      <c r="AI23" s="481">
        <v>28634.643073820658</v>
      </c>
      <c r="AJ23" s="481">
        <v>28514.910637490259</v>
      </c>
      <c r="AK23" s="481">
        <v>29773.281381679575</v>
      </c>
      <c r="AL23" s="483">
        <v>123.28845970690662</v>
      </c>
      <c r="AM23" s="54">
        <v>120.51332906975802</v>
      </c>
      <c r="AN23" s="54">
        <v>104.41313138043618</v>
      </c>
      <c r="AO23" s="2"/>
      <c r="AP23" s="2"/>
      <c r="AQ23" s="2"/>
    </row>
    <row r="24" spans="1:125" ht="16.5" thickTop="1" x14ac:dyDescent="0.25">
      <c r="A24" s="99" t="s">
        <v>40</v>
      </c>
      <c r="B24" s="162">
        <v>25285.549222418344</v>
      </c>
      <c r="C24" s="162">
        <v>25600.094601261942</v>
      </c>
      <c r="D24" s="162">
        <v>28326.913041335065</v>
      </c>
      <c r="E24" s="162">
        <v>29465.302974123031</v>
      </c>
      <c r="F24" s="162">
        <v>28245.740247369351</v>
      </c>
      <c r="G24" s="162">
        <v>27758.190596988654</v>
      </c>
      <c r="H24" s="162">
        <v>28006.930909817798</v>
      </c>
      <c r="I24" s="162">
        <v>29008.11674958322</v>
      </c>
      <c r="J24" s="162">
        <v>29228.387477591561</v>
      </c>
      <c r="K24" s="162">
        <v>28548.346667352904</v>
      </c>
      <c r="L24" s="162">
        <v>28141.341792349689</v>
      </c>
      <c r="M24" s="162">
        <v>27838.18501340536</v>
      </c>
      <c r="N24" s="162">
        <v>28169.972676191566</v>
      </c>
      <c r="O24" s="162">
        <v>28687.558042290206</v>
      </c>
      <c r="P24" s="162">
        <v>28765.63381208132</v>
      </c>
      <c r="Q24" s="162">
        <v>28749.996451069062</v>
      </c>
      <c r="R24" s="162">
        <v>27825.619298261841</v>
      </c>
      <c r="S24" s="162">
        <v>26553.648524889388</v>
      </c>
      <c r="T24" s="162">
        <v>26255.801763994437</v>
      </c>
      <c r="U24" s="162">
        <v>25606.101947390012</v>
      </c>
      <c r="V24" s="162">
        <v>26295.045338657677</v>
      </c>
      <c r="W24" s="162">
        <v>25841.081620796038</v>
      </c>
      <c r="X24" s="162">
        <v>26361.951574041886</v>
      </c>
      <c r="Y24" s="162">
        <v>27575.676350365498</v>
      </c>
      <c r="Z24" s="162">
        <v>27906.512683526002</v>
      </c>
      <c r="AA24" s="162">
        <v>27830.864875953281</v>
      </c>
      <c r="AB24" s="162">
        <v>31750.074497317644</v>
      </c>
      <c r="AC24" s="162">
        <v>27800.246458945658</v>
      </c>
      <c r="AD24" s="163">
        <v>24885.739227555932</v>
      </c>
      <c r="AE24" s="162">
        <v>26392.50839922384</v>
      </c>
      <c r="AF24" s="162">
        <v>26679.038689437384</v>
      </c>
      <c r="AG24" s="162">
        <v>26278.432478797931</v>
      </c>
      <c r="AH24" s="162">
        <v>26397.141370232344</v>
      </c>
      <c r="AI24" s="162">
        <v>26290.363853572959</v>
      </c>
      <c r="AJ24" s="162">
        <v>25953.752075606426</v>
      </c>
      <c r="AK24" s="162">
        <v>27191.235330827818</v>
      </c>
      <c r="AL24" s="469">
        <v>98.605656429392539</v>
      </c>
      <c r="AM24" s="34">
        <v>97.436797878630429</v>
      </c>
      <c r="AN24" s="34">
        <v>104.76770261002243</v>
      </c>
      <c r="AO24" s="2"/>
      <c r="AP24" s="2"/>
      <c r="AQ24" s="2"/>
    </row>
    <row r="25" spans="1:125" x14ac:dyDescent="0.25">
      <c r="A25" s="99" t="s">
        <v>41</v>
      </c>
      <c r="B25" s="162">
        <v>7423.1467750000002</v>
      </c>
      <c r="C25" s="162">
        <v>7364.9343499999995</v>
      </c>
      <c r="D25" s="162">
        <v>8424.4856749999999</v>
      </c>
      <c r="E25" s="162">
        <v>9216.9976500000012</v>
      </c>
      <c r="F25" s="162">
        <v>8814.7752999999993</v>
      </c>
      <c r="G25" s="162">
        <v>8727.7898999999998</v>
      </c>
      <c r="H25" s="162">
        <v>8820.0569067325741</v>
      </c>
      <c r="I25" s="162">
        <v>9292.8361097123307</v>
      </c>
      <c r="J25" s="162">
        <v>9426.9464524134801</v>
      </c>
      <c r="K25" s="162">
        <v>9426.3737622886747</v>
      </c>
      <c r="L25" s="162">
        <v>9224.4591696433999</v>
      </c>
      <c r="M25" s="162">
        <v>9447.0328784826343</v>
      </c>
      <c r="N25" s="162">
        <v>9621.1584118054398</v>
      </c>
      <c r="O25" s="162">
        <v>9654.1942641425139</v>
      </c>
      <c r="P25" s="162">
        <v>9929.265374999999</v>
      </c>
      <c r="Q25" s="162">
        <v>10005.793749999999</v>
      </c>
      <c r="R25" s="162">
        <v>9437.6682499999988</v>
      </c>
      <c r="S25" s="162">
        <v>9329.7678829382749</v>
      </c>
      <c r="T25" s="162">
        <v>9222.7816196353742</v>
      </c>
      <c r="U25" s="162">
        <v>8833.5259777183746</v>
      </c>
      <c r="V25" s="162">
        <v>9041.3775739742832</v>
      </c>
      <c r="W25" s="162">
        <v>8900.2470968044508</v>
      </c>
      <c r="X25" s="162">
        <v>8867.035793499701</v>
      </c>
      <c r="Y25" s="162">
        <v>9406.3877652422416</v>
      </c>
      <c r="Z25" s="162">
        <v>9628.7920622435577</v>
      </c>
      <c r="AA25" s="162">
        <v>9690.779966578124</v>
      </c>
      <c r="AB25" s="162">
        <v>11774.720390433229</v>
      </c>
      <c r="AC25" s="162">
        <v>9871.0241380279749</v>
      </c>
      <c r="AD25" s="163">
        <v>8429.9416434268351</v>
      </c>
      <c r="AE25" s="162">
        <v>9097.6411068630478</v>
      </c>
      <c r="AF25" s="162">
        <v>9492.4891381126254</v>
      </c>
      <c r="AG25" s="162">
        <v>9402.529363040896</v>
      </c>
      <c r="AH25" s="162">
        <v>9630.8598939749445</v>
      </c>
      <c r="AI25" s="162">
        <v>10079.906105466634</v>
      </c>
      <c r="AJ25" s="162">
        <v>10104.136244203995</v>
      </c>
      <c r="AK25" s="162">
        <v>11061.504706976557</v>
      </c>
      <c r="AL25" s="469">
        <v>117.5954669161422</v>
      </c>
      <c r="AM25" s="34">
        <v>114.8793203722167</v>
      </c>
      <c r="AN25" s="34">
        <v>109.47536148692114</v>
      </c>
      <c r="AO25" s="2"/>
      <c r="AP25" s="2"/>
      <c r="AQ25" s="2"/>
    </row>
    <row r="26" spans="1:125" x14ac:dyDescent="0.25">
      <c r="A26" s="101" t="s">
        <v>42</v>
      </c>
      <c r="B26" s="262">
        <v>2838.7328750000001</v>
      </c>
      <c r="C26" s="262">
        <v>3031.93075</v>
      </c>
      <c r="D26" s="262">
        <v>3494.3546249999999</v>
      </c>
      <c r="E26" s="262">
        <v>3584.4251250000002</v>
      </c>
      <c r="F26" s="262">
        <v>3604.9079999999999</v>
      </c>
      <c r="G26" s="262">
        <v>3662.4601250000001</v>
      </c>
      <c r="H26" s="262">
        <v>3707.8263750000001</v>
      </c>
      <c r="I26" s="262">
        <v>3693.0037499999999</v>
      </c>
      <c r="J26" s="262">
        <v>3213.4948750000003</v>
      </c>
      <c r="K26" s="262">
        <v>3043.1291250000004</v>
      </c>
      <c r="L26" s="262">
        <v>3077.777</v>
      </c>
      <c r="M26" s="262">
        <v>3037.5792500000002</v>
      </c>
      <c r="N26" s="262">
        <v>3218.6977499999998</v>
      </c>
      <c r="O26" s="262">
        <v>3317.6017499999998</v>
      </c>
      <c r="P26" s="262">
        <v>3405.5703749999998</v>
      </c>
      <c r="Q26" s="262">
        <v>3520.076125</v>
      </c>
      <c r="R26" s="262">
        <v>3448.3803750000002</v>
      </c>
      <c r="S26" s="262">
        <v>3221.725625</v>
      </c>
      <c r="T26" s="262">
        <v>3124.9442499999996</v>
      </c>
      <c r="U26" s="262">
        <v>3027.928375</v>
      </c>
      <c r="V26" s="262">
        <v>2972.7718750000004</v>
      </c>
      <c r="W26" s="262">
        <v>2908.1660000000002</v>
      </c>
      <c r="X26" s="262">
        <v>2957.6132500000003</v>
      </c>
      <c r="Y26" s="262">
        <v>3074.3670000000002</v>
      </c>
      <c r="Z26" s="262">
        <v>3252.6724999999997</v>
      </c>
      <c r="AA26" s="262">
        <v>3314.3242500000001</v>
      </c>
      <c r="AB26" s="262">
        <v>3122.3717500000002</v>
      </c>
      <c r="AC26" s="262">
        <v>2394.5581249999996</v>
      </c>
      <c r="AD26" s="263">
        <v>2132.0988750000001</v>
      </c>
      <c r="AE26" s="262">
        <v>2158.5232500000002</v>
      </c>
      <c r="AF26" s="262">
        <v>2299.3598750000001</v>
      </c>
      <c r="AG26" s="262">
        <v>2404.453125</v>
      </c>
      <c r="AH26" s="262">
        <v>2437.3035</v>
      </c>
      <c r="AI26" s="262">
        <v>2518.6320000000001</v>
      </c>
      <c r="AJ26" s="262">
        <v>2630.0906249999998</v>
      </c>
      <c r="AK26" s="262">
        <v>2877.4006250000002</v>
      </c>
      <c r="AL26" s="470">
        <v>93.592245641425976</v>
      </c>
      <c r="AM26" s="42">
        <v>88.461893196421443</v>
      </c>
      <c r="AN26" s="42">
        <v>109.40268430858143</v>
      </c>
      <c r="AO26" s="2"/>
      <c r="AP26" s="2"/>
      <c r="AQ26" s="2"/>
    </row>
    <row r="27" spans="1:125" x14ac:dyDescent="0.25">
      <c r="A27" s="101" t="s">
        <v>43</v>
      </c>
      <c r="B27" s="262">
        <v>4584.4138999999996</v>
      </c>
      <c r="C27" s="262">
        <v>4333.0036</v>
      </c>
      <c r="D27" s="262">
        <v>4930.13105</v>
      </c>
      <c r="E27" s="262">
        <v>5632.5725249999996</v>
      </c>
      <c r="F27" s="262">
        <v>5209.8672999999999</v>
      </c>
      <c r="G27" s="262">
        <v>5065.3297750000002</v>
      </c>
      <c r="H27" s="262">
        <v>5112.2305317325745</v>
      </c>
      <c r="I27" s="262">
        <v>5599.832359712329</v>
      </c>
      <c r="J27" s="262">
        <v>6213.4515774134798</v>
      </c>
      <c r="K27" s="262">
        <v>6383.2446372886743</v>
      </c>
      <c r="L27" s="262">
        <v>6146.6821696433999</v>
      </c>
      <c r="M27" s="262">
        <v>6409.4536284826327</v>
      </c>
      <c r="N27" s="262">
        <v>6402.4606618054395</v>
      </c>
      <c r="O27" s="262">
        <v>6336.5925141425123</v>
      </c>
      <c r="P27" s="262">
        <v>6523.6949999999997</v>
      </c>
      <c r="Q27" s="262">
        <v>6485.7176250000002</v>
      </c>
      <c r="R27" s="262">
        <v>5989.287875</v>
      </c>
      <c r="S27" s="262">
        <v>6108.0422579382748</v>
      </c>
      <c r="T27" s="262">
        <v>6097.8373696353756</v>
      </c>
      <c r="U27" s="262">
        <v>5805.5976027183742</v>
      </c>
      <c r="V27" s="262">
        <v>6068.6056989742829</v>
      </c>
      <c r="W27" s="262">
        <v>5992.0810968044507</v>
      </c>
      <c r="X27" s="262">
        <v>5909.4225434997006</v>
      </c>
      <c r="Y27" s="262">
        <v>6332.0207652422414</v>
      </c>
      <c r="Z27" s="262">
        <v>6376.1195622435571</v>
      </c>
      <c r="AA27" s="262">
        <v>6376.4557165781225</v>
      </c>
      <c r="AB27" s="262">
        <v>8652.3486404332289</v>
      </c>
      <c r="AC27" s="262">
        <v>7476.4660130279744</v>
      </c>
      <c r="AD27" s="263">
        <v>6297.8427684268345</v>
      </c>
      <c r="AE27" s="262">
        <v>6939.1178568630485</v>
      </c>
      <c r="AF27" s="262">
        <v>7193.1292631126244</v>
      </c>
      <c r="AG27" s="262">
        <v>6998.076238040896</v>
      </c>
      <c r="AH27" s="262">
        <v>7193.5563939749445</v>
      </c>
      <c r="AI27" s="262">
        <v>7561.2741054666349</v>
      </c>
      <c r="AJ27" s="262">
        <v>7474.0456192039946</v>
      </c>
      <c r="AK27" s="262">
        <v>8184.1040819765567</v>
      </c>
      <c r="AL27" s="470">
        <v>129.24984207201516</v>
      </c>
      <c r="AM27" s="42">
        <v>128.35589153244146</v>
      </c>
      <c r="AN27" s="42">
        <v>109.50093658014451</v>
      </c>
      <c r="AO27" s="2"/>
      <c r="AP27" s="2"/>
      <c r="AQ27" s="2"/>
    </row>
    <row r="28" spans="1:125" ht="15.75" hidden="1" customHeight="1" x14ac:dyDescent="0.25">
      <c r="A28" s="101" t="s">
        <v>44</v>
      </c>
      <c r="B28" s="162">
        <v>4506.9029</v>
      </c>
      <c r="C28" s="162">
        <v>4267.9947250000005</v>
      </c>
      <c r="D28" s="162">
        <v>4855.9765500000003</v>
      </c>
      <c r="E28" s="162">
        <v>5535.5614000000005</v>
      </c>
      <c r="F28" s="162">
        <v>5130.2254249999996</v>
      </c>
      <c r="G28" s="162">
        <v>4982.3838999999998</v>
      </c>
      <c r="H28" s="162">
        <v>5052.1960317325756</v>
      </c>
      <c r="I28" s="162">
        <v>5502.6712347123294</v>
      </c>
      <c r="J28" s="162">
        <v>6140.7432024134796</v>
      </c>
      <c r="K28" s="162">
        <v>6292.0831372886751</v>
      </c>
      <c r="L28" s="162">
        <v>6023.6914196434</v>
      </c>
      <c r="M28" s="162">
        <v>6322.5891284826321</v>
      </c>
      <c r="N28" s="162">
        <v>6343.3012868054402</v>
      </c>
      <c r="O28" s="162">
        <v>6224.1967641425126</v>
      </c>
      <c r="P28" s="162">
        <v>6433.4474999999984</v>
      </c>
      <c r="Q28" s="162">
        <v>6372.2847500000007</v>
      </c>
      <c r="R28" s="162">
        <v>5849.2105000000001</v>
      </c>
      <c r="S28" s="162">
        <v>5990.7521329382744</v>
      </c>
      <c r="T28" s="162">
        <v>5996.5723696353753</v>
      </c>
      <c r="U28" s="162">
        <v>5711.8408527183747</v>
      </c>
      <c r="V28" s="162">
        <v>5967.1359489742827</v>
      </c>
      <c r="W28" s="162">
        <v>5813.4560968044498</v>
      </c>
      <c r="X28" s="162">
        <v>5607.0854184997006</v>
      </c>
      <c r="Y28" s="162">
        <v>6048.326765242241</v>
      </c>
      <c r="Z28" s="162">
        <v>6129.8504372435573</v>
      </c>
      <c r="AA28" s="162">
        <v>6138.3615915781229</v>
      </c>
      <c r="AB28" s="162">
        <v>8149.5151404332291</v>
      </c>
      <c r="AC28" s="162">
        <v>7130.0322630279752</v>
      </c>
      <c r="AD28" s="163">
        <v>5997.8577684268348</v>
      </c>
      <c r="AE28" s="162">
        <v>6604.2154818630479</v>
      </c>
      <c r="AF28" s="162">
        <v>6846.5555131126248</v>
      </c>
      <c r="AG28" s="162">
        <v>6567.4706130408958</v>
      </c>
      <c r="AH28" s="162">
        <v>6704.6198939749447</v>
      </c>
      <c r="AI28" s="162">
        <v>7013.1558554666353</v>
      </c>
      <c r="AJ28" s="162">
        <v>7008.2207442039953</v>
      </c>
      <c r="AK28" s="162">
        <v>7721.2993319765574</v>
      </c>
      <c r="AL28" s="469">
        <v>127.66066498024239</v>
      </c>
      <c r="AM28" s="34">
        <v>125.96127179888742</v>
      </c>
      <c r="AN28" s="34">
        <v>110.17522330983705</v>
      </c>
      <c r="AO28" s="2"/>
      <c r="AP28" s="2"/>
      <c r="AQ28" s="2"/>
    </row>
    <row r="29" spans="1:125" ht="15.75" hidden="1" customHeight="1" x14ac:dyDescent="0.25">
      <c r="A29" s="101" t="s">
        <v>45</v>
      </c>
      <c r="B29" s="162">
        <v>77.510999999999996</v>
      </c>
      <c r="C29" s="162">
        <v>65.008875000000003</v>
      </c>
      <c r="D29" s="162">
        <v>74.154499999999985</v>
      </c>
      <c r="E29" s="162">
        <v>97.011124999999993</v>
      </c>
      <c r="F29" s="162">
        <v>79.641874999999999</v>
      </c>
      <c r="G29" s="162">
        <v>82.945875000000001</v>
      </c>
      <c r="H29" s="162">
        <v>60.034500000000008</v>
      </c>
      <c r="I29" s="162">
        <v>97.161124999999998</v>
      </c>
      <c r="J29" s="162">
        <v>72.70837499999999</v>
      </c>
      <c r="K29" s="162">
        <v>91.16149999999999</v>
      </c>
      <c r="L29" s="162">
        <v>122.99074999999999</v>
      </c>
      <c r="M29" s="162">
        <v>86.864499999999992</v>
      </c>
      <c r="N29" s="162">
        <v>59.159374999999997</v>
      </c>
      <c r="O29" s="162">
        <v>112.39574999999999</v>
      </c>
      <c r="P29" s="162">
        <v>90.247500000000002</v>
      </c>
      <c r="Q29" s="162">
        <v>113.432875</v>
      </c>
      <c r="R29" s="162">
        <v>140.07737499999999</v>
      </c>
      <c r="S29" s="162">
        <v>117.290125</v>
      </c>
      <c r="T29" s="162">
        <v>101.265</v>
      </c>
      <c r="U29" s="162">
        <v>93.756750000000011</v>
      </c>
      <c r="V29" s="162">
        <v>101.46975</v>
      </c>
      <c r="W29" s="162">
        <v>178.625</v>
      </c>
      <c r="X29" s="162">
        <v>302.33712500000001</v>
      </c>
      <c r="Y29" s="162">
        <v>283.69399999999996</v>
      </c>
      <c r="Z29" s="162">
        <v>246.269125</v>
      </c>
      <c r="AA29" s="162">
        <v>238.09412499999999</v>
      </c>
      <c r="AB29" s="162">
        <v>502.83349999999996</v>
      </c>
      <c r="AC29" s="162">
        <v>346.43374999999997</v>
      </c>
      <c r="AD29" s="163">
        <v>299.98500000000001</v>
      </c>
      <c r="AE29" s="162">
        <v>334.90237500000001</v>
      </c>
      <c r="AF29" s="162">
        <v>346.57375000000002</v>
      </c>
      <c r="AG29" s="162">
        <v>430.60562499999997</v>
      </c>
      <c r="AH29" s="162">
        <v>488.93650000000002</v>
      </c>
      <c r="AI29" s="162">
        <v>548.1182500000001</v>
      </c>
      <c r="AJ29" s="162">
        <v>465.82487500000002</v>
      </c>
      <c r="AK29" s="162">
        <v>462.80475000000001</v>
      </c>
      <c r="AL29" s="469">
        <v>163.13006697215371</v>
      </c>
      <c r="AM29" s="34">
        <v>187.90093382054405</v>
      </c>
      <c r="AN29" s="34">
        <v>99.355946758265347</v>
      </c>
      <c r="AO29" s="2"/>
      <c r="AP29" s="2"/>
      <c r="AQ29" s="2"/>
    </row>
    <row r="30" spans="1:125" x14ac:dyDescent="0.25">
      <c r="A30" s="99" t="s">
        <v>46</v>
      </c>
      <c r="B30" s="162">
        <v>17862.402447418342</v>
      </c>
      <c r="C30" s="162">
        <v>18235.160251261943</v>
      </c>
      <c r="D30" s="162">
        <v>19902.427366335061</v>
      </c>
      <c r="E30" s="162">
        <v>20248.30532412303</v>
      </c>
      <c r="F30" s="162">
        <v>19430.96494736935</v>
      </c>
      <c r="G30" s="162">
        <v>19030.40069698865</v>
      </c>
      <c r="H30" s="162">
        <v>19186.874003085224</v>
      </c>
      <c r="I30" s="162">
        <v>19715.280639870885</v>
      </c>
      <c r="J30" s="162">
        <v>19801.441025178079</v>
      </c>
      <c r="K30" s="162">
        <v>19121.972905064224</v>
      </c>
      <c r="L30" s="162">
        <v>18916.882622706289</v>
      </c>
      <c r="M30" s="162">
        <v>18391.152134922726</v>
      </c>
      <c r="N30" s="162">
        <v>18548.814264386128</v>
      </c>
      <c r="O30" s="162">
        <v>19033.363778147694</v>
      </c>
      <c r="P30" s="162">
        <v>18836.368437081321</v>
      </c>
      <c r="Q30" s="162">
        <v>18744.202701069058</v>
      </c>
      <c r="R30" s="162">
        <v>18387.951048261843</v>
      </c>
      <c r="S30" s="162">
        <v>17223.880641951109</v>
      </c>
      <c r="T30" s="162">
        <v>17033.020144359063</v>
      </c>
      <c r="U30" s="162">
        <v>16772.575969671638</v>
      </c>
      <c r="V30" s="162">
        <v>17253.667764683396</v>
      </c>
      <c r="W30" s="162">
        <v>16940.834523991587</v>
      </c>
      <c r="X30" s="162">
        <v>17494.915780542186</v>
      </c>
      <c r="Y30" s="162">
        <v>18169.288585123257</v>
      </c>
      <c r="Z30" s="162">
        <v>18277.720621282446</v>
      </c>
      <c r="AA30" s="162">
        <v>18140.08490937516</v>
      </c>
      <c r="AB30" s="162">
        <v>19975.354106884413</v>
      </c>
      <c r="AC30" s="162">
        <v>17929.222320917685</v>
      </c>
      <c r="AD30" s="163">
        <v>16455.797584129097</v>
      </c>
      <c r="AE30" s="162">
        <v>17294.867292360792</v>
      </c>
      <c r="AF30" s="162">
        <v>17186.549551324759</v>
      </c>
      <c r="AG30" s="162">
        <v>16875.903115757035</v>
      </c>
      <c r="AH30" s="162">
        <v>16766.281476257398</v>
      </c>
      <c r="AI30" s="162">
        <v>16210.457748106322</v>
      </c>
      <c r="AJ30" s="162">
        <v>15849.615831402429</v>
      </c>
      <c r="AK30" s="162">
        <v>16129.730623851261</v>
      </c>
      <c r="AL30" s="469">
        <v>88.774471223437345</v>
      </c>
      <c r="AM30" s="34">
        <v>88.247974307489457</v>
      </c>
      <c r="AN30" s="34">
        <v>101.7672370280638</v>
      </c>
      <c r="AO30" s="2"/>
      <c r="AP30" s="2"/>
      <c r="AQ30" s="2"/>
    </row>
    <row r="31" spans="1:125" x14ac:dyDescent="0.25">
      <c r="A31" s="101" t="s">
        <v>47</v>
      </c>
      <c r="B31" s="262">
        <v>13140.929099999999</v>
      </c>
      <c r="C31" s="262">
        <v>13532.589500000002</v>
      </c>
      <c r="D31" s="262">
        <v>14695.036599999999</v>
      </c>
      <c r="E31" s="262">
        <v>14808.284075</v>
      </c>
      <c r="F31" s="262">
        <v>14090.503024999998</v>
      </c>
      <c r="G31" s="262">
        <v>13686.085725000001</v>
      </c>
      <c r="H31" s="262">
        <v>13531.737464575348</v>
      </c>
      <c r="I31" s="262">
        <v>13443.652882281909</v>
      </c>
      <c r="J31" s="262">
        <v>12984.429923205167</v>
      </c>
      <c r="K31" s="262">
        <v>12457.061721793052</v>
      </c>
      <c r="L31" s="262">
        <v>12165.601582002786</v>
      </c>
      <c r="M31" s="262">
        <v>11837.986206712183</v>
      </c>
      <c r="N31" s="262">
        <v>11852.359702843063</v>
      </c>
      <c r="O31" s="262">
        <v>11848.671186354237</v>
      </c>
      <c r="P31" s="262">
        <v>11681.817478386347</v>
      </c>
      <c r="Q31" s="262">
        <v>11539.186891191008</v>
      </c>
      <c r="R31" s="262">
        <v>10923.677777269037</v>
      </c>
      <c r="S31" s="262">
        <v>10377.137599145595</v>
      </c>
      <c r="T31" s="262">
        <v>10052.303970640882</v>
      </c>
      <c r="U31" s="262">
        <v>9818.119718899552</v>
      </c>
      <c r="V31" s="262">
        <v>9775.4769656505196</v>
      </c>
      <c r="W31" s="262">
        <v>9683.3818781571445</v>
      </c>
      <c r="X31" s="262">
        <v>9732.4765240633988</v>
      </c>
      <c r="Y31" s="262">
        <v>10017.367437779703</v>
      </c>
      <c r="Z31" s="262">
        <v>10256.273713764282</v>
      </c>
      <c r="AA31" s="262">
        <v>10435.429221495629</v>
      </c>
      <c r="AB31" s="262">
        <v>11802.851300930059</v>
      </c>
      <c r="AC31" s="262">
        <v>10381.255766629738</v>
      </c>
      <c r="AD31" s="263">
        <v>9272.0029634960665</v>
      </c>
      <c r="AE31" s="262">
        <v>9460.8202688918245</v>
      </c>
      <c r="AF31" s="262">
        <v>9561.6764069150413</v>
      </c>
      <c r="AG31" s="262">
        <v>9496.4501614526798</v>
      </c>
      <c r="AH31" s="262">
        <v>9375.1922594440293</v>
      </c>
      <c r="AI31" s="262">
        <v>9142.3153432987529</v>
      </c>
      <c r="AJ31" s="262">
        <v>8841.7528327331947</v>
      </c>
      <c r="AK31" s="262">
        <v>9212.9846008396107</v>
      </c>
      <c r="AL31" s="470">
        <v>91.969972248287988</v>
      </c>
      <c r="AM31" s="42">
        <v>89.827715647943222</v>
      </c>
      <c r="AN31" s="42">
        <v>104.19824017733947</v>
      </c>
      <c r="AO31" s="2"/>
      <c r="AP31" s="2"/>
      <c r="AQ31" s="2"/>
    </row>
    <row r="32" spans="1:125" x14ac:dyDescent="0.25">
      <c r="A32" s="101" t="s">
        <v>48</v>
      </c>
      <c r="B32" s="262">
        <v>4721.4733474183413</v>
      </c>
      <c r="C32" s="262">
        <v>4702.570751261941</v>
      </c>
      <c r="D32" s="262">
        <v>5207.3907663350656</v>
      </c>
      <c r="E32" s="262">
        <v>5440.0212491230286</v>
      </c>
      <c r="F32" s="262">
        <v>5340.4619223693498</v>
      </c>
      <c r="G32" s="262">
        <v>5344.3149719886505</v>
      </c>
      <c r="H32" s="262">
        <v>5655.1365385098761</v>
      </c>
      <c r="I32" s="262">
        <v>6271.6277575889781</v>
      </c>
      <c r="J32" s="262">
        <v>6817.0111019729129</v>
      </c>
      <c r="K32" s="262">
        <v>6664.9111832711724</v>
      </c>
      <c r="L32" s="262">
        <v>6751.2810407035022</v>
      </c>
      <c r="M32" s="262">
        <v>6553.1659282105429</v>
      </c>
      <c r="N32" s="262">
        <v>6696.4545615430661</v>
      </c>
      <c r="O32" s="262">
        <v>7184.6925917934568</v>
      </c>
      <c r="P32" s="262">
        <v>7154.5509586949729</v>
      </c>
      <c r="Q32" s="262">
        <v>7205.0158098780539</v>
      </c>
      <c r="R32" s="262">
        <v>7464.2732709928068</v>
      </c>
      <c r="S32" s="262">
        <v>6846.7430428055168</v>
      </c>
      <c r="T32" s="262">
        <v>6980.7161737181777</v>
      </c>
      <c r="U32" s="262">
        <v>6954.4562507720848</v>
      </c>
      <c r="V32" s="262">
        <v>7478.1907990328773</v>
      </c>
      <c r="W32" s="262">
        <v>7257.4526458344426</v>
      </c>
      <c r="X32" s="262">
        <v>7762.4392564787877</v>
      </c>
      <c r="Y32" s="262">
        <v>8151.9211473435544</v>
      </c>
      <c r="Z32" s="262">
        <v>8021.4469075181623</v>
      </c>
      <c r="AA32" s="262">
        <v>7704.6556878795272</v>
      </c>
      <c r="AB32" s="262">
        <v>8172.5028059543565</v>
      </c>
      <c r="AC32" s="262">
        <v>7547.9665542879475</v>
      </c>
      <c r="AD32" s="263">
        <v>7183.7946206330362</v>
      </c>
      <c r="AE32" s="262">
        <v>7834.0470234689647</v>
      </c>
      <c r="AF32" s="262">
        <v>7624.8731444097202</v>
      </c>
      <c r="AG32" s="262">
        <v>7379.4529543043545</v>
      </c>
      <c r="AH32" s="262">
        <v>7391.0892168133732</v>
      </c>
      <c r="AI32" s="262">
        <v>7068.1424048075705</v>
      </c>
      <c r="AJ32" s="262">
        <v>7007.8629986692349</v>
      </c>
      <c r="AK32" s="262">
        <v>6916.7460230116521</v>
      </c>
      <c r="AL32" s="470">
        <v>84.847704216194998</v>
      </c>
      <c r="AM32" s="42">
        <v>86.228089859625499</v>
      </c>
      <c r="AN32" s="42">
        <v>98.698611566945871</v>
      </c>
      <c r="AO32" s="2"/>
      <c r="AP32" s="2"/>
      <c r="AQ32" s="2"/>
    </row>
    <row r="33" spans="1:43" ht="15.75" hidden="1" customHeight="1" x14ac:dyDescent="0.25">
      <c r="A33" s="101" t="s">
        <v>44</v>
      </c>
      <c r="B33" s="162">
        <v>4072.9785249999995</v>
      </c>
      <c r="C33" s="162">
        <v>4053.1475499999997</v>
      </c>
      <c r="D33" s="162">
        <v>4533.6594999999998</v>
      </c>
      <c r="E33" s="162">
        <v>4743.6809249999988</v>
      </c>
      <c r="F33" s="162">
        <v>4666.8138749999998</v>
      </c>
      <c r="G33" s="162">
        <v>4691.6169499999996</v>
      </c>
      <c r="H33" s="162">
        <v>4954.1525236104671</v>
      </c>
      <c r="I33" s="162">
        <v>5467.533396281935</v>
      </c>
      <c r="J33" s="162">
        <v>5958.784507446615</v>
      </c>
      <c r="K33" s="162">
        <v>5857.0789404138559</v>
      </c>
      <c r="L33" s="162">
        <v>5958.3347980302424</v>
      </c>
      <c r="M33" s="162">
        <v>5739.406824565227</v>
      </c>
      <c r="N33" s="162">
        <v>5808.5379365883782</v>
      </c>
      <c r="O33" s="162">
        <v>6361.7420776525096</v>
      </c>
      <c r="P33" s="162">
        <v>6361.8954265167704</v>
      </c>
      <c r="Q33" s="162">
        <v>6412.4675258194293</v>
      </c>
      <c r="R33" s="162">
        <v>6684.1257013109971</v>
      </c>
      <c r="S33" s="162">
        <v>6070.2539123792376</v>
      </c>
      <c r="T33" s="162">
        <v>6213.4629856498577</v>
      </c>
      <c r="U33" s="162">
        <v>6201.2037769569979</v>
      </c>
      <c r="V33" s="162">
        <v>6714.6886359202672</v>
      </c>
      <c r="W33" s="162">
        <v>6476.7223001596558</v>
      </c>
      <c r="X33" s="162">
        <v>6963.2211688577754</v>
      </c>
      <c r="Y33" s="162">
        <v>7358.4892297457518</v>
      </c>
      <c r="Z33" s="162">
        <v>7191.389561833178</v>
      </c>
      <c r="AA33" s="162">
        <v>6854.3172831483516</v>
      </c>
      <c r="AB33" s="162">
        <v>7162.2143825909625</v>
      </c>
      <c r="AC33" s="162">
        <v>6610.5234311320191</v>
      </c>
      <c r="AD33" s="163">
        <v>6291.0749192259045</v>
      </c>
      <c r="AE33" s="162">
        <v>6861.358874267612</v>
      </c>
      <c r="AF33" s="162">
        <v>6683.8803042098552</v>
      </c>
      <c r="AG33" s="162">
        <v>6443.3448968384646</v>
      </c>
      <c r="AH33" s="162">
        <v>6418.0857901263407</v>
      </c>
      <c r="AI33" s="162">
        <v>6082.2063439824251</v>
      </c>
      <c r="AJ33" s="162">
        <v>5964.1352081560144</v>
      </c>
      <c r="AK33" s="162">
        <v>5873.7830620979894</v>
      </c>
      <c r="AL33" s="469">
        <v>79.823333559828768</v>
      </c>
      <c r="AM33" s="34">
        <v>81.678115526879338</v>
      </c>
      <c r="AN33" s="34">
        <v>98.485940879596242</v>
      </c>
      <c r="AO33" s="2"/>
      <c r="AP33" s="2"/>
      <c r="AQ33" s="2"/>
    </row>
    <row r="34" spans="1:43" ht="15.75" hidden="1" customHeight="1" x14ac:dyDescent="0.25">
      <c r="A34" s="101" t="s">
        <v>45</v>
      </c>
      <c r="B34" s="162">
        <v>648.49482241834176</v>
      </c>
      <c r="C34" s="162">
        <v>649.42320126194124</v>
      </c>
      <c r="D34" s="162">
        <v>673.73126633506581</v>
      </c>
      <c r="E34" s="162">
        <v>696.34032412302975</v>
      </c>
      <c r="F34" s="162">
        <v>673.64804736935093</v>
      </c>
      <c r="G34" s="162">
        <v>652.69802198865068</v>
      </c>
      <c r="H34" s="162">
        <v>700.98401489940863</v>
      </c>
      <c r="I34" s="162">
        <v>804.0943613070425</v>
      </c>
      <c r="J34" s="162">
        <v>858.2265945262975</v>
      </c>
      <c r="K34" s="162">
        <v>807.83224285731762</v>
      </c>
      <c r="L34" s="162">
        <v>792.94624267326003</v>
      </c>
      <c r="M34" s="162">
        <v>813.75910364531501</v>
      </c>
      <c r="N34" s="162">
        <v>887.91662495468745</v>
      </c>
      <c r="O34" s="162">
        <v>822.95051414094758</v>
      </c>
      <c r="P34" s="162">
        <v>792.65553217820252</v>
      </c>
      <c r="Q34" s="162">
        <v>792.54828405862497</v>
      </c>
      <c r="R34" s="162">
        <v>780.1475696818087</v>
      </c>
      <c r="S34" s="162">
        <v>776.48913042627998</v>
      </c>
      <c r="T34" s="162">
        <v>767.25318806832047</v>
      </c>
      <c r="U34" s="162">
        <v>753.25247381508746</v>
      </c>
      <c r="V34" s="162">
        <v>763.50216311260999</v>
      </c>
      <c r="W34" s="162">
        <v>780.73034567478749</v>
      </c>
      <c r="X34" s="162">
        <v>799.2180876210125</v>
      </c>
      <c r="Y34" s="162">
        <v>793.43191759780257</v>
      </c>
      <c r="Z34" s="162">
        <v>830.05734568498497</v>
      </c>
      <c r="AA34" s="162">
        <v>850.33840473117493</v>
      </c>
      <c r="AB34" s="162">
        <v>1010.2884233633949</v>
      </c>
      <c r="AC34" s="162">
        <v>937.44312315592742</v>
      </c>
      <c r="AD34" s="163">
        <v>892.71970140713006</v>
      </c>
      <c r="AE34" s="162">
        <v>972.68814920135242</v>
      </c>
      <c r="AF34" s="162">
        <v>940.99284019986499</v>
      </c>
      <c r="AG34" s="162">
        <v>936.10805746588994</v>
      </c>
      <c r="AH34" s="162">
        <v>973.00342668703252</v>
      </c>
      <c r="AI34" s="162">
        <v>985.93606082514498</v>
      </c>
      <c r="AJ34" s="162">
        <v>1043.72779051322</v>
      </c>
      <c r="AK34" s="162">
        <v>1042.9629609136625</v>
      </c>
      <c r="AL34" s="469">
        <v>131.45954121502396</v>
      </c>
      <c r="AM34" s="34">
        <v>125.64751234790988</v>
      </c>
      <c r="AN34" s="34">
        <v>99.932930918846409</v>
      </c>
      <c r="AO34" s="2"/>
      <c r="AP34" s="2"/>
      <c r="AQ34" s="2"/>
    </row>
    <row r="35" spans="1:43" ht="31.7" customHeight="1" x14ac:dyDescent="0.25">
      <c r="A35" s="132" t="s">
        <v>49</v>
      </c>
      <c r="B35" s="162">
        <v>1546.4508249999999</v>
      </c>
      <c r="C35" s="162">
        <v>1599.8963999999999</v>
      </c>
      <c r="D35" s="162">
        <v>1479.8811249999999</v>
      </c>
      <c r="E35" s="162">
        <v>1429.7801749999999</v>
      </c>
      <c r="F35" s="162">
        <v>1380.2156999999997</v>
      </c>
      <c r="G35" s="162">
        <v>1328.0652</v>
      </c>
      <c r="H35" s="162">
        <v>1263.867797225985</v>
      </c>
      <c r="I35" s="162">
        <v>1182.7042509595274</v>
      </c>
      <c r="J35" s="162">
        <v>1308.9788136524623</v>
      </c>
      <c r="K35" s="162">
        <v>1428.2772206269774</v>
      </c>
      <c r="L35" s="162">
        <v>1447.6215858392025</v>
      </c>
      <c r="M35" s="162">
        <v>1509.5185962419175</v>
      </c>
      <c r="N35" s="162">
        <v>1509.9993280085075</v>
      </c>
      <c r="O35" s="162">
        <v>1496.375338000495</v>
      </c>
      <c r="P35" s="162">
        <v>1505.4860611710599</v>
      </c>
      <c r="Q35" s="162">
        <v>1490.1948452982751</v>
      </c>
      <c r="R35" s="162">
        <v>1434.9739837811776</v>
      </c>
      <c r="S35" s="162">
        <v>1392.5129148553124</v>
      </c>
      <c r="T35" s="162">
        <v>1449.9557499535099</v>
      </c>
      <c r="U35" s="162">
        <v>1425.6028254569251</v>
      </c>
      <c r="V35" s="162">
        <v>1349.683791683505</v>
      </c>
      <c r="W35" s="162">
        <v>1362.3188392856748</v>
      </c>
      <c r="X35" s="162">
        <v>1291.4738895487851</v>
      </c>
      <c r="Y35" s="162">
        <v>1298.396308586345</v>
      </c>
      <c r="Z35" s="162">
        <v>1319.9355301798601</v>
      </c>
      <c r="AA35" s="162">
        <v>1395.368181189205</v>
      </c>
      <c r="AB35" s="162">
        <v>1505.8141530254425</v>
      </c>
      <c r="AC35" s="162">
        <v>1234.4860653121473</v>
      </c>
      <c r="AD35" s="163">
        <v>1024.8974489698251</v>
      </c>
      <c r="AE35" s="162">
        <v>1009.697961207</v>
      </c>
      <c r="AF35" s="162">
        <v>888.91972368425013</v>
      </c>
      <c r="AG35" s="162">
        <v>830.56344117662502</v>
      </c>
      <c r="AH35" s="162">
        <v>809.53273101266996</v>
      </c>
      <c r="AI35" s="162">
        <v>803.11966666655997</v>
      </c>
      <c r="AJ35" s="162">
        <v>733.70447887315004</v>
      </c>
      <c r="AK35" s="162">
        <v>623.80325707552504</v>
      </c>
      <c r="AL35" s="469">
        <v>48.043746149106582</v>
      </c>
      <c r="AM35" s="34">
        <v>47.261156148193038</v>
      </c>
      <c r="AN35" s="34">
        <v>85.021125800735987</v>
      </c>
      <c r="AO35" s="2"/>
      <c r="AP35" s="2"/>
      <c r="AQ35" s="2"/>
    </row>
    <row r="36" spans="1:43" ht="15.95" customHeight="1" x14ac:dyDescent="0.25">
      <c r="A36" s="132" t="s">
        <v>50</v>
      </c>
      <c r="B36" s="162">
        <v>108.66924999999999</v>
      </c>
      <c r="C36" s="162">
        <v>93.409624999999991</v>
      </c>
      <c r="D36" s="162">
        <v>94.820375000000013</v>
      </c>
      <c r="E36" s="162">
        <v>99.262249999999995</v>
      </c>
      <c r="F36" s="162">
        <v>98.194125</v>
      </c>
      <c r="G36" s="162">
        <v>96.968500000000006</v>
      </c>
      <c r="H36" s="162">
        <v>101.61737499999998</v>
      </c>
      <c r="I36" s="162">
        <v>109.457125</v>
      </c>
      <c r="J36" s="162">
        <v>106.88925</v>
      </c>
      <c r="K36" s="162">
        <v>103.177125</v>
      </c>
      <c r="L36" s="162">
        <v>101.39137500000001</v>
      </c>
      <c r="M36" s="162">
        <v>98.152000000000015</v>
      </c>
      <c r="N36" s="162">
        <v>99.352500000000006</v>
      </c>
      <c r="O36" s="162">
        <v>97.380375000000001</v>
      </c>
      <c r="P36" s="162">
        <v>93.359250000000003</v>
      </c>
      <c r="Q36" s="162">
        <v>94.239874999999998</v>
      </c>
      <c r="R36" s="162">
        <v>82.895500000000013</v>
      </c>
      <c r="S36" s="162">
        <v>61.153125000000003</v>
      </c>
      <c r="T36" s="162">
        <v>60.415875</v>
      </c>
      <c r="U36" s="162">
        <v>58.693749999999994</v>
      </c>
      <c r="V36" s="162">
        <v>57.862875000000003</v>
      </c>
      <c r="W36" s="162">
        <v>56.703749999999999</v>
      </c>
      <c r="X36" s="162">
        <v>58.779375000000002</v>
      </c>
      <c r="Y36" s="162">
        <v>63.29025</v>
      </c>
      <c r="Z36" s="162">
        <v>60.587000000000003</v>
      </c>
      <c r="AA36" s="162">
        <v>62.495000000000005</v>
      </c>
      <c r="AB36" s="162">
        <v>72.088499999999996</v>
      </c>
      <c r="AC36" s="162">
        <v>61.097499999999997</v>
      </c>
      <c r="AD36" s="163">
        <v>51.263375000000003</v>
      </c>
      <c r="AE36" s="162">
        <v>51.318249999999992</v>
      </c>
      <c r="AF36" s="162">
        <v>48.111125000000001</v>
      </c>
      <c r="AG36" s="162">
        <v>49.195749999999997</v>
      </c>
      <c r="AH36" s="162">
        <v>46.769500000000001</v>
      </c>
      <c r="AI36" s="162">
        <v>45.83325</v>
      </c>
      <c r="AJ36" s="162">
        <v>46.592500000000001</v>
      </c>
      <c r="AK36" s="162">
        <v>49.792249999999996</v>
      </c>
      <c r="AL36" s="469">
        <v>78.672985781990519</v>
      </c>
      <c r="AM36" s="34">
        <v>82.178217821782169</v>
      </c>
      <c r="AN36" s="34">
        <v>106.86695278969957</v>
      </c>
      <c r="AO36" s="2"/>
      <c r="AP36" s="2"/>
      <c r="AQ36" s="2"/>
    </row>
    <row r="37" spans="1:43" ht="33" customHeight="1" thickBot="1" x14ac:dyDescent="0.3">
      <c r="A37" s="140" t="s">
        <v>51</v>
      </c>
      <c r="B37" s="481">
        <v>48181.087030685841</v>
      </c>
      <c r="C37" s="481">
        <v>48180.916596506941</v>
      </c>
      <c r="D37" s="481">
        <v>50542.833329353816</v>
      </c>
      <c r="E37" s="481">
        <v>51327.176774991778</v>
      </c>
      <c r="F37" s="481">
        <v>50150.29631622685</v>
      </c>
      <c r="G37" s="481">
        <v>50591.185270929898</v>
      </c>
      <c r="H37" s="481">
        <v>51317.177232471571</v>
      </c>
      <c r="I37" s="481">
        <v>51092.246814696497</v>
      </c>
      <c r="J37" s="481">
        <v>50437.295191279518</v>
      </c>
      <c r="K37" s="481">
        <v>50257.723318993056</v>
      </c>
      <c r="L37" s="481">
        <v>49465.924711772233</v>
      </c>
      <c r="M37" s="481">
        <v>49785.202646008074</v>
      </c>
      <c r="N37" s="481">
        <v>50617.279241564785</v>
      </c>
      <c r="O37" s="481">
        <v>51220.364311502432</v>
      </c>
      <c r="P37" s="481">
        <v>51460.825416302556</v>
      </c>
      <c r="Q37" s="481">
        <v>51464.670907806947</v>
      </c>
      <c r="R37" s="481">
        <v>50284.662792736657</v>
      </c>
      <c r="S37" s="481">
        <v>49500.931122170274</v>
      </c>
      <c r="T37" s="481">
        <v>49948.032373925453</v>
      </c>
      <c r="U37" s="481">
        <v>49224.95687665898</v>
      </c>
      <c r="V37" s="481">
        <v>50699.024903971891</v>
      </c>
      <c r="W37" s="481">
        <v>51094.592983449693</v>
      </c>
      <c r="X37" s="481">
        <v>51043.812047384657</v>
      </c>
      <c r="Y37" s="481">
        <v>53086.623725460646</v>
      </c>
      <c r="Z37" s="481">
        <v>53992.400708350826</v>
      </c>
      <c r="AA37" s="481">
        <v>53636.012448394453</v>
      </c>
      <c r="AB37" s="481">
        <v>57726.654882347859</v>
      </c>
      <c r="AC37" s="481">
        <v>54557.853293967382</v>
      </c>
      <c r="AD37" s="482">
        <v>51166.050921098984</v>
      </c>
      <c r="AE37" s="481">
        <v>53604.059108933296</v>
      </c>
      <c r="AF37" s="481">
        <v>54893.786643911502</v>
      </c>
      <c r="AG37" s="481">
        <v>54348.221748001204</v>
      </c>
      <c r="AH37" s="481">
        <v>55177.24428574372</v>
      </c>
      <c r="AI37" s="481">
        <v>55773.959844060177</v>
      </c>
      <c r="AJ37" s="481">
        <v>55248.959691969831</v>
      </c>
      <c r="AK37" s="481">
        <v>57638.112219582908</v>
      </c>
      <c r="AL37" s="53">
        <v>108.5737267031605</v>
      </c>
      <c r="AM37" s="54">
        <v>106.75224661248619</v>
      </c>
      <c r="AN37" s="54">
        <v>104.32424116273597</v>
      </c>
      <c r="AO37" s="2"/>
      <c r="AP37" s="2"/>
      <c r="AQ37" s="2"/>
    </row>
    <row r="38" spans="1:43" ht="16.5" thickTop="1" x14ac:dyDescent="0.25">
      <c r="A38" s="399" t="s">
        <v>52</v>
      </c>
      <c r="B38" s="162">
        <v>17391.627725000002</v>
      </c>
      <c r="C38" s="162">
        <v>16949.814550000003</v>
      </c>
      <c r="D38" s="162">
        <v>17835.586900000002</v>
      </c>
      <c r="E38" s="162">
        <v>18600.718249999998</v>
      </c>
      <c r="F38" s="162">
        <v>18559.517125000002</v>
      </c>
      <c r="G38" s="162">
        <v>18977.92035</v>
      </c>
      <c r="H38" s="162">
        <v>19603.584995607453</v>
      </c>
      <c r="I38" s="162">
        <v>19867.851238984254</v>
      </c>
      <c r="J38" s="162">
        <v>19116.739123146661</v>
      </c>
      <c r="K38" s="162">
        <v>19254.54104095717</v>
      </c>
      <c r="L38" s="162">
        <v>18972.66568278768</v>
      </c>
      <c r="M38" s="162">
        <v>19451.524635628815</v>
      </c>
      <c r="N38" s="162">
        <v>19899.244955496251</v>
      </c>
      <c r="O38" s="162">
        <v>19672.71382794308</v>
      </c>
      <c r="P38" s="162">
        <v>20018.976064060986</v>
      </c>
      <c r="Q38" s="162">
        <v>19981.122154320954</v>
      </c>
      <c r="R38" s="162">
        <v>19610.97655154681</v>
      </c>
      <c r="S38" s="162">
        <v>19613.1281315583</v>
      </c>
      <c r="T38" s="162">
        <v>20070.158813326376</v>
      </c>
      <c r="U38" s="162">
        <v>19773.13293524777</v>
      </c>
      <c r="V38" s="162">
        <v>20043.691628275483</v>
      </c>
      <c r="W38" s="162">
        <v>20148.953455687257</v>
      </c>
      <c r="X38" s="162">
        <v>20272.683725162715</v>
      </c>
      <c r="Y38" s="162">
        <v>21400.599087170744</v>
      </c>
      <c r="Z38" s="162">
        <v>22222.741754332495</v>
      </c>
      <c r="AA38" s="162">
        <v>21910.051353809165</v>
      </c>
      <c r="AB38" s="162">
        <v>24050.567297437996</v>
      </c>
      <c r="AC38" s="162">
        <v>22376.24321321625</v>
      </c>
      <c r="AD38" s="163">
        <v>20993.946598949122</v>
      </c>
      <c r="AE38" s="162">
        <v>22091.175500904403</v>
      </c>
      <c r="AF38" s="162">
        <v>23465.398948804843</v>
      </c>
      <c r="AG38" s="162">
        <v>23889.792220293824</v>
      </c>
      <c r="AH38" s="162">
        <v>24715.738833240051</v>
      </c>
      <c r="AI38" s="162">
        <v>26045.933164311631</v>
      </c>
      <c r="AJ38" s="162">
        <v>26203.484590601638</v>
      </c>
      <c r="AK38" s="162">
        <v>28195.082626983905</v>
      </c>
      <c r="AL38" s="469">
        <v>131.74910983804193</v>
      </c>
      <c r="AM38" s="34">
        <v>126.87522218272306</v>
      </c>
      <c r="AN38" s="34">
        <v>107.60051138206728</v>
      </c>
      <c r="AO38" s="2"/>
      <c r="AP38" s="2"/>
      <c r="AQ38" s="2"/>
    </row>
    <row r="39" spans="1:43" x14ac:dyDescent="0.25">
      <c r="A39" s="399" t="s">
        <v>53</v>
      </c>
      <c r="B39" s="162">
        <v>16188.4871582675</v>
      </c>
      <c r="C39" s="162">
        <v>15632.944220245001</v>
      </c>
      <c r="D39" s="162">
        <v>15410.57628801875</v>
      </c>
      <c r="E39" s="162">
        <v>15172.10402586875</v>
      </c>
      <c r="F39" s="162">
        <v>15124.373343857502</v>
      </c>
      <c r="G39" s="162">
        <v>15808.01467394125</v>
      </c>
      <c r="H39" s="162">
        <v>16213.048203298626</v>
      </c>
      <c r="I39" s="162">
        <v>14978.979241771925</v>
      </c>
      <c r="J39" s="162">
        <v>14324.786713040681</v>
      </c>
      <c r="K39" s="162">
        <v>14646.423028668494</v>
      </c>
      <c r="L39" s="162">
        <v>14282.636800644279</v>
      </c>
      <c r="M39" s="162">
        <v>14791.200844646184</v>
      </c>
      <c r="N39" s="162">
        <v>15261.35990619081</v>
      </c>
      <c r="O39" s="162">
        <v>15171.000851300567</v>
      </c>
      <c r="P39" s="162">
        <v>15258.212139060983</v>
      </c>
      <c r="Q39" s="162">
        <v>15379.732754320954</v>
      </c>
      <c r="R39" s="162">
        <v>15087.555169521807</v>
      </c>
      <c r="S39" s="162">
        <v>15494.228623620027</v>
      </c>
      <c r="T39" s="162">
        <v>16064.617897281001</v>
      </c>
      <c r="U39" s="162">
        <v>15929.158395029395</v>
      </c>
      <c r="V39" s="162">
        <v>16676.889641801201</v>
      </c>
      <c r="W39" s="162">
        <v>17350.988021382804</v>
      </c>
      <c r="X39" s="162">
        <v>17070.521631663018</v>
      </c>
      <c r="Y39" s="162">
        <v>17815.681434428505</v>
      </c>
      <c r="Z39" s="162">
        <v>18247.984317088936</v>
      </c>
      <c r="AA39" s="162">
        <v>17693.750599731044</v>
      </c>
      <c r="AB39" s="162">
        <v>17099.34333200477</v>
      </c>
      <c r="AC39" s="162">
        <v>18048.432825188273</v>
      </c>
      <c r="AD39" s="163">
        <v>17798.530930522291</v>
      </c>
      <c r="AE39" s="162">
        <v>18752.963106541356</v>
      </c>
      <c r="AF39" s="162">
        <v>19669.798810692217</v>
      </c>
      <c r="AG39" s="162">
        <v>19512.805257252927</v>
      </c>
      <c r="AH39" s="162">
        <v>20269.756476765102</v>
      </c>
      <c r="AI39" s="162">
        <v>20815.153293844993</v>
      </c>
      <c r="AJ39" s="162">
        <v>20559.973941240143</v>
      </c>
      <c r="AK39" s="162">
        <v>21762.608942286097</v>
      </c>
      <c r="AL39" s="469">
        <v>122.15405513114835</v>
      </c>
      <c r="AM39" s="34">
        <v>119.26019289785181</v>
      </c>
      <c r="AN39" s="34">
        <v>105.84922178988326</v>
      </c>
      <c r="AO39" s="2"/>
      <c r="AP39" s="2"/>
      <c r="AQ39" s="2"/>
    </row>
    <row r="40" spans="1:43" x14ac:dyDescent="0.25">
      <c r="A40" s="101" t="s">
        <v>54</v>
      </c>
      <c r="B40" s="262">
        <v>8382.7648999999983</v>
      </c>
      <c r="C40" s="262">
        <v>8595.6123499999994</v>
      </c>
      <c r="D40" s="262">
        <v>8457.8224750000008</v>
      </c>
      <c r="E40" s="262">
        <v>8123.7017500000002</v>
      </c>
      <c r="F40" s="262">
        <v>8374.6665499999999</v>
      </c>
      <c r="G40" s="262">
        <v>8706.4894999999997</v>
      </c>
      <c r="H40" s="262">
        <v>8557.6276714931882</v>
      </c>
      <c r="I40" s="262">
        <v>8405.9569270038173</v>
      </c>
      <c r="J40" s="262">
        <v>7467.9206615955572</v>
      </c>
      <c r="K40" s="262">
        <v>7459.0874922605981</v>
      </c>
      <c r="L40" s="262">
        <v>7614.8234276308704</v>
      </c>
      <c r="M40" s="262">
        <v>7422.3837636458884</v>
      </c>
      <c r="N40" s="262">
        <v>7793.5292826869381</v>
      </c>
      <c r="O40" s="262">
        <v>7876.3665688338242</v>
      </c>
      <c r="P40" s="262">
        <v>7931.7690648732878</v>
      </c>
      <c r="Q40" s="262">
        <v>7652.0414486624177</v>
      </c>
      <c r="R40" s="262">
        <v>7932.0987373698244</v>
      </c>
      <c r="S40" s="262">
        <v>7676.7820920537233</v>
      </c>
      <c r="T40" s="262">
        <v>7999.873345813603</v>
      </c>
      <c r="U40" s="262">
        <v>8243.2852712820459</v>
      </c>
      <c r="V40" s="262">
        <v>7978.9070954164008</v>
      </c>
      <c r="W40" s="262">
        <v>8226.477534765274</v>
      </c>
      <c r="X40" s="262">
        <v>8497.7455868356192</v>
      </c>
      <c r="Y40" s="262">
        <v>8464.2357587274746</v>
      </c>
      <c r="Z40" s="262">
        <v>8951.638104952699</v>
      </c>
      <c r="AA40" s="262">
        <v>8653.8172626948108</v>
      </c>
      <c r="AB40" s="262">
        <v>8360.1364497418053</v>
      </c>
      <c r="AC40" s="262">
        <v>8627.5264158853097</v>
      </c>
      <c r="AD40" s="263">
        <v>9128.4878202620384</v>
      </c>
      <c r="AE40" s="262">
        <v>9162.0826753832334</v>
      </c>
      <c r="AF40" s="262">
        <v>9680.0139447322217</v>
      </c>
      <c r="AG40" s="262">
        <v>9990.5789013067842</v>
      </c>
      <c r="AH40" s="262">
        <v>9857.3343174526726</v>
      </c>
      <c r="AI40" s="262">
        <v>10273.487436555408</v>
      </c>
      <c r="AJ40" s="262">
        <v>10197.774893624844</v>
      </c>
      <c r="AK40" s="262">
        <v>10546.030114545349</v>
      </c>
      <c r="AL40" s="470">
        <v>124.5953545521136</v>
      </c>
      <c r="AM40" s="42">
        <v>117.81134098932034</v>
      </c>
      <c r="AN40" s="42">
        <v>103.41446194277198</v>
      </c>
      <c r="AO40" s="2"/>
      <c r="AP40" s="2"/>
      <c r="AQ40" s="2"/>
    </row>
    <row r="41" spans="1:43" x14ac:dyDescent="0.25">
      <c r="A41" s="101" t="s">
        <v>55</v>
      </c>
      <c r="B41" s="262">
        <v>7805.7222582675004</v>
      </c>
      <c r="C41" s="262">
        <v>7037.3318702449997</v>
      </c>
      <c r="D41" s="262">
        <v>6952.7538130187504</v>
      </c>
      <c r="E41" s="262">
        <v>7048.4022758687497</v>
      </c>
      <c r="F41" s="262">
        <v>6749.7067938575001</v>
      </c>
      <c r="G41" s="262">
        <v>7101.5251739412497</v>
      </c>
      <c r="H41" s="262">
        <v>7655.4205318054373</v>
      </c>
      <c r="I41" s="262">
        <v>6573.0223147681072</v>
      </c>
      <c r="J41" s="262">
        <v>6856.8660514451249</v>
      </c>
      <c r="K41" s="262">
        <v>7187.3355364078971</v>
      </c>
      <c r="L41" s="262">
        <v>6667.8133730134105</v>
      </c>
      <c r="M41" s="262">
        <v>7368.8170810002948</v>
      </c>
      <c r="N41" s="262">
        <v>7467.8306235038726</v>
      </c>
      <c r="O41" s="262">
        <v>7294.6342824667427</v>
      </c>
      <c r="P41" s="262">
        <v>7326.4430741876949</v>
      </c>
      <c r="Q41" s="262">
        <v>7727.6913056585381</v>
      </c>
      <c r="R41" s="262">
        <v>7155.456432151982</v>
      </c>
      <c r="S41" s="262">
        <v>7817.4465315663019</v>
      </c>
      <c r="T41" s="262">
        <v>8064.7445514674</v>
      </c>
      <c r="U41" s="262">
        <v>7685.8731237473476</v>
      </c>
      <c r="V41" s="262">
        <v>8697.9825463847992</v>
      </c>
      <c r="W41" s="262">
        <v>9124.5104866175298</v>
      </c>
      <c r="X41" s="262">
        <v>8572.7760448273948</v>
      </c>
      <c r="Y41" s="262">
        <v>9351.4456757010303</v>
      </c>
      <c r="Z41" s="262">
        <v>9296.3462121362372</v>
      </c>
      <c r="AA41" s="262">
        <v>9039.9333370362328</v>
      </c>
      <c r="AB41" s="262">
        <v>8739.2068822629644</v>
      </c>
      <c r="AC41" s="262">
        <v>9420.9064093029629</v>
      </c>
      <c r="AD41" s="263">
        <v>8670.0431102602488</v>
      </c>
      <c r="AE41" s="262">
        <v>9590.8804311581243</v>
      </c>
      <c r="AF41" s="262">
        <v>9989.7848659599949</v>
      </c>
      <c r="AG41" s="262">
        <v>9522.2263559461426</v>
      </c>
      <c r="AH41" s="262">
        <v>10412.422159312431</v>
      </c>
      <c r="AI41" s="262">
        <v>10541.665857289585</v>
      </c>
      <c r="AJ41" s="262">
        <v>10362.199047615297</v>
      </c>
      <c r="AK41" s="262">
        <v>11216.578827740752</v>
      </c>
      <c r="AL41" s="470">
        <v>119.94567658318542</v>
      </c>
      <c r="AM41" s="42">
        <v>120.6566053160935</v>
      </c>
      <c r="AN41" s="42">
        <v>108.24535330335257</v>
      </c>
      <c r="AO41" s="2"/>
      <c r="AP41" s="2"/>
      <c r="AQ41" s="2"/>
    </row>
    <row r="42" spans="1:43" ht="15.75" hidden="1" customHeight="1" x14ac:dyDescent="0.25">
      <c r="A42" s="101" t="s">
        <v>44</v>
      </c>
      <c r="B42" s="162">
        <v>7205.6527999999998</v>
      </c>
      <c r="C42" s="162">
        <v>6429.4980500000001</v>
      </c>
      <c r="D42" s="162">
        <v>6338.0202999999992</v>
      </c>
      <c r="E42" s="162">
        <v>6449.8465999999999</v>
      </c>
      <c r="F42" s="162">
        <v>6134.7380750000002</v>
      </c>
      <c r="G42" s="162">
        <v>6441.7155999999995</v>
      </c>
      <c r="H42" s="162">
        <v>6953.5326913494855</v>
      </c>
      <c r="I42" s="162">
        <v>5964.9021895563019</v>
      </c>
      <c r="J42" s="162">
        <v>6269.3461465400196</v>
      </c>
      <c r="K42" s="162">
        <v>6560.3978482834045</v>
      </c>
      <c r="L42" s="162">
        <v>6065.530792090698</v>
      </c>
      <c r="M42" s="162">
        <v>6735.6854807072832</v>
      </c>
      <c r="N42" s="162">
        <v>6823.8373329763745</v>
      </c>
      <c r="O42" s="162">
        <v>6642.0874454773275</v>
      </c>
      <c r="P42" s="162">
        <v>6692.1477000162649</v>
      </c>
      <c r="Q42" s="162">
        <v>7084.784370551185</v>
      </c>
      <c r="R42" s="162">
        <v>6505.4204516432656</v>
      </c>
      <c r="S42" s="162">
        <v>7160.8083594170403</v>
      </c>
      <c r="T42" s="162">
        <v>7392.2619671620159</v>
      </c>
      <c r="U42" s="162">
        <v>7003.4568749050422</v>
      </c>
      <c r="V42" s="162">
        <v>7950.7739172965248</v>
      </c>
      <c r="W42" s="162">
        <v>8369.2727422381886</v>
      </c>
      <c r="X42" s="162">
        <v>7751.6828155333278</v>
      </c>
      <c r="Y42" s="162">
        <v>8535.7178287124552</v>
      </c>
      <c r="Z42" s="162">
        <v>8447.5999152725853</v>
      </c>
      <c r="AA42" s="162">
        <v>8101.7523335418482</v>
      </c>
      <c r="AB42" s="162">
        <v>7911.1088175238947</v>
      </c>
      <c r="AC42" s="162">
        <v>8580.4099867887726</v>
      </c>
      <c r="AD42" s="163">
        <v>7832.2358814074487</v>
      </c>
      <c r="AE42" s="162">
        <v>8851.8738602403646</v>
      </c>
      <c r="AF42" s="162">
        <v>9152.7222578579313</v>
      </c>
      <c r="AG42" s="162">
        <v>8672.1574085730754</v>
      </c>
      <c r="AH42" s="162">
        <v>9651.4834993824006</v>
      </c>
      <c r="AI42" s="162">
        <v>9783.2382701808547</v>
      </c>
      <c r="AJ42" s="162">
        <v>9518.7212994550719</v>
      </c>
      <c r="AK42" s="162">
        <v>10287.462950526122</v>
      </c>
      <c r="AL42" s="469">
        <v>120.52321426479374</v>
      </c>
      <c r="AM42" s="34">
        <v>121.78015057531132</v>
      </c>
      <c r="AN42" s="34">
        <v>108.07673316734427</v>
      </c>
      <c r="AO42" s="2"/>
      <c r="AP42" s="2"/>
      <c r="AQ42" s="2"/>
    </row>
    <row r="43" spans="1:43" ht="15.75" hidden="1" customHeight="1" x14ac:dyDescent="0.25">
      <c r="A43" s="101" t="s">
        <v>45</v>
      </c>
      <c r="B43" s="162">
        <v>600.06945826750007</v>
      </c>
      <c r="C43" s="162">
        <v>607.83382024499997</v>
      </c>
      <c r="D43" s="162">
        <v>614.73351301875005</v>
      </c>
      <c r="E43" s="162">
        <v>598.55567586874986</v>
      </c>
      <c r="F43" s="162">
        <v>614.96871885749999</v>
      </c>
      <c r="G43" s="162">
        <v>659.80957394124994</v>
      </c>
      <c r="H43" s="162">
        <v>701.88784045595241</v>
      </c>
      <c r="I43" s="162">
        <v>608.12012521180498</v>
      </c>
      <c r="J43" s="162">
        <v>587.51990490510502</v>
      </c>
      <c r="K43" s="162">
        <v>626.93768812449252</v>
      </c>
      <c r="L43" s="162">
        <v>602.28258092271244</v>
      </c>
      <c r="M43" s="162">
        <v>633.13160029301241</v>
      </c>
      <c r="N43" s="162">
        <v>643.99329052749749</v>
      </c>
      <c r="O43" s="162">
        <v>652.54683698941506</v>
      </c>
      <c r="P43" s="162">
        <v>634.29537417143001</v>
      </c>
      <c r="Q43" s="162">
        <v>642.90693510735252</v>
      </c>
      <c r="R43" s="162">
        <v>650.03598050871756</v>
      </c>
      <c r="S43" s="162">
        <v>656.63817214926257</v>
      </c>
      <c r="T43" s="162">
        <v>672.48258430538499</v>
      </c>
      <c r="U43" s="162">
        <v>682.41624884230498</v>
      </c>
      <c r="V43" s="162">
        <v>747.20862908827496</v>
      </c>
      <c r="W43" s="162">
        <v>755.23774437934253</v>
      </c>
      <c r="X43" s="162">
        <v>821.09322929406744</v>
      </c>
      <c r="Y43" s="162">
        <v>815.72784698857504</v>
      </c>
      <c r="Z43" s="162">
        <v>848.74629686365245</v>
      </c>
      <c r="AA43" s="162">
        <v>938.18100349438498</v>
      </c>
      <c r="AB43" s="162">
        <v>828.09806473907008</v>
      </c>
      <c r="AC43" s="162">
        <v>840.49642251419004</v>
      </c>
      <c r="AD43" s="163">
        <v>837.80722885279988</v>
      </c>
      <c r="AE43" s="162">
        <v>739.00657091775747</v>
      </c>
      <c r="AF43" s="162">
        <v>837.06260810206504</v>
      </c>
      <c r="AG43" s="162">
        <v>850.06894737306766</v>
      </c>
      <c r="AH43" s="162">
        <v>760.9386599300301</v>
      </c>
      <c r="AI43" s="162">
        <v>758.42758710873011</v>
      </c>
      <c r="AJ43" s="162">
        <v>843.47774816022502</v>
      </c>
      <c r="AK43" s="162">
        <v>929.11587721462763</v>
      </c>
      <c r="AL43" s="469">
        <v>113.90216991541007</v>
      </c>
      <c r="AM43" s="34">
        <v>109.47331212442559</v>
      </c>
      <c r="AN43" s="34">
        <v>110.14819205690576</v>
      </c>
      <c r="AO43" s="2"/>
      <c r="AP43" s="2"/>
      <c r="AQ43" s="2"/>
    </row>
    <row r="44" spans="1:43" x14ac:dyDescent="0.25">
      <c r="A44" s="399" t="s">
        <v>56</v>
      </c>
      <c r="B44" s="162">
        <v>25285.549222418344</v>
      </c>
      <c r="C44" s="162">
        <v>25600.094601261942</v>
      </c>
      <c r="D44" s="162">
        <v>28326.913041335069</v>
      </c>
      <c r="E44" s="162">
        <v>29465.302974123031</v>
      </c>
      <c r="F44" s="162">
        <v>28245.740247369351</v>
      </c>
      <c r="G44" s="162">
        <v>27758.190596988654</v>
      </c>
      <c r="H44" s="162">
        <v>28006.930909817798</v>
      </c>
      <c r="I44" s="162">
        <v>29008.11674958322</v>
      </c>
      <c r="J44" s="162">
        <v>29228.387477591561</v>
      </c>
      <c r="K44" s="162">
        <v>28548.346667352904</v>
      </c>
      <c r="L44" s="162">
        <v>28141.341792349689</v>
      </c>
      <c r="M44" s="162">
        <v>27838.18501340536</v>
      </c>
      <c r="N44" s="162">
        <v>28169.972676191566</v>
      </c>
      <c r="O44" s="162">
        <v>28687.558042290206</v>
      </c>
      <c r="P44" s="162">
        <v>28765.63381208132</v>
      </c>
      <c r="Q44" s="162">
        <v>28749.996451069062</v>
      </c>
      <c r="R44" s="162">
        <v>27825.619298261841</v>
      </c>
      <c r="S44" s="162">
        <v>26553.648524889388</v>
      </c>
      <c r="T44" s="162">
        <v>26255.801763994437</v>
      </c>
      <c r="U44" s="162">
        <v>25606.101947390012</v>
      </c>
      <c r="V44" s="162">
        <v>26295.045338657677</v>
      </c>
      <c r="W44" s="162">
        <v>25841.081620796038</v>
      </c>
      <c r="X44" s="162">
        <v>26361.951574041886</v>
      </c>
      <c r="Y44" s="162">
        <v>27575.676350365498</v>
      </c>
      <c r="Z44" s="162">
        <v>27906.512683526002</v>
      </c>
      <c r="AA44" s="162">
        <v>27830.864875953281</v>
      </c>
      <c r="AB44" s="162">
        <v>31750.074497317644</v>
      </c>
      <c r="AC44" s="162">
        <v>27800.246458945658</v>
      </c>
      <c r="AD44" s="163">
        <v>24885.739227555932</v>
      </c>
      <c r="AE44" s="162">
        <v>26392.50839922384</v>
      </c>
      <c r="AF44" s="162">
        <v>26679.038689437384</v>
      </c>
      <c r="AG44" s="162">
        <v>26278.432478797931</v>
      </c>
      <c r="AH44" s="162">
        <v>26397.141370232344</v>
      </c>
      <c r="AI44" s="162">
        <v>26290.363853572959</v>
      </c>
      <c r="AJ44" s="162">
        <v>25953.752075606426</v>
      </c>
      <c r="AK44" s="162">
        <v>27191.235330827818</v>
      </c>
      <c r="AL44" s="469">
        <v>98.605656429392539</v>
      </c>
      <c r="AM44" s="34">
        <v>97.436797878630429</v>
      </c>
      <c r="AN44" s="34">
        <v>104.76770261002243</v>
      </c>
      <c r="AO44" s="2"/>
      <c r="AP44" s="2"/>
      <c r="AQ44" s="2"/>
    </row>
    <row r="45" spans="1:43" x14ac:dyDescent="0.25">
      <c r="A45" s="101" t="s">
        <v>54</v>
      </c>
      <c r="B45" s="262">
        <v>15979.661975000001</v>
      </c>
      <c r="C45" s="262">
        <v>16564.520250000001</v>
      </c>
      <c r="D45" s="262">
        <v>18189.391225000003</v>
      </c>
      <c r="E45" s="262">
        <v>18392.709199999998</v>
      </c>
      <c r="F45" s="262">
        <v>17695.411024999998</v>
      </c>
      <c r="G45" s="262">
        <v>17348.545850000002</v>
      </c>
      <c r="H45" s="262">
        <v>17239.563839575349</v>
      </c>
      <c r="I45" s="262">
        <v>17136.656632281913</v>
      </c>
      <c r="J45" s="262">
        <v>16197.924798205167</v>
      </c>
      <c r="K45" s="262">
        <v>15500.190846793053</v>
      </c>
      <c r="L45" s="262">
        <v>15243.378582002788</v>
      </c>
      <c r="M45" s="262">
        <v>14875.565456712184</v>
      </c>
      <c r="N45" s="262">
        <v>15071.057452843064</v>
      </c>
      <c r="O45" s="262">
        <v>15166.272936354237</v>
      </c>
      <c r="P45" s="262">
        <v>15087.387853386346</v>
      </c>
      <c r="Q45" s="262">
        <v>15059.263016191007</v>
      </c>
      <c r="R45" s="262">
        <v>14372.058152269035</v>
      </c>
      <c r="S45" s="262">
        <v>13598.863224145594</v>
      </c>
      <c r="T45" s="262">
        <v>13177.248220640882</v>
      </c>
      <c r="U45" s="262">
        <v>12846.048093899553</v>
      </c>
      <c r="V45" s="262">
        <v>12748.24884065052</v>
      </c>
      <c r="W45" s="262">
        <v>12591.547878157146</v>
      </c>
      <c r="X45" s="262">
        <v>12690.089774063397</v>
      </c>
      <c r="Y45" s="262">
        <v>13091.734437779704</v>
      </c>
      <c r="Z45" s="262">
        <v>13508.94621376428</v>
      </c>
      <c r="AA45" s="262">
        <v>13749.753471495631</v>
      </c>
      <c r="AB45" s="262">
        <v>14925.223050930057</v>
      </c>
      <c r="AC45" s="262">
        <v>12775.813891629739</v>
      </c>
      <c r="AD45" s="263">
        <v>11404.101838496066</v>
      </c>
      <c r="AE45" s="262">
        <v>11619.343518891825</v>
      </c>
      <c r="AF45" s="262">
        <v>11861.03628191504</v>
      </c>
      <c r="AG45" s="262">
        <v>11900.903286452682</v>
      </c>
      <c r="AH45" s="262">
        <v>11812.495759444027</v>
      </c>
      <c r="AI45" s="262">
        <v>11660.947343298752</v>
      </c>
      <c r="AJ45" s="262">
        <v>11471.843457733194</v>
      </c>
      <c r="AK45" s="262">
        <v>12090.385225839609</v>
      </c>
      <c r="AL45" s="470">
        <v>92.351642643812482</v>
      </c>
      <c r="AM45" s="42">
        <v>89.499515134466904</v>
      </c>
      <c r="AN45" s="42">
        <v>105.39235342317684</v>
      </c>
      <c r="AO45" s="2"/>
      <c r="AP45" s="2"/>
      <c r="AQ45" s="2"/>
    </row>
    <row r="46" spans="1:43" x14ac:dyDescent="0.25">
      <c r="A46" s="101" t="s">
        <v>55</v>
      </c>
      <c r="B46" s="262">
        <v>9305.8872474183408</v>
      </c>
      <c r="C46" s="262">
        <v>9035.5743512619429</v>
      </c>
      <c r="D46" s="262">
        <v>10137.521816335066</v>
      </c>
      <c r="E46" s="262">
        <v>11072.59377412303</v>
      </c>
      <c r="F46" s="262">
        <v>10550.329222369352</v>
      </c>
      <c r="G46" s="262">
        <v>10409.644746988652</v>
      </c>
      <c r="H46" s="262">
        <v>10767.36707024245</v>
      </c>
      <c r="I46" s="262">
        <v>11871.460117301307</v>
      </c>
      <c r="J46" s="262">
        <v>13030.462679386394</v>
      </c>
      <c r="K46" s="262">
        <v>13048.155820559847</v>
      </c>
      <c r="L46" s="262">
        <v>12897.963210346901</v>
      </c>
      <c r="M46" s="262">
        <v>12962.619556693175</v>
      </c>
      <c r="N46" s="262">
        <v>13098.915223348504</v>
      </c>
      <c r="O46" s="262">
        <v>13521.285105935969</v>
      </c>
      <c r="P46" s="262">
        <v>13678.245958694974</v>
      </c>
      <c r="Q46" s="262">
        <v>13690.733434878053</v>
      </c>
      <c r="R46" s="262">
        <v>13453.561145992804</v>
      </c>
      <c r="S46" s="262">
        <v>12954.785300743792</v>
      </c>
      <c r="T46" s="262">
        <v>13078.553543353553</v>
      </c>
      <c r="U46" s="262">
        <v>12760.053853490459</v>
      </c>
      <c r="V46" s="262">
        <v>13546.796498007159</v>
      </c>
      <c r="W46" s="262">
        <v>13249.533742638892</v>
      </c>
      <c r="X46" s="262">
        <v>13671.861799978487</v>
      </c>
      <c r="Y46" s="262">
        <v>14483.941912585797</v>
      </c>
      <c r="Z46" s="262">
        <v>14397.566469761721</v>
      </c>
      <c r="AA46" s="262">
        <v>14081.11140445765</v>
      </c>
      <c r="AB46" s="262">
        <v>16824.851446387587</v>
      </c>
      <c r="AC46" s="262">
        <v>15024.432567315922</v>
      </c>
      <c r="AD46" s="263">
        <v>13481.63738905987</v>
      </c>
      <c r="AE46" s="262">
        <v>14773.164880332013</v>
      </c>
      <c r="AF46" s="262">
        <v>14818.002407522345</v>
      </c>
      <c r="AG46" s="262">
        <v>14377.52919234525</v>
      </c>
      <c r="AH46" s="262">
        <v>14584.645610788317</v>
      </c>
      <c r="AI46" s="262">
        <v>14629.416510274206</v>
      </c>
      <c r="AJ46" s="262">
        <v>14481.908617873229</v>
      </c>
      <c r="AK46" s="262">
        <v>15100.850104988209</v>
      </c>
      <c r="AL46" s="470">
        <v>104.25990237436049</v>
      </c>
      <c r="AM46" s="42">
        <v>104.88484191809745</v>
      </c>
      <c r="AN46" s="42">
        <v>104.2743010240369</v>
      </c>
      <c r="AO46" s="2"/>
      <c r="AP46" s="2"/>
      <c r="AQ46" s="2"/>
    </row>
    <row r="47" spans="1:43" ht="15.75" hidden="1" customHeight="1" x14ac:dyDescent="0.25">
      <c r="A47" s="101" t="s">
        <v>44</v>
      </c>
      <c r="B47" s="162">
        <v>8579.8814249999996</v>
      </c>
      <c r="C47" s="162">
        <v>8321.1422750000002</v>
      </c>
      <c r="D47" s="162">
        <v>9389.636050000001</v>
      </c>
      <c r="E47" s="162">
        <v>10279.242324999999</v>
      </c>
      <c r="F47" s="162">
        <v>9797.0393000000004</v>
      </c>
      <c r="G47" s="162">
        <v>9674.0008500000004</v>
      </c>
      <c r="H47" s="162">
        <v>10006.348555343042</v>
      </c>
      <c r="I47" s="162">
        <v>10970.204630994265</v>
      </c>
      <c r="J47" s="162">
        <v>12099.527709860096</v>
      </c>
      <c r="K47" s="162">
        <v>12149.162077702531</v>
      </c>
      <c r="L47" s="162">
        <v>11982.026217673641</v>
      </c>
      <c r="M47" s="162">
        <v>12061.995953047859</v>
      </c>
      <c r="N47" s="162">
        <v>12151.839223393818</v>
      </c>
      <c r="O47" s="162">
        <v>12585.938841795023</v>
      </c>
      <c r="P47" s="162">
        <v>12795.342926516771</v>
      </c>
      <c r="Q47" s="162">
        <v>12784.752275819432</v>
      </c>
      <c r="R47" s="162">
        <v>12533.336201310996</v>
      </c>
      <c r="S47" s="162">
        <v>12061.006045317512</v>
      </c>
      <c r="T47" s="162">
        <v>12210.035355285232</v>
      </c>
      <c r="U47" s="162">
        <v>11913.044629675373</v>
      </c>
      <c r="V47" s="162">
        <v>12681.824584894552</v>
      </c>
      <c r="W47" s="162">
        <v>12290.178396964104</v>
      </c>
      <c r="X47" s="162">
        <v>12570.306587357476</v>
      </c>
      <c r="Y47" s="162">
        <v>13406.815994987994</v>
      </c>
      <c r="Z47" s="162">
        <v>13321.239999076734</v>
      </c>
      <c r="AA47" s="162">
        <v>12992.678874726475</v>
      </c>
      <c r="AB47" s="162">
        <v>15311.729523024194</v>
      </c>
      <c r="AC47" s="162">
        <v>13740.555694159993</v>
      </c>
      <c r="AD47" s="163">
        <v>12288.932687652741</v>
      </c>
      <c r="AE47" s="162">
        <v>13465.574356130659</v>
      </c>
      <c r="AF47" s="162">
        <v>13530.435817322479</v>
      </c>
      <c r="AG47" s="162">
        <v>13010.815509879361</v>
      </c>
      <c r="AH47" s="162">
        <v>13122.705684101285</v>
      </c>
      <c r="AI47" s="162">
        <v>13095.36219944906</v>
      </c>
      <c r="AJ47" s="162">
        <v>12972.355952360009</v>
      </c>
      <c r="AK47" s="162">
        <v>13595.082394074547</v>
      </c>
      <c r="AL47" s="469">
        <v>101.40451114359878</v>
      </c>
      <c r="AM47" s="34">
        <v>102.05612107017386</v>
      </c>
      <c r="AN47" s="34">
        <v>104.80019117511024</v>
      </c>
      <c r="AO47" s="2"/>
      <c r="AP47" s="2"/>
      <c r="AQ47" s="2"/>
    </row>
    <row r="48" spans="1:43" ht="15.75" hidden="1" customHeight="1" x14ac:dyDescent="0.25">
      <c r="A48" s="101" t="s">
        <v>45</v>
      </c>
      <c r="B48" s="162">
        <v>726.00582241834161</v>
      </c>
      <c r="C48" s="162">
        <v>714.43207626194135</v>
      </c>
      <c r="D48" s="162">
        <v>747.88576633506591</v>
      </c>
      <c r="E48" s="162">
        <v>793.35144912302974</v>
      </c>
      <c r="F48" s="162">
        <v>753.28992236935096</v>
      </c>
      <c r="G48" s="162">
        <v>735.64389698865057</v>
      </c>
      <c r="H48" s="162">
        <v>761.01851489940861</v>
      </c>
      <c r="I48" s="162">
        <v>901.25548630704236</v>
      </c>
      <c r="J48" s="162">
        <v>930.93496952629766</v>
      </c>
      <c r="K48" s="162">
        <v>898.99374285731767</v>
      </c>
      <c r="L48" s="162">
        <v>915.93699267325997</v>
      </c>
      <c r="M48" s="162">
        <v>900.62360364531492</v>
      </c>
      <c r="N48" s="162">
        <v>947.0759999546874</v>
      </c>
      <c r="O48" s="162">
        <v>935.3462641409476</v>
      </c>
      <c r="P48" s="162">
        <v>882.90303217820258</v>
      </c>
      <c r="Q48" s="162">
        <v>905.98115905862494</v>
      </c>
      <c r="R48" s="162">
        <v>920.22494468180867</v>
      </c>
      <c r="S48" s="162">
        <v>893.77925542628009</v>
      </c>
      <c r="T48" s="162">
        <v>868.51818806832057</v>
      </c>
      <c r="U48" s="162">
        <v>847.00922381508747</v>
      </c>
      <c r="V48" s="162">
        <v>864.97191311261008</v>
      </c>
      <c r="W48" s="162">
        <v>959.35534567478749</v>
      </c>
      <c r="X48" s="162">
        <v>1101.5552126210125</v>
      </c>
      <c r="Y48" s="162">
        <v>1077.1259175978025</v>
      </c>
      <c r="Z48" s="162">
        <v>1076.326470684985</v>
      </c>
      <c r="AA48" s="162">
        <v>1088.4325297311748</v>
      </c>
      <c r="AB48" s="162">
        <v>1513.1219233633949</v>
      </c>
      <c r="AC48" s="162">
        <v>1283.8768731559273</v>
      </c>
      <c r="AD48" s="163">
        <v>1192.70470140713</v>
      </c>
      <c r="AE48" s="162">
        <v>1307.5905242013523</v>
      </c>
      <c r="AF48" s="162">
        <v>1287.566590199865</v>
      </c>
      <c r="AG48" s="162">
        <v>1366.7136824658899</v>
      </c>
      <c r="AH48" s="162">
        <v>1461.9399266870325</v>
      </c>
      <c r="AI48" s="162">
        <v>1534.054310825145</v>
      </c>
      <c r="AJ48" s="162">
        <v>1509.5526655132201</v>
      </c>
      <c r="AK48" s="162">
        <v>1505.7677109136625</v>
      </c>
      <c r="AL48" s="469">
        <v>139.80131835484173</v>
      </c>
      <c r="AM48" s="34">
        <v>139.90523088358265</v>
      </c>
      <c r="AN48" s="34">
        <v>99.74827768945417</v>
      </c>
      <c r="AO48" s="2"/>
      <c r="AP48" s="2"/>
      <c r="AQ48" s="2"/>
    </row>
    <row r="49" spans="1:43" x14ac:dyDescent="0.25">
      <c r="A49" s="399" t="s">
        <v>57</v>
      </c>
      <c r="B49" s="162">
        <v>41474.036380685844</v>
      </c>
      <c r="C49" s="162">
        <v>41233.038821506947</v>
      </c>
      <c r="D49" s="162">
        <v>43737.489329353819</v>
      </c>
      <c r="E49" s="162">
        <v>44637.406999991785</v>
      </c>
      <c r="F49" s="162">
        <v>43370.113591226851</v>
      </c>
      <c r="G49" s="162">
        <v>43566.205270929902</v>
      </c>
      <c r="H49" s="162">
        <v>44219.979113116424</v>
      </c>
      <c r="I49" s="162">
        <v>43987.095991355149</v>
      </c>
      <c r="J49" s="162">
        <v>43553.174190632242</v>
      </c>
      <c r="K49" s="162">
        <v>43194.769696021394</v>
      </c>
      <c r="L49" s="162">
        <v>42423.978592993968</v>
      </c>
      <c r="M49" s="162">
        <v>42629.385858051537</v>
      </c>
      <c r="N49" s="162">
        <v>43431.332582382383</v>
      </c>
      <c r="O49" s="162">
        <v>43858.558893590773</v>
      </c>
      <c r="P49" s="162">
        <v>44023.845951142306</v>
      </c>
      <c r="Q49" s="162">
        <v>44129.729205390016</v>
      </c>
      <c r="R49" s="162">
        <v>42913.174467783654</v>
      </c>
      <c r="S49" s="162">
        <v>42047.877148509411</v>
      </c>
      <c r="T49" s="162">
        <v>42320.419661275439</v>
      </c>
      <c r="U49" s="162">
        <v>41535.260342419409</v>
      </c>
      <c r="V49" s="162">
        <v>42971.934980458886</v>
      </c>
      <c r="W49" s="162">
        <v>43192.069642178845</v>
      </c>
      <c r="X49" s="162">
        <v>43432.473205704897</v>
      </c>
      <c r="Y49" s="162">
        <v>45391.357784794003</v>
      </c>
      <c r="Z49" s="162">
        <v>46154.497000614938</v>
      </c>
      <c r="AA49" s="162">
        <v>45524.615475684324</v>
      </c>
      <c r="AB49" s="162">
        <v>48849.41782932241</v>
      </c>
      <c r="AC49" s="162">
        <v>45848.679284133934</v>
      </c>
      <c r="AD49" s="163">
        <v>42684.270158078223</v>
      </c>
      <c r="AE49" s="162">
        <v>45145.471505765192</v>
      </c>
      <c r="AF49" s="162">
        <v>46348.837500129601</v>
      </c>
      <c r="AG49" s="162">
        <v>45791.237736050854</v>
      </c>
      <c r="AH49" s="162">
        <v>46666.897846997454</v>
      </c>
      <c r="AI49" s="162">
        <v>47105.517147417951</v>
      </c>
      <c r="AJ49" s="162">
        <v>46513.726016846573</v>
      </c>
      <c r="AK49" s="162">
        <v>48953.844273113922</v>
      </c>
      <c r="AL49" s="469">
        <v>107.84818269540045</v>
      </c>
      <c r="AM49" s="34">
        <v>106.0650640782589</v>
      </c>
      <c r="AN49" s="34">
        <v>105.24598129153347</v>
      </c>
      <c r="AO49" s="2"/>
      <c r="AP49" s="2"/>
      <c r="AQ49" s="2"/>
    </row>
    <row r="50" spans="1:43" x14ac:dyDescent="0.25">
      <c r="A50" s="101" t="s">
        <v>54</v>
      </c>
      <c r="B50" s="262">
        <v>24362.426874999997</v>
      </c>
      <c r="C50" s="262">
        <v>25160.132600000001</v>
      </c>
      <c r="D50" s="262">
        <v>26647.2137</v>
      </c>
      <c r="E50" s="262">
        <v>26516.410950000001</v>
      </c>
      <c r="F50" s="262">
        <v>26070.077574999999</v>
      </c>
      <c r="G50" s="262">
        <v>26055.035349999998</v>
      </c>
      <c r="H50" s="262">
        <v>25797.191511068533</v>
      </c>
      <c r="I50" s="262">
        <v>25542.613559285728</v>
      </c>
      <c r="J50" s="262">
        <v>23665.845459800727</v>
      </c>
      <c r="K50" s="262">
        <v>22959.27833905365</v>
      </c>
      <c r="L50" s="262">
        <v>22858.202009633656</v>
      </c>
      <c r="M50" s="262">
        <v>22297.94922035807</v>
      </c>
      <c r="N50" s="262">
        <v>22864.58673553</v>
      </c>
      <c r="O50" s="262">
        <v>23042.639505188061</v>
      </c>
      <c r="P50" s="262">
        <v>23019.156918259636</v>
      </c>
      <c r="Q50" s="262">
        <v>22711.304464853423</v>
      </c>
      <c r="R50" s="262">
        <v>22304.156889638856</v>
      </c>
      <c r="S50" s="262">
        <v>21275.645316199316</v>
      </c>
      <c r="T50" s="262">
        <v>21177.121566454487</v>
      </c>
      <c r="U50" s="262">
        <v>21089.333365181599</v>
      </c>
      <c r="V50" s="262">
        <v>20727.15593606692</v>
      </c>
      <c r="W50" s="262">
        <v>20818.025412922419</v>
      </c>
      <c r="X50" s="262">
        <v>21187.835360899022</v>
      </c>
      <c r="Y50" s="262">
        <v>21555.97019650718</v>
      </c>
      <c r="Z50" s="262">
        <v>22460.584318716981</v>
      </c>
      <c r="AA50" s="262">
        <v>22403.570734190442</v>
      </c>
      <c r="AB50" s="262">
        <v>23285.359500671864</v>
      </c>
      <c r="AC50" s="262">
        <v>21403.340307515049</v>
      </c>
      <c r="AD50" s="263">
        <v>20532.589658758105</v>
      </c>
      <c r="AE50" s="262">
        <v>20781.42619427506</v>
      </c>
      <c r="AF50" s="262">
        <v>21541.050226647265</v>
      </c>
      <c r="AG50" s="262">
        <v>21891.482187759466</v>
      </c>
      <c r="AH50" s="262">
        <v>21669.830076896702</v>
      </c>
      <c r="AI50" s="262">
        <v>21934.434779854157</v>
      </c>
      <c r="AJ50" s="262">
        <v>21669.61835135804</v>
      </c>
      <c r="AK50" s="262">
        <v>22636.415340384956</v>
      </c>
      <c r="AL50" s="470">
        <v>105.01206160697718</v>
      </c>
      <c r="AM50" s="42">
        <v>100.78270393489045</v>
      </c>
      <c r="AN50" s="42">
        <v>104.46154982094733</v>
      </c>
      <c r="AO50" s="2"/>
      <c r="AP50" s="2"/>
      <c r="AQ50" s="2"/>
    </row>
    <row r="51" spans="1:43" ht="16.5" thickBot="1" x14ac:dyDescent="0.3">
      <c r="A51" s="226" t="s">
        <v>55</v>
      </c>
      <c r="B51" s="267">
        <v>17111.609505685843</v>
      </c>
      <c r="C51" s="267">
        <v>16072.906221506941</v>
      </c>
      <c r="D51" s="267">
        <v>17090.275629353819</v>
      </c>
      <c r="E51" s="267">
        <v>18120.99604999178</v>
      </c>
      <c r="F51" s="267">
        <v>17300.036016226852</v>
      </c>
      <c r="G51" s="267">
        <v>17511.169920929904</v>
      </c>
      <c r="H51" s="267">
        <v>18422.787602047887</v>
      </c>
      <c r="I51" s="267">
        <v>18444.482432069417</v>
      </c>
      <c r="J51" s="267">
        <v>19887.328730831519</v>
      </c>
      <c r="K51" s="267">
        <v>20235.491356967745</v>
      </c>
      <c r="L51" s="267">
        <v>19565.776583360312</v>
      </c>
      <c r="M51" s="267">
        <v>20331.43663769347</v>
      </c>
      <c r="N51" s="267">
        <v>20566.745846852376</v>
      </c>
      <c r="O51" s="267">
        <v>20815.919388402712</v>
      </c>
      <c r="P51" s="267">
        <v>21004.68903288267</v>
      </c>
      <c r="Q51" s="267">
        <v>21418.424740536593</v>
      </c>
      <c r="R51" s="267">
        <v>20609.017578144791</v>
      </c>
      <c r="S51" s="267">
        <v>20772.231832310095</v>
      </c>
      <c r="T51" s="267">
        <v>21143.298094820952</v>
      </c>
      <c r="U51" s="267">
        <v>20445.926977237807</v>
      </c>
      <c r="V51" s="267">
        <v>22244.779044391962</v>
      </c>
      <c r="W51" s="267">
        <v>22374.044229256426</v>
      </c>
      <c r="X51" s="267">
        <v>22244.637844805882</v>
      </c>
      <c r="Y51" s="267">
        <v>23835.387588286831</v>
      </c>
      <c r="Z51" s="267">
        <v>23693.912681897957</v>
      </c>
      <c r="AA51" s="267">
        <v>23121.044741493883</v>
      </c>
      <c r="AB51" s="267">
        <v>25564.058328650553</v>
      </c>
      <c r="AC51" s="267">
        <v>24445.338976618885</v>
      </c>
      <c r="AD51" s="268">
        <v>22151.680499320122</v>
      </c>
      <c r="AE51" s="267">
        <v>24364.045311490136</v>
      </c>
      <c r="AF51" s="267">
        <v>24807.78727348234</v>
      </c>
      <c r="AG51" s="267">
        <v>23899.755548291392</v>
      </c>
      <c r="AH51" s="267">
        <v>24997.067770100748</v>
      </c>
      <c r="AI51" s="267">
        <v>25171.082367563788</v>
      </c>
      <c r="AJ51" s="267">
        <v>24844.107665488526</v>
      </c>
      <c r="AK51" s="267">
        <v>26317.428932728959</v>
      </c>
      <c r="AL51" s="484">
        <v>110.41308306132895</v>
      </c>
      <c r="AM51" s="62">
        <v>111.07247012944259</v>
      </c>
      <c r="AN51" s="62">
        <v>105.93018060626065</v>
      </c>
      <c r="AO51" s="2"/>
      <c r="AP51" s="2"/>
      <c r="AQ51" s="2"/>
    </row>
    <row r="52" spans="1:43" ht="15.75" hidden="1" customHeight="1" x14ac:dyDescent="0.25">
      <c r="A52" s="101" t="s">
        <v>44</v>
      </c>
      <c r="B52" s="262">
        <v>15785.534224999999</v>
      </c>
      <c r="C52" s="262">
        <v>14750.640324999998</v>
      </c>
      <c r="D52" s="262">
        <v>15727.656350000001</v>
      </c>
      <c r="E52" s="262">
        <v>16729.088925</v>
      </c>
      <c r="F52" s="262">
        <v>15931.777375</v>
      </c>
      <c r="G52" s="262">
        <v>16115.716449999998</v>
      </c>
      <c r="H52" s="262">
        <v>16959.881246692526</v>
      </c>
      <c r="I52" s="262">
        <v>16935.106820550565</v>
      </c>
      <c r="J52" s="262">
        <v>18368.873856400118</v>
      </c>
      <c r="K52" s="262">
        <v>18709.559925985934</v>
      </c>
      <c r="L52" s="262">
        <v>18047.557009764339</v>
      </c>
      <c r="M52" s="262">
        <v>18797.681433755144</v>
      </c>
      <c r="N52" s="262">
        <v>18975.676556370192</v>
      </c>
      <c r="O52" s="262">
        <v>19228.026287272351</v>
      </c>
      <c r="P52" s="262">
        <v>19487.490626533036</v>
      </c>
      <c r="Q52" s="262">
        <v>19869.536646370616</v>
      </c>
      <c r="R52" s="262">
        <v>19038.756652954264</v>
      </c>
      <c r="S52" s="262">
        <v>19221.814404734556</v>
      </c>
      <c r="T52" s="262">
        <v>19602.297322447248</v>
      </c>
      <c r="U52" s="262">
        <v>18916.501504580418</v>
      </c>
      <c r="V52" s="262">
        <v>20632.598502191075</v>
      </c>
      <c r="W52" s="262">
        <v>20659.451139202294</v>
      </c>
      <c r="X52" s="262">
        <v>20321.989402890802</v>
      </c>
      <c r="Y52" s="262">
        <v>21942.533823700447</v>
      </c>
      <c r="Z52" s="262">
        <v>21768.839914349319</v>
      </c>
      <c r="AA52" s="262">
        <v>21094.431208268325</v>
      </c>
      <c r="AB52" s="262">
        <v>23222.838340548085</v>
      </c>
      <c r="AC52" s="262">
        <v>22320.965680948764</v>
      </c>
      <c r="AD52" s="263">
        <v>20121.168569060188</v>
      </c>
      <c r="AE52" s="262">
        <v>22317.448216371027</v>
      </c>
      <c r="AF52" s="262">
        <v>22683.15807518041</v>
      </c>
      <c r="AG52" s="262">
        <v>21682.972918452433</v>
      </c>
      <c r="AH52" s="262">
        <v>22774.189183483686</v>
      </c>
      <c r="AI52" s="262">
        <v>22878.600469629917</v>
      </c>
      <c r="AJ52" s="262">
        <v>22491.077251815081</v>
      </c>
      <c r="AK52" s="262">
        <v>23882.545344600669</v>
      </c>
      <c r="AL52" s="470">
        <v>108.84128973453343</v>
      </c>
      <c r="AM52" s="42">
        <v>109.70976810848555</v>
      </c>
      <c r="AN52" s="42">
        <v>106.18644708351304</v>
      </c>
      <c r="AO52" s="2"/>
      <c r="AP52" s="2"/>
      <c r="AQ52" s="2"/>
    </row>
    <row r="53" spans="1:43" ht="16.5" hidden="1" customHeight="1" thickTop="1" x14ac:dyDescent="0.25">
      <c r="A53" s="189" t="s">
        <v>45</v>
      </c>
      <c r="B53" s="267">
        <v>1326.0752806858418</v>
      </c>
      <c r="C53" s="267">
        <v>1322.2658965069413</v>
      </c>
      <c r="D53" s="267">
        <v>1362.619279353816</v>
      </c>
      <c r="E53" s="267">
        <v>1391.9071249917797</v>
      </c>
      <c r="F53" s="267">
        <v>1368.2586412268506</v>
      </c>
      <c r="G53" s="267">
        <v>1395.4534709299005</v>
      </c>
      <c r="H53" s="267">
        <v>1462.906355355361</v>
      </c>
      <c r="I53" s="267">
        <v>1509.3756115188476</v>
      </c>
      <c r="J53" s="267">
        <v>1518.4548744314027</v>
      </c>
      <c r="K53" s="267">
        <v>1525.9314309818101</v>
      </c>
      <c r="L53" s="267">
        <v>1518.2195735959726</v>
      </c>
      <c r="M53" s="267">
        <v>1533.7552039383274</v>
      </c>
      <c r="N53" s="267">
        <v>1591.0692904821849</v>
      </c>
      <c r="O53" s="267">
        <v>1587.8931011303623</v>
      </c>
      <c r="P53" s="267">
        <v>1517.1984063496327</v>
      </c>
      <c r="Q53" s="267">
        <v>1548.8880941659775</v>
      </c>
      <c r="R53" s="267">
        <v>1570.260925190526</v>
      </c>
      <c r="S53" s="267">
        <v>1550.4174275755424</v>
      </c>
      <c r="T53" s="267">
        <v>1541.0007723737053</v>
      </c>
      <c r="U53" s="267">
        <v>1529.4254726573927</v>
      </c>
      <c r="V53" s="267">
        <v>1612.1805422008847</v>
      </c>
      <c r="W53" s="267">
        <v>1714.5930900541302</v>
      </c>
      <c r="X53" s="267">
        <v>1922.6484419150802</v>
      </c>
      <c r="Y53" s="267">
        <v>1892.8537645863776</v>
      </c>
      <c r="Z53" s="267">
        <v>1925.0727675486373</v>
      </c>
      <c r="AA53" s="267">
        <v>2026.6135332255601</v>
      </c>
      <c r="AB53" s="267">
        <v>2341.2199881024649</v>
      </c>
      <c r="AC53" s="267">
        <v>2124.3732956701174</v>
      </c>
      <c r="AD53" s="268">
        <v>2030.5119302599301</v>
      </c>
      <c r="AE53" s="267">
        <v>2046.5970951191098</v>
      </c>
      <c r="AF53" s="267">
        <v>2124.62919830193</v>
      </c>
      <c r="AG53" s="267">
        <v>2216.7826298389573</v>
      </c>
      <c r="AH53" s="267">
        <v>2222.8785866170629</v>
      </c>
      <c r="AI53" s="267">
        <v>2292.4818979338752</v>
      </c>
      <c r="AJ53" s="267">
        <v>2353.0304136734453</v>
      </c>
      <c r="AK53" s="267">
        <v>2434.8835881282903</v>
      </c>
      <c r="AL53" s="484">
        <v>128.63331396270274</v>
      </c>
      <c r="AM53" s="62">
        <v>126.48174120824893</v>
      </c>
      <c r="AN53" s="62">
        <v>103.48066298342542</v>
      </c>
      <c r="AO53" s="2"/>
      <c r="AP53" s="2"/>
      <c r="AQ53" s="2"/>
    </row>
    <row r="54" spans="1:43" ht="33" customHeight="1" thickTop="1" thickBot="1" x14ac:dyDescent="0.3">
      <c r="A54" s="195" t="s">
        <v>58</v>
      </c>
      <c r="B54" s="196">
        <v>2928.7302749999999</v>
      </c>
      <c r="C54" s="196">
        <v>3189.9845249999998</v>
      </c>
      <c r="D54" s="196">
        <v>3059.5007500000002</v>
      </c>
      <c r="E54" s="196">
        <v>2880.7959000000001</v>
      </c>
      <c r="F54" s="196">
        <v>2758.8312249999999</v>
      </c>
      <c r="G54" s="196">
        <v>2884.9854999999998</v>
      </c>
      <c r="H54" s="196">
        <v>2753.1334943551401</v>
      </c>
      <c r="I54" s="196">
        <v>2610.104323341352</v>
      </c>
      <c r="J54" s="196">
        <v>2683.1273756472801</v>
      </c>
      <c r="K54" s="196">
        <v>2869.1313729716576</v>
      </c>
      <c r="L54" s="196">
        <v>2855.9697437782652</v>
      </c>
      <c r="M54" s="196">
        <v>2941.7427879565348</v>
      </c>
      <c r="N54" s="196">
        <v>2926.4486591823998</v>
      </c>
      <c r="O54" s="196">
        <v>3076.4977929116621</v>
      </c>
      <c r="P54" s="196">
        <v>3081.2450901602551</v>
      </c>
      <c r="Q54" s="196">
        <v>3030.173077416925</v>
      </c>
      <c r="R54" s="196">
        <v>3021.8255749530026</v>
      </c>
      <c r="S54" s="196">
        <v>3078.2318486608547</v>
      </c>
      <c r="T54" s="196">
        <v>3093.4887126500225</v>
      </c>
      <c r="U54" s="196">
        <v>3063.9487842395774</v>
      </c>
      <c r="V54" s="196">
        <v>3128.0944235130046</v>
      </c>
      <c r="W54" s="196">
        <v>3236.3602162708548</v>
      </c>
      <c r="X54" s="196">
        <v>2956.7025916797575</v>
      </c>
      <c r="Y54" s="196">
        <v>2989.242190666645</v>
      </c>
      <c r="Z54" s="196">
        <v>3016.2344577358899</v>
      </c>
      <c r="AA54" s="196">
        <v>3235.5559727101254</v>
      </c>
      <c r="AB54" s="196">
        <v>3358.1798030254422</v>
      </c>
      <c r="AC54" s="196">
        <v>3051.3840098334476</v>
      </c>
      <c r="AD54" s="197">
        <v>2731.7188880207623</v>
      </c>
      <c r="AE54" s="196">
        <v>2636.2861031681</v>
      </c>
      <c r="AF54" s="196">
        <v>2506.0871437819005</v>
      </c>
      <c r="AG54" s="196">
        <v>2417.1002619503379</v>
      </c>
      <c r="AH54" s="196">
        <v>2370.73243874627</v>
      </c>
      <c r="AI54" s="196">
        <v>2290.5935941422249</v>
      </c>
      <c r="AJ54" s="196">
        <v>2237.3476088732623</v>
      </c>
      <c r="AK54" s="196">
        <v>2023.587511469</v>
      </c>
      <c r="AL54" s="485">
        <v>67.697042687006558</v>
      </c>
      <c r="AM54" s="67">
        <v>67.091041708109543</v>
      </c>
      <c r="AN54" s="67">
        <v>90.448308228668481</v>
      </c>
      <c r="AO54" s="2"/>
      <c r="AP54" s="2"/>
      <c r="AQ54" s="2"/>
    </row>
    <row r="55" spans="1:43" ht="16.5" thickTop="1" x14ac:dyDescent="0.25">
      <c r="A55" s="99" t="s">
        <v>59</v>
      </c>
      <c r="B55" s="162">
        <v>11950.369000000001</v>
      </c>
      <c r="C55" s="162">
        <v>11700.617375000002</v>
      </c>
      <c r="D55" s="162">
        <v>11868.602875</v>
      </c>
      <c r="E55" s="162">
        <v>11780.878625000001</v>
      </c>
      <c r="F55" s="162">
        <v>11609.3375</v>
      </c>
      <c r="G55" s="162">
        <v>11612.365125</v>
      </c>
      <c r="H55" s="162">
        <v>11584.514901000941</v>
      </c>
      <c r="I55" s="162">
        <v>11681.918574611942</v>
      </c>
      <c r="J55" s="162">
        <v>11184.984593407175</v>
      </c>
      <c r="K55" s="162">
        <v>10991.640900175222</v>
      </c>
      <c r="L55" s="162">
        <v>10882.305466347614</v>
      </c>
      <c r="M55" s="162">
        <v>10927.198536313197</v>
      </c>
      <c r="N55" s="162">
        <v>10948.842353040103</v>
      </c>
      <c r="O55" s="162">
        <v>11017.744913853576</v>
      </c>
      <c r="P55" s="162">
        <v>11048.417704607158</v>
      </c>
      <c r="Q55" s="162">
        <v>10980.02898663099</v>
      </c>
      <c r="R55" s="162">
        <v>10974.402868783873</v>
      </c>
      <c r="S55" s="162">
        <v>10550.568375274925</v>
      </c>
      <c r="T55" s="162">
        <v>10340.762762160703</v>
      </c>
      <c r="U55" s="162">
        <v>10176.863471954013</v>
      </c>
      <c r="V55" s="162">
        <v>10488.916072435817</v>
      </c>
      <c r="W55" s="162">
        <v>10459.77252360218</v>
      </c>
      <c r="X55" s="162">
        <v>10670.651131129513</v>
      </c>
      <c r="Y55" s="162">
        <v>10869.949439897311</v>
      </c>
      <c r="Z55" s="162">
        <v>10838.478399188971</v>
      </c>
      <c r="AA55" s="162">
        <v>10709.65260017445</v>
      </c>
      <c r="AB55" s="162">
        <v>10162.57767654835</v>
      </c>
      <c r="AC55" s="162">
        <v>9786.5509936651706</v>
      </c>
      <c r="AD55" s="163">
        <v>9785.4050226320323</v>
      </c>
      <c r="AE55" s="162">
        <v>10284.786204083915</v>
      </c>
      <c r="AF55" s="162">
        <v>10280.351856374597</v>
      </c>
      <c r="AG55" s="162">
        <v>10176.265673602556</v>
      </c>
      <c r="AH55" s="162">
        <v>10381.696013365221</v>
      </c>
      <c r="AI55" s="162">
        <v>10461.217310623468</v>
      </c>
      <c r="AJ55" s="162">
        <v>10612.581102007131</v>
      </c>
      <c r="AK55" s="162">
        <v>10638.511905313535</v>
      </c>
      <c r="AL55" s="469">
        <v>97.871185567484531</v>
      </c>
      <c r="AM55" s="34">
        <v>98.154726207501042</v>
      </c>
      <c r="AN55" s="34">
        <v>100.24404952603508</v>
      </c>
      <c r="AO55" s="2"/>
      <c r="AP55" s="2"/>
      <c r="AQ55" s="2"/>
    </row>
    <row r="56" spans="1:43" x14ac:dyDescent="0.25">
      <c r="A56" s="99" t="s">
        <v>60</v>
      </c>
      <c r="B56" s="162">
        <v>3508.41725</v>
      </c>
      <c r="C56" s="162">
        <v>3366.3232500000004</v>
      </c>
      <c r="D56" s="162">
        <v>3523.4045000000006</v>
      </c>
      <c r="E56" s="162">
        <v>3684.4144999999999</v>
      </c>
      <c r="F56" s="162">
        <v>3623.1845000000003</v>
      </c>
      <c r="G56" s="162">
        <v>3651.2437499999996</v>
      </c>
      <c r="H56" s="162">
        <v>3648.1839504097638</v>
      </c>
      <c r="I56" s="162">
        <v>3741.5695755278593</v>
      </c>
      <c r="J56" s="162">
        <v>3607.2930218725082</v>
      </c>
      <c r="K56" s="162">
        <v>3630.02033811613</v>
      </c>
      <c r="L56" s="162">
        <v>3567.386561786826</v>
      </c>
      <c r="M56" s="162">
        <v>3708.1914792723392</v>
      </c>
      <c r="N56" s="162">
        <v>3739.9487105364178</v>
      </c>
      <c r="O56" s="162">
        <v>3707.9452047137975</v>
      </c>
      <c r="P56" s="162">
        <v>3813.606861683304</v>
      </c>
      <c r="Q56" s="162">
        <v>3820.7558507683107</v>
      </c>
      <c r="R56" s="162">
        <v>3722.3090653026675</v>
      </c>
      <c r="S56" s="162">
        <v>3707.1690607975397</v>
      </c>
      <c r="T56" s="162">
        <v>3632.0965139160026</v>
      </c>
      <c r="U56" s="162">
        <v>3510.7870038236424</v>
      </c>
      <c r="V56" s="162">
        <v>3606.5236759613454</v>
      </c>
      <c r="W56" s="162">
        <v>3602.5061557719796</v>
      </c>
      <c r="X56" s="162">
        <v>3589.3927054458341</v>
      </c>
      <c r="Y56" s="162">
        <v>3707.9100376762722</v>
      </c>
      <c r="Z56" s="162">
        <v>3739.6247049188141</v>
      </c>
      <c r="AA56" s="162">
        <v>3727.9133754674135</v>
      </c>
      <c r="AB56" s="162">
        <v>3766.0858980777375</v>
      </c>
      <c r="AC56" s="162">
        <v>3471.7417018947895</v>
      </c>
      <c r="AD56" s="163">
        <v>3314.5715904826598</v>
      </c>
      <c r="AE56" s="162">
        <v>3545.3892804343523</v>
      </c>
      <c r="AF56" s="162">
        <v>3657.8180932954028</v>
      </c>
      <c r="AG56" s="162">
        <v>3641.1921375819938</v>
      </c>
      <c r="AH56" s="162">
        <v>3788.5838566654861</v>
      </c>
      <c r="AI56" s="162">
        <v>4011.1651745007189</v>
      </c>
      <c r="AJ56" s="162">
        <v>4131.4691866137318</v>
      </c>
      <c r="AK56" s="162">
        <v>4323.6808934817136</v>
      </c>
      <c r="AL56" s="469">
        <v>116.60778338142883</v>
      </c>
      <c r="AM56" s="34">
        <v>115.61931757407208</v>
      </c>
      <c r="AN56" s="34">
        <v>104.65206341522449</v>
      </c>
      <c r="AO56" s="2"/>
      <c r="AP56" s="2"/>
      <c r="AQ56" s="2"/>
    </row>
    <row r="57" spans="1:43" ht="15.75" hidden="1" customHeight="1" x14ac:dyDescent="0.25">
      <c r="A57" s="101" t="s">
        <v>61</v>
      </c>
      <c r="B57" s="262">
        <v>1341.5554999999999</v>
      </c>
      <c r="C57" s="262">
        <v>1385.4807499999999</v>
      </c>
      <c r="D57" s="262">
        <v>1463.88</v>
      </c>
      <c r="E57" s="262">
        <v>1433.7861250000001</v>
      </c>
      <c r="F57" s="262">
        <v>1481.6295</v>
      </c>
      <c r="G57" s="262">
        <v>1532.262125</v>
      </c>
      <c r="H57" s="262">
        <v>1533.7158367670245</v>
      </c>
      <c r="I57" s="262">
        <v>1488.7179293022421</v>
      </c>
      <c r="J57" s="262">
        <v>1229.5571808614698</v>
      </c>
      <c r="K57" s="262">
        <v>1171.6543851850433</v>
      </c>
      <c r="L57" s="262">
        <v>1190.2952285621282</v>
      </c>
      <c r="M57" s="262">
        <v>1192.379346764083</v>
      </c>
      <c r="N57" s="262">
        <v>1251.0324366173641</v>
      </c>
      <c r="O57" s="262">
        <v>1274.2265239142685</v>
      </c>
      <c r="P57" s="262">
        <v>1308.027881086472</v>
      </c>
      <c r="Q57" s="262">
        <v>1344.4973441780478</v>
      </c>
      <c r="R57" s="262">
        <v>1360.0739461014707</v>
      </c>
      <c r="S57" s="262">
        <v>1280.1480221571069</v>
      </c>
      <c r="T57" s="262">
        <v>1230.7065263650136</v>
      </c>
      <c r="U57" s="262">
        <v>1203.4134839764165</v>
      </c>
      <c r="V57" s="262">
        <v>1185.8109261007237</v>
      </c>
      <c r="W57" s="262">
        <v>1177.2190837812459</v>
      </c>
      <c r="X57" s="262">
        <v>1197.2640914176857</v>
      </c>
      <c r="Y57" s="262">
        <v>1211.9396091566744</v>
      </c>
      <c r="Z57" s="262">
        <v>1263.2539906443985</v>
      </c>
      <c r="AA57" s="262">
        <v>1275.9473715597428</v>
      </c>
      <c r="AB57" s="262">
        <v>1001.8734406134876</v>
      </c>
      <c r="AC57" s="262">
        <v>843.2881399616374</v>
      </c>
      <c r="AD57" s="263">
        <v>838.46517182558864</v>
      </c>
      <c r="AE57" s="262">
        <v>841.17876140960254</v>
      </c>
      <c r="AF57" s="262">
        <v>886.08998890530142</v>
      </c>
      <c r="AG57" s="262">
        <v>931.18718356181421</v>
      </c>
      <c r="AH57" s="262">
        <v>958.61998175502799</v>
      </c>
      <c r="AI57" s="262">
        <v>1002.0674561862741</v>
      </c>
      <c r="AJ57" s="262">
        <v>1075.4547850108722</v>
      </c>
      <c r="AK57" s="262">
        <v>1125.4488320337955</v>
      </c>
      <c r="AL57" s="470">
        <v>92.862447396649884</v>
      </c>
      <c r="AM57" s="42">
        <v>89.084144700387881</v>
      </c>
      <c r="AN57" s="42">
        <v>104.63970246397025</v>
      </c>
      <c r="AO57" s="2"/>
      <c r="AP57" s="2"/>
      <c r="AQ57" s="2"/>
    </row>
    <row r="58" spans="1:43" ht="15.75" hidden="1" customHeight="1" x14ac:dyDescent="0.25">
      <c r="A58" s="101" t="s">
        <v>62</v>
      </c>
      <c r="B58" s="262">
        <v>2166.86175</v>
      </c>
      <c r="C58" s="262">
        <v>1980.8424999999997</v>
      </c>
      <c r="D58" s="262">
        <v>2059.5245</v>
      </c>
      <c r="E58" s="262">
        <v>2250.6283750000002</v>
      </c>
      <c r="F58" s="262">
        <v>2141.5549999999998</v>
      </c>
      <c r="G58" s="262">
        <v>2118.9816250000003</v>
      </c>
      <c r="H58" s="262">
        <v>2114.4681136427389</v>
      </c>
      <c r="I58" s="262">
        <v>2252.8516462256171</v>
      </c>
      <c r="J58" s="262">
        <v>2377.7358410110382</v>
      </c>
      <c r="K58" s="262">
        <v>2458.3659529310867</v>
      </c>
      <c r="L58" s="262">
        <v>2377.0913332246973</v>
      </c>
      <c r="M58" s="262">
        <v>2515.8121325082566</v>
      </c>
      <c r="N58" s="262">
        <v>2488.9162739190542</v>
      </c>
      <c r="O58" s="262">
        <v>2433.7186807995286</v>
      </c>
      <c r="P58" s="262">
        <v>2505.5789805968316</v>
      </c>
      <c r="Q58" s="262">
        <v>2476.2585065902631</v>
      </c>
      <c r="R58" s="262">
        <v>2362.235119201197</v>
      </c>
      <c r="S58" s="262">
        <v>2427.0210386404333</v>
      </c>
      <c r="T58" s="262">
        <v>2401.3899875509892</v>
      </c>
      <c r="U58" s="262">
        <v>2307.3735198472259</v>
      </c>
      <c r="V58" s="262">
        <v>2420.7127498606224</v>
      </c>
      <c r="W58" s="262">
        <v>2425.2870719907332</v>
      </c>
      <c r="X58" s="262">
        <v>2392.1286140281481</v>
      </c>
      <c r="Y58" s="262">
        <v>2495.9704285195976</v>
      </c>
      <c r="Z58" s="262">
        <v>2476.3707142744151</v>
      </c>
      <c r="AA58" s="262">
        <v>2451.9660039076707</v>
      </c>
      <c r="AB58" s="262">
        <v>2764.2124574642498</v>
      </c>
      <c r="AC58" s="262">
        <v>2628.4535619331518</v>
      </c>
      <c r="AD58" s="263">
        <v>2476.1064186570711</v>
      </c>
      <c r="AE58" s="262">
        <v>2704.2105190247494</v>
      </c>
      <c r="AF58" s="262">
        <v>2771.7281043901016</v>
      </c>
      <c r="AG58" s="262">
        <v>2710.0049540201799</v>
      </c>
      <c r="AH58" s="262">
        <v>2829.9638749104579</v>
      </c>
      <c r="AI58" s="262">
        <v>3009.0977183144446</v>
      </c>
      <c r="AJ58" s="262">
        <v>3056.0144016028598</v>
      </c>
      <c r="AK58" s="262">
        <v>3198.2320614479186</v>
      </c>
      <c r="AL58" s="470">
        <v>128.13301282051282</v>
      </c>
      <c r="AM58" s="42">
        <v>129.14714908738489</v>
      </c>
      <c r="AN58" s="42">
        <v>104.65314136125654</v>
      </c>
      <c r="AO58" s="2"/>
      <c r="AP58" s="2"/>
      <c r="AQ58" s="2"/>
    </row>
    <row r="59" spans="1:43" ht="15.75" hidden="1" customHeight="1" x14ac:dyDescent="0.25">
      <c r="A59" s="101" t="s">
        <v>44</v>
      </c>
      <c r="B59" s="262">
        <v>2130.2062500000002</v>
      </c>
      <c r="C59" s="262">
        <v>1951.0963750000001</v>
      </c>
      <c r="D59" s="262">
        <v>2028.489</v>
      </c>
      <c r="E59" s="262">
        <v>2211.7406249999999</v>
      </c>
      <c r="F59" s="262">
        <v>2108.839125</v>
      </c>
      <c r="G59" s="262">
        <v>2084.2582500000003</v>
      </c>
      <c r="H59" s="262">
        <v>2089.6096176257461</v>
      </c>
      <c r="I59" s="262">
        <v>2213.7589645225007</v>
      </c>
      <c r="J59" s="262">
        <v>2349.9301218957198</v>
      </c>
      <c r="K59" s="262">
        <v>2423.1645837635201</v>
      </c>
      <c r="L59" s="262">
        <v>2329.5105385786478</v>
      </c>
      <c r="M59" s="262">
        <v>2481.7989373505134</v>
      </c>
      <c r="N59" s="262">
        <v>2465.9430762352749</v>
      </c>
      <c r="O59" s="262">
        <v>2390.6166338226826</v>
      </c>
      <c r="P59" s="262">
        <v>2470.9185261599296</v>
      </c>
      <c r="Q59" s="262">
        <v>2432.9294172831351</v>
      </c>
      <c r="R59" s="262">
        <v>2307.0291998676626</v>
      </c>
      <c r="S59" s="262">
        <v>2380.4052172954143</v>
      </c>
      <c r="T59" s="262">
        <v>2361.5216094004409</v>
      </c>
      <c r="U59" s="262">
        <v>2270.111236396584</v>
      </c>
      <c r="V59" s="262">
        <v>2380.2491446849781</v>
      </c>
      <c r="W59" s="262">
        <v>2352.8086996985344</v>
      </c>
      <c r="X59" s="262">
        <v>2269.7212471009475</v>
      </c>
      <c r="Y59" s="262">
        <v>2384.1553721704004</v>
      </c>
      <c r="Z59" s="262">
        <v>2380.7234321501046</v>
      </c>
      <c r="AA59" s="262">
        <v>2360.703501723588</v>
      </c>
      <c r="AB59" s="262">
        <v>2603.9136098824474</v>
      </c>
      <c r="AC59" s="262">
        <v>2506.8824415999024</v>
      </c>
      <c r="AD59" s="263">
        <v>2358.081448085683</v>
      </c>
      <c r="AE59" s="262">
        <v>2573.7136933135921</v>
      </c>
      <c r="AF59" s="262">
        <v>2638.0968819277396</v>
      </c>
      <c r="AG59" s="262">
        <v>2543.1938056378585</v>
      </c>
      <c r="AH59" s="262">
        <v>2637.5125143354389</v>
      </c>
      <c r="AI59" s="262">
        <v>2790.9198685038468</v>
      </c>
      <c r="AJ59" s="262">
        <v>2865.7211701287347</v>
      </c>
      <c r="AK59" s="262">
        <v>3017.5223191578489</v>
      </c>
      <c r="AL59" s="470">
        <v>126.56236892878115</v>
      </c>
      <c r="AM59" s="42">
        <v>126.74843533414543</v>
      </c>
      <c r="AN59" s="42">
        <v>105.2971350804341</v>
      </c>
      <c r="AO59" s="2"/>
      <c r="AP59" s="2"/>
      <c r="AQ59" s="2"/>
    </row>
    <row r="60" spans="1:43" ht="15.75" hidden="1" customHeight="1" x14ac:dyDescent="0.25">
      <c r="A60" s="101" t="s">
        <v>45</v>
      </c>
      <c r="B60" s="262">
        <v>36.655499999999996</v>
      </c>
      <c r="C60" s="262">
        <v>29.746124999999999</v>
      </c>
      <c r="D60" s="262">
        <v>31.035499999999999</v>
      </c>
      <c r="E60" s="262">
        <v>38.887749999999997</v>
      </c>
      <c r="F60" s="262">
        <v>32.715874999999997</v>
      </c>
      <c r="G60" s="262">
        <v>34.723374999999997</v>
      </c>
      <c r="H60" s="262">
        <v>24.858496016992856</v>
      </c>
      <c r="I60" s="262">
        <v>39.092681703116668</v>
      </c>
      <c r="J60" s="262">
        <v>27.805719115318141</v>
      </c>
      <c r="K60" s="262">
        <v>35.201369167566597</v>
      </c>
      <c r="L60" s="262">
        <v>47.580794646049533</v>
      </c>
      <c r="M60" s="262">
        <v>34.013195157742842</v>
      </c>
      <c r="N60" s="262">
        <v>22.97319768377897</v>
      </c>
      <c r="O60" s="262">
        <v>43.102046976846367</v>
      </c>
      <c r="P60" s="262">
        <v>34.660454436902718</v>
      </c>
      <c r="Q60" s="262">
        <v>43.329089307127681</v>
      </c>
      <c r="R60" s="262">
        <v>55.205919333534098</v>
      </c>
      <c r="S60" s="262">
        <v>46.615821345018659</v>
      </c>
      <c r="T60" s="262">
        <v>39.868378150548033</v>
      </c>
      <c r="U60" s="262">
        <v>37.262283450642087</v>
      </c>
      <c r="V60" s="262">
        <v>40.463605175643963</v>
      </c>
      <c r="W60" s="262">
        <v>72.478372292199111</v>
      </c>
      <c r="X60" s="262">
        <v>122.4073669272008</v>
      </c>
      <c r="Y60" s="262">
        <v>111.81505634919735</v>
      </c>
      <c r="Z60" s="262">
        <v>95.647282124310479</v>
      </c>
      <c r="AA60" s="262">
        <v>91.262502184082777</v>
      </c>
      <c r="AB60" s="262">
        <v>160.29884758180231</v>
      </c>
      <c r="AC60" s="262">
        <v>121.57112033324972</v>
      </c>
      <c r="AD60" s="263">
        <v>118.024970571388</v>
      </c>
      <c r="AE60" s="262">
        <v>130.49682571115738</v>
      </c>
      <c r="AF60" s="262">
        <v>133.63122246236168</v>
      </c>
      <c r="AG60" s="262">
        <v>166.81114838232114</v>
      </c>
      <c r="AH60" s="262">
        <v>192.45136057501907</v>
      </c>
      <c r="AI60" s="262">
        <v>218.17784981059802</v>
      </c>
      <c r="AJ60" s="262">
        <v>190.29323147412475</v>
      </c>
      <c r="AK60" s="262">
        <v>180.70974229006964</v>
      </c>
      <c r="AL60" s="470">
        <v>161.62790697674419</v>
      </c>
      <c r="AM60" s="42">
        <v>189.01673640167365</v>
      </c>
      <c r="AN60" s="42">
        <v>94.955333683657372</v>
      </c>
      <c r="AO60" s="2"/>
      <c r="AP60" s="2"/>
      <c r="AQ60" s="2"/>
    </row>
    <row r="61" spans="1:43" x14ac:dyDescent="0.25">
      <c r="A61" s="99" t="s">
        <v>63</v>
      </c>
      <c r="B61" s="162">
        <v>8441.9517500000002</v>
      </c>
      <c r="C61" s="162">
        <v>8334.2941250000003</v>
      </c>
      <c r="D61" s="162">
        <v>8345.1983749999999</v>
      </c>
      <c r="E61" s="162">
        <v>8096.4641250000004</v>
      </c>
      <c r="F61" s="162">
        <v>7986.1530000000002</v>
      </c>
      <c r="G61" s="162">
        <v>7961.1213750000006</v>
      </c>
      <c r="H61" s="162">
        <v>7936.3309505911784</v>
      </c>
      <c r="I61" s="162">
        <v>7940.3489990840817</v>
      </c>
      <c r="J61" s="162">
        <v>7577.6915715346677</v>
      </c>
      <c r="K61" s="162">
        <v>7361.6205620590918</v>
      </c>
      <c r="L61" s="162">
        <v>7314.9189045607882</v>
      </c>
      <c r="M61" s="162">
        <v>7219.0070570408579</v>
      </c>
      <c r="N61" s="162">
        <v>7208.8936425036854</v>
      </c>
      <c r="O61" s="162">
        <v>7309.7997091397792</v>
      </c>
      <c r="P61" s="162">
        <v>7234.8108429238528</v>
      </c>
      <c r="Q61" s="162">
        <v>7159.2731358626806</v>
      </c>
      <c r="R61" s="162">
        <v>7252.0938034812052</v>
      </c>
      <c r="S61" s="162">
        <v>6843.3993144773849</v>
      </c>
      <c r="T61" s="162">
        <v>6708.6662482447</v>
      </c>
      <c r="U61" s="162">
        <v>6666.0764681303708</v>
      </c>
      <c r="V61" s="162">
        <v>6882.3923964744727</v>
      </c>
      <c r="W61" s="162">
        <v>6857.2663678301997</v>
      </c>
      <c r="X61" s="162">
        <v>7081.2584256836772</v>
      </c>
      <c r="Y61" s="162">
        <v>7162.0394022210385</v>
      </c>
      <c r="Z61" s="162">
        <v>7098.8536942701576</v>
      </c>
      <c r="AA61" s="162">
        <v>6981.7392247070347</v>
      </c>
      <c r="AB61" s="162">
        <v>6396.4917784706113</v>
      </c>
      <c r="AC61" s="162">
        <v>6314.8092917703816</v>
      </c>
      <c r="AD61" s="163">
        <v>6470.833432149373</v>
      </c>
      <c r="AE61" s="162">
        <v>6739.3969236495641</v>
      </c>
      <c r="AF61" s="162">
        <v>6622.5337630791928</v>
      </c>
      <c r="AG61" s="162">
        <v>6535.0735360205617</v>
      </c>
      <c r="AH61" s="162">
        <v>6593.1121566997344</v>
      </c>
      <c r="AI61" s="162">
        <v>6450.0521361227484</v>
      </c>
      <c r="AJ61" s="162">
        <v>6481.1119153933987</v>
      </c>
      <c r="AK61" s="162">
        <v>6314.8310118318204</v>
      </c>
      <c r="AL61" s="469">
        <v>88.170901982686402</v>
      </c>
      <c r="AM61" s="34">
        <v>88.954626773162047</v>
      </c>
      <c r="AN61" s="34">
        <v>97.434077548564289</v>
      </c>
      <c r="AO61" s="2"/>
      <c r="AP61" s="2"/>
      <c r="AQ61" s="2"/>
    </row>
    <row r="62" spans="1:43" x14ac:dyDescent="0.25">
      <c r="A62" s="101" t="s">
        <v>64</v>
      </c>
      <c r="B62" s="262">
        <v>6210.473</v>
      </c>
      <c r="C62" s="262">
        <v>6184.8465000000006</v>
      </c>
      <c r="D62" s="262">
        <v>6162.71425</v>
      </c>
      <c r="E62" s="262">
        <v>5920.8228750000007</v>
      </c>
      <c r="F62" s="262">
        <v>5790.9646249999996</v>
      </c>
      <c r="G62" s="262">
        <v>5725.4996250000004</v>
      </c>
      <c r="H62" s="262">
        <v>5597.215489699809</v>
      </c>
      <c r="I62" s="262">
        <v>5416.0317764911833</v>
      </c>
      <c r="J62" s="262">
        <v>4968.9741597359371</v>
      </c>
      <c r="K62" s="262">
        <v>4795.8809526341938</v>
      </c>
      <c r="L62" s="262">
        <v>4704.3566345716972</v>
      </c>
      <c r="M62" s="262">
        <v>4646.7365852935582</v>
      </c>
      <c r="N62" s="262">
        <v>4606.5701144005552</v>
      </c>
      <c r="O62" s="262">
        <v>4550.4705914356964</v>
      </c>
      <c r="P62" s="262">
        <v>4486.7919272039617</v>
      </c>
      <c r="Q62" s="262">
        <v>4406.7327320563272</v>
      </c>
      <c r="R62" s="262">
        <v>4308.221293436769</v>
      </c>
      <c r="S62" s="262">
        <v>4123.0329156575053</v>
      </c>
      <c r="T62" s="262">
        <v>3959.1578358367838</v>
      </c>
      <c r="U62" s="262">
        <v>3902.1133987984722</v>
      </c>
      <c r="V62" s="262">
        <v>3899.3553001596392</v>
      </c>
      <c r="W62" s="262">
        <v>3919.6426109010195</v>
      </c>
      <c r="X62" s="262">
        <v>3939.8537999484097</v>
      </c>
      <c r="Y62" s="262">
        <v>3948.8368098392234</v>
      </c>
      <c r="Z62" s="262">
        <v>3983.3884783440967</v>
      </c>
      <c r="AA62" s="262">
        <v>4015.9019742802393</v>
      </c>
      <c r="AB62" s="262">
        <v>3777.7621756882977</v>
      </c>
      <c r="AC62" s="262">
        <v>3656.2716004605554</v>
      </c>
      <c r="AD62" s="263">
        <v>3645.6572514957807</v>
      </c>
      <c r="AE62" s="262">
        <v>3686.7543761988618</v>
      </c>
      <c r="AF62" s="262">
        <v>3684.0841718055299</v>
      </c>
      <c r="AG62" s="262">
        <v>3677.4573258389023</v>
      </c>
      <c r="AH62" s="262">
        <v>3686.9606776167566</v>
      </c>
      <c r="AI62" s="262">
        <v>3637.514392379438</v>
      </c>
      <c r="AJ62" s="262">
        <v>3615.0494029994825</v>
      </c>
      <c r="AK62" s="262">
        <v>3605.1796202935566</v>
      </c>
      <c r="AL62" s="470">
        <v>91.298622366288484</v>
      </c>
      <c r="AM62" s="42">
        <v>90.505598232665562</v>
      </c>
      <c r="AN62" s="42">
        <v>99.728907330567083</v>
      </c>
      <c r="AO62" s="2"/>
      <c r="AP62" s="2"/>
      <c r="AQ62" s="2"/>
    </row>
    <row r="63" spans="1:43" x14ac:dyDescent="0.25">
      <c r="A63" s="101" t="s">
        <v>65</v>
      </c>
      <c r="B63" s="262">
        <v>2231.4787500000002</v>
      </c>
      <c r="C63" s="262">
        <v>2149.4476249999998</v>
      </c>
      <c r="D63" s="262">
        <v>2182.4841249999999</v>
      </c>
      <c r="E63" s="262">
        <v>2175.6412500000001</v>
      </c>
      <c r="F63" s="262">
        <v>2195.1883749999997</v>
      </c>
      <c r="G63" s="262">
        <v>2235.6217500000002</v>
      </c>
      <c r="H63" s="262">
        <v>2339.1154608913675</v>
      </c>
      <c r="I63" s="262">
        <v>2524.3172225928988</v>
      </c>
      <c r="J63" s="262">
        <v>2608.7174117987311</v>
      </c>
      <c r="K63" s="262">
        <v>2565.7396094248988</v>
      </c>
      <c r="L63" s="262">
        <v>2610.5622699890901</v>
      </c>
      <c r="M63" s="262">
        <v>2572.2704717473002</v>
      </c>
      <c r="N63" s="262">
        <v>2602.3235281031293</v>
      </c>
      <c r="O63" s="262">
        <v>2759.3291177040824</v>
      </c>
      <c r="P63" s="262">
        <v>2748.0189157198902</v>
      </c>
      <c r="Q63" s="262">
        <v>2752.5404038063525</v>
      </c>
      <c r="R63" s="262">
        <v>2943.8725100444362</v>
      </c>
      <c r="S63" s="262">
        <v>2720.3663988198787</v>
      </c>
      <c r="T63" s="262">
        <v>2749.5084124079158</v>
      </c>
      <c r="U63" s="262">
        <v>2763.9630693318995</v>
      </c>
      <c r="V63" s="262">
        <v>2983.0370963148343</v>
      </c>
      <c r="W63" s="262">
        <v>2937.6237569291807</v>
      </c>
      <c r="X63" s="262">
        <v>3141.4046257352675</v>
      </c>
      <c r="Y63" s="262">
        <v>3213.2025923818151</v>
      </c>
      <c r="Z63" s="262">
        <v>3115.4652159260613</v>
      </c>
      <c r="AA63" s="262">
        <v>2965.8372504267963</v>
      </c>
      <c r="AB63" s="262">
        <v>2618.729602782314</v>
      </c>
      <c r="AC63" s="262">
        <v>2658.5376913098257</v>
      </c>
      <c r="AD63" s="263">
        <v>2825.1761806535933</v>
      </c>
      <c r="AE63" s="262">
        <v>3052.6425474507014</v>
      </c>
      <c r="AF63" s="262">
        <v>2938.4495912736629</v>
      </c>
      <c r="AG63" s="262">
        <v>2857.616210181659</v>
      </c>
      <c r="AH63" s="262">
        <v>2906.1514790829779</v>
      </c>
      <c r="AI63" s="262">
        <v>2812.5377437433099</v>
      </c>
      <c r="AJ63" s="262">
        <v>2866.0625123939153</v>
      </c>
      <c r="AK63" s="262">
        <v>2709.6513915382643</v>
      </c>
      <c r="AL63" s="470">
        <v>84.330262666500687</v>
      </c>
      <c r="AM63" s="42">
        <v>86.974803402343113</v>
      </c>
      <c r="AN63" s="42">
        <v>94.543107358431314</v>
      </c>
      <c r="AO63" s="2"/>
      <c r="AP63" s="2"/>
      <c r="AQ63" s="2"/>
    </row>
    <row r="64" spans="1:43" ht="15.75" hidden="1" customHeight="1" x14ac:dyDescent="0.25">
      <c r="A64" s="101" t="s">
        <v>44</v>
      </c>
      <c r="B64" s="262">
        <v>1925.0418750000001</v>
      </c>
      <c r="C64" s="262">
        <v>1852.5249999999999</v>
      </c>
      <c r="D64" s="262">
        <v>1899.9150000000002</v>
      </c>
      <c r="E64" s="262">
        <v>1897.052625</v>
      </c>
      <c r="F64" s="262">
        <v>1918.2952499999999</v>
      </c>
      <c r="G64" s="262">
        <v>1962.5962500000001</v>
      </c>
      <c r="H64" s="262">
        <v>2049.2048334141168</v>
      </c>
      <c r="I64" s="262">
        <v>2200.76501565637</v>
      </c>
      <c r="J64" s="262">
        <v>2280.3196679911225</v>
      </c>
      <c r="K64" s="262">
        <v>2254.819657114841</v>
      </c>
      <c r="L64" s="262">
        <v>2303.9629196431015</v>
      </c>
      <c r="M64" s="262">
        <v>2252.7458561980202</v>
      </c>
      <c r="N64" s="262">
        <v>2257.2363949225978</v>
      </c>
      <c r="O64" s="262">
        <v>2443.4328402195852</v>
      </c>
      <c r="P64" s="262">
        <v>2443.5788800408968</v>
      </c>
      <c r="Q64" s="262">
        <v>2449.8339252078481</v>
      </c>
      <c r="R64" s="262">
        <v>2636.1604722218353</v>
      </c>
      <c r="S64" s="262">
        <v>2411.8694564009052</v>
      </c>
      <c r="T64" s="262">
        <v>2447.3220634768641</v>
      </c>
      <c r="U64" s="262">
        <v>2464.5829206562289</v>
      </c>
      <c r="V64" s="262">
        <v>2678.4835637068527</v>
      </c>
      <c r="W64" s="262">
        <v>2621.5506859907632</v>
      </c>
      <c r="X64" s="262">
        <v>2817.8169370855026</v>
      </c>
      <c r="Y64" s="262">
        <v>2900.4356611206786</v>
      </c>
      <c r="Z64" s="262">
        <v>2793.0758003822248</v>
      </c>
      <c r="AA64" s="262">
        <v>2638.6789269643759</v>
      </c>
      <c r="AB64" s="262">
        <v>2295.3741375718755</v>
      </c>
      <c r="AC64" s="262">
        <v>2328.2268979032151</v>
      </c>
      <c r="AD64" s="263">
        <v>2474.1247791412775</v>
      </c>
      <c r="AE64" s="262">
        <v>2673.6024271945585</v>
      </c>
      <c r="AF64" s="262">
        <v>2575.8398979137005</v>
      </c>
      <c r="AG64" s="262">
        <v>2495.1122285971683</v>
      </c>
      <c r="AH64" s="262">
        <v>2523.5119475124211</v>
      </c>
      <c r="AI64" s="262">
        <v>2420.2559335803971</v>
      </c>
      <c r="AJ64" s="262">
        <v>2439.2683082903773</v>
      </c>
      <c r="AK64" s="262">
        <v>2301.0973924812988</v>
      </c>
      <c r="AL64" s="470">
        <v>79.337332781685276</v>
      </c>
      <c r="AM64" s="42">
        <v>82.385163438473384</v>
      </c>
      <c r="AN64" s="42">
        <v>94.334440208256453</v>
      </c>
      <c r="AO64" s="2"/>
      <c r="AP64" s="2"/>
      <c r="AQ64" s="2"/>
    </row>
    <row r="65" spans="1:230" ht="15.75" hidden="1" customHeight="1" x14ac:dyDescent="0.25">
      <c r="A65" s="101" t="s">
        <v>45</v>
      </c>
      <c r="B65" s="262">
        <v>306.43687499999999</v>
      </c>
      <c r="C65" s="262">
        <v>296.92262500000004</v>
      </c>
      <c r="D65" s="262">
        <v>282.56912499999999</v>
      </c>
      <c r="E65" s="262">
        <v>278.58862499999998</v>
      </c>
      <c r="F65" s="262">
        <v>276.893125</v>
      </c>
      <c r="G65" s="262">
        <v>273.02550000000002</v>
      </c>
      <c r="H65" s="262">
        <v>289.91062747725056</v>
      </c>
      <c r="I65" s="262">
        <v>323.55220693652871</v>
      </c>
      <c r="J65" s="262">
        <v>328.39774380760929</v>
      </c>
      <c r="K65" s="262">
        <v>310.91995231005808</v>
      </c>
      <c r="L65" s="262">
        <v>306.5993503459888</v>
      </c>
      <c r="M65" s="262">
        <v>319.5246155492801</v>
      </c>
      <c r="N65" s="262">
        <v>345.08713318053151</v>
      </c>
      <c r="O65" s="262">
        <v>315.89627748449664</v>
      </c>
      <c r="P65" s="262">
        <v>304.44003567899381</v>
      </c>
      <c r="Q65" s="262">
        <v>302.7064785985047</v>
      </c>
      <c r="R65" s="262">
        <v>307.71203782260079</v>
      </c>
      <c r="S65" s="262">
        <v>308.4969424189735</v>
      </c>
      <c r="T65" s="262">
        <v>302.18634893105201</v>
      </c>
      <c r="U65" s="262">
        <v>299.38014867567034</v>
      </c>
      <c r="V65" s="262">
        <v>304.55353260798188</v>
      </c>
      <c r="W65" s="262">
        <v>316.0730709384178</v>
      </c>
      <c r="X65" s="262">
        <v>323.5876886497648</v>
      </c>
      <c r="Y65" s="262">
        <v>312.76693126113645</v>
      </c>
      <c r="Z65" s="262">
        <v>322.38941554383621</v>
      </c>
      <c r="AA65" s="262">
        <v>327.15832346242007</v>
      </c>
      <c r="AB65" s="262">
        <v>323.3554652104383</v>
      </c>
      <c r="AC65" s="262">
        <v>330.31079340661057</v>
      </c>
      <c r="AD65" s="263">
        <v>351.05140151231512</v>
      </c>
      <c r="AE65" s="262">
        <v>379.04012025614327</v>
      </c>
      <c r="AF65" s="262">
        <v>362.6096933599631</v>
      </c>
      <c r="AG65" s="262">
        <v>362.50398158449087</v>
      </c>
      <c r="AH65" s="262">
        <v>382.63953157055676</v>
      </c>
      <c r="AI65" s="262">
        <v>392.28181016291319</v>
      </c>
      <c r="AJ65" s="262">
        <v>426.79420410353839</v>
      </c>
      <c r="AK65" s="262">
        <v>408.55399905696572</v>
      </c>
      <c r="AL65" s="470">
        <v>130.62659846547314</v>
      </c>
      <c r="AM65" s="42">
        <v>126.73697270471466</v>
      </c>
      <c r="AN65" s="42">
        <v>95.735707591377704</v>
      </c>
      <c r="AO65" s="2"/>
      <c r="AP65" s="2"/>
      <c r="AQ65" s="2"/>
    </row>
    <row r="66" spans="1:230" x14ac:dyDescent="0.25">
      <c r="A66" s="399" t="s">
        <v>66</v>
      </c>
      <c r="B66" s="162">
        <v>11950.369000000001</v>
      </c>
      <c r="C66" s="162">
        <v>11700.617375000002</v>
      </c>
      <c r="D66" s="162">
        <v>11868.602875</v>
      </c>
      <c r="E66" s="162">
        <v>11780.878625000001</v>
      </c>
      <c r="F66" s="162">
        <v>11609.3375</v>
      </c>
      <c r="G66" s="162">
        <v>11612.365125</v>
      </c>
      <c r="H66" s="162">
        <v>11584.514901000941</v>
      </c>
      <c r="I66" s="162">
        <v>11681.918574611942</v>
      </c>
      <c r="J66" s="162">
        <v>11184.984593407175</v>
      </c>
      <c r="K66" s="162">
        <v>10991.640900175222</v>
      </c>
      <c r="L66" s="162">
        <v>10882.305466347614</v>
      </c>
      <c r="M66" s="162">
        <v>10927.198536313195</v>
      </c>
      <c r="N66" s="162">
        <v>10948.842353040105</v>
      </c>
      <c r="O66" s="162">
        <v>11017.744913853576</v>
      </c>
      <c r="P66" s="162">
        <v>11048.417704607158</v>
      </c>
      <c r="Q66" s="162">
        <v>10980.02898663099</v>
      </c>
      <c r="R66" s="162">
        <v>10974.402868783873</v>
      </c>
      <c r="S66" s="162">
        <v>10550.568375274925</v>
      </c>
      <c r="T66" s="162">
        <v>10340.762762160703</v>
      </c>
      <c r="U66" s="162">
        <v>10176.863471954013</v>
      </c>
      <c r="V66" s="162">
        <v>10488.916072435817</v>
      </c>
      <c r="W66" s="162">
        <v>10459.77252360218</v>
      </c>
      <c r="X66" s="162">
        <v>10670.651131129513</v>
      </c>
      <c r="Y66" s="162">
        <v>10869.949439897311</v>
      </c>
      <c r="Z66" s="162">
        <v>10838.478399188971</v>
      </c>
      <c r="AA66" s="162">
        <v>10709.65260017445</v>
      </c>
      <c r="AB66" s="162">
        <v>10162.57767654835</v>
      </c>
      <c r="AC66" s="162">
        <v>9786.5509936651706</v>
      </c>
      <c r="AD66" s="163">
        <v>9785.4050226320323</v>
      </c>
      <c r="AE66" s="162">
        <v>10284.786204083915</v>
      </c>
      <c r="AF66" s="162">
        <v>10280.351856374597</v>
      </c>
      <c r="AG66" s="162">
        <v>10176.265673602556</v>
      </c>
      <c r="AH66" s="162">
        <v>10381.696013365221</v>
      </c>
      <c r="AI66" s="162">
        <v>10461.217310623468</v>
      </c>
      <c r="AJ66" s="162">
        <v>10612.581102007131</v>
      </c>
      <c r="AK66" s="162">
        <v>10638.511905313535</v>
      </c>
      <c r="AL66" s="469">
        <v>97.871185567484531</v>
      </c>
      <c r="AM66" s="34">
        <v>98.154726207501042</v>
      </c>
      <c r="AN66" s="34">
        <v>100.24404952603508</v>
      </c>
      <c r="AO66" s="2"/>
      <c r="AP66" s="2"/>
      <c r="AQ66" s="2"/>
    </row>
    <row r="67" spans="1:230" x14ac:dyDescent="0.25">
      <c r="A67" s="101" t="s">
        <v>54</v>
      </c>
      <c r="B67" s="262">
        <v>7552.0285000000003</v>
      </c>
      <c r="C67" s="262">
        <v>7570.3272499999994</v>
      </c>
      <c r="D67" s="262">
        <v>7626.5942500000001</v>
      </c>
      <c r="E67" s="262">
        <v>7354.6089999999995</v>
      </c>
      <c r="F67" s="262">
        <v>7272.5941250000005</v>
      </c>
      <c r="G67" s="262">
        <v>7257.7617499999997</v>
      </c>
      <c r="H67" s="262">
        <v>7130.9313264668335</v>
      </c>
      <c r="I67" s="262">
        <v>6904.7497057934261</v>
      </c>
      <c r="J67" s="262">
        <v>6198.5313405974066</v>
      </c>
      <c r="K67" s="262">
        <v>5967.5353378192367</v>
      </c>
      <c r="L67" s="262">
        <v>5894.6518631338267</v>
      </c>
      <c r="M67" s="262">
        <v>5839.1159320576407</v>
      </c>
      <c r="N67" s="262">
        <v>5857.6025510179197</v>
      </c>
      <c r="O67" s="262">
        <v>5824.6971153499644</v>
      </c>
      <c r="P67" s="262">
        <v>5794.8198082904346</v>
      </c>
      <c r="Q67" s="262">
        <v>5751.2300762343748</v>
      </c>
      <c r="R67" s="262">
        <v>5668.2952395382399</v>
      </c>
      <c r="S67" s="262">
        <v>5403.1809378146118</v>
      </c>
      <c r="T67" s="262">
        <v>5189.8643622017962</v>
      </c>
      <c r="U67" s="262">
        <v>5105.5268827748878</v>
      </c>
      <c r="V67" s="262">
        <v>5085.1662262603622</v>
      </c>
      <c r="W67" s="262">
        <v>5096.8616946822658</v>
      </c>
      <c r="X67" s="262">
        <v>5137.117891366096</v>
      </c>
      <c r="Y67" s="262">
        <v>5160.776418995898</v>
      </c>
      <c r="Z67" s="262">
        <v>5246.6424689884952</v>
      </c>
      <c r="AA67" s="262">
        <v>5291.8493458399826</v>
      </c>
      <c r="AB67" s="262">
        <v>4779.6356163017854</v>
      </c>
      <c r="AC67" s="262">
        <v>4499.5597404221926</v>
      </c>
      <c r="AD67" s="263">
        <v>4484.1224233213698</v>
      </c>
      <c r="AE67" s="262">
        <v>4527.9331376084647</v>
      </c>
      <c r="AF67" s="262">
        <v>4570.1741607108324</v>
      </c>
      <c r="AG67" s="262">
        <v>4608.6445094007167</v>
      </c>
      <c r="AH67" s="262">
        <v>4645.5806593717843</v>
      </c>
      <c r="AI67" s="262">
        <v>4639.5818485657128</v>
      </c>
      <c r="AJ67" s="262">
        <v>4690.5041880103545</v>
      </c>
      <c r="AK67" s="262">
        <v>4730.6284523273516</v>
      </c>
      <c r="AL67" s="470">
        <v>91.66408308789336</v>
      </c>
      <c r="AM67" s="42">
        <v>90.165059276483817</v>
      </c>
      <c r="AN67" s="42">
        <v>100.85491951817504</v>
      </c>
      <c r="AO67" s="2"/>
      <c r="AP67" s="2"/>
      <c r="AQ67" s="2"/>
    </row>
    <row r="68" spans="1:230" ht="16.5" thickBot="1" x14ac:dyDescent="0.3">
      <c r="A68" s="101" t="s">
        <v>55</v>
      </c>
      <c r="B68" s="262">
        <v>4398.3405000000002</v>
      </c>
      <c r="C68" s="262">
        <v>4130.2901250000004</v>
      </c>
      <c r="D68" s="262">
        <v>4242.0086249999995</v>
      </c>
      <c r="E68" s="262">
        <v>4426.2696249999999</v>
      </c>
      <c r="F68" s="262">
        <v>4336.743375</v>
      </c>
      <c r="G68" s="262">
        <v>4354.6033750000006</v>
      </c>
      <c r="H68" s="262">
        <v>4453.5835745341064</v>
      </c>
      <c r="I68" s="262">
        <v>4777.1688688185159</v>
      </c>
      <c r="J68" s="262">
        <v>4986.4532528097698</v>
      </c>
      <c r="K68" s="262">
        <v>5024.105562355986</v>
      </c>
      <c r="L68" s="262">
        <v>4987.6536032137874</v>
      </c>
      <c r="M68" s="262">
        <v>5088.0826042555564</v>
      </c>
      <c r="N68" s="262">
        <v>5091.2398020221844</v>
      </c>
      <c r="O68" s="262">
        <v>5193.0477985036105</v>
      </c>
      <c r="P68" s="262">
        <v>5253.5978963167217</v>
      </c>
      <c r="Q68" s="262">
        <v>5228.7989103966156</v>
      </c>
      <c r="R68" s="262">
        <v>5306.1076292456328</v>
      </c>
      <c r="S68" s="262">
        <v>5147.387437460311</v>
      </c>
      <c r="T68" s="262">
        <v>5150.8983999589054</v>
      </c>
      <c r="U68" s="262">
        <v>5071.3365891791254</v>
      </c>
      <c r="V68" s="262">
        <v>5403.7498461754567</v>
      </c>
      <c r="W68" s="262">
        <v>5362.9108289199139</v>
      </c>
      <c r="X68" s="262">
        <v>5533.5332397634156</v>
      </c>
      <c r="Y68" s="262">
        <v>5709.1730209014131</v>
      </c>
      <c r="Z68" s="262">
        <v>5591.8359302004765</v>
      </c>
      <c r="AA68" s="262">
        <v>5417.8032543344671</v>
      </c>
      <c r="AB68" s="262">
        <v>5382.9420602465634</v>
      </c>
      <c r="AC68" s="262">
        <v>5286.9912532429771</v>
      </c>
      <c r="AD68" s="263">
        <v>5301.2825993106635</v>
      </c>
      <c r="AE68" s="262">
        <v>5756.8530664754508</v>
      </c>
      <c r="AF68" s="262">
        <v>5710.1776956637641</v>
      </c>
      <c r="AG68" s="262">
        <v>5567.6211642018388</v>
      </c>
      <c r="AH68" s="262">
        <v>5736.1153539934357</v>
      </c>
      <c r="AI68" s="262">
        <v>5821.635462057754</v>
      </c>
      <c r="AJ68" s="262">
        <v>5922.0769139967742</v>
      </c>
      <c r="AK68" s="262">
        <v>5907.8834529861824</v>
      </c>
      <c r="AL68" s="470">
        <v>103.48034750928326</v>
      </c>
      <c r="AM68" s="42">
        <v>105.65292034765191</v>
      </c>
      <c r="AN68" s="42">
        <v>99.760220192161555</v>
      </c>
      <c r="AO68" s="2"/>
      <c r="AP68" s="2"/>
      <c r="AQ68" s="2"/>
    </row>
    <row r="69" spans="1:230" ht="15.75" hidden="1" customHeight="1" x14ac:dyDescent="0.25">
      <c r="A69" s="101" t="s">
        <v>44</v>
      </c>
      <c r="B69" s="262">
        <v>4055.2481250000001</v>
      </c>
      <c r="C69" s="262">
        <v>3803.6213750000002</v>
      </c>
      <c r="D69" s="262">
        <v>3928.4039999999995</v>
      </c>
      <c r="E69" s="262">
        <v>4108.7932499999997</v>
      </c>
      <c r="F69" s="262">
        <v>4027.1343750000001</v>
      </c>
      <c r="G69" s="262">
        <v>4046.8545000000004</v>
      </c>
      <c r="H69" s="262">
        <v>4138.8144510398633</v>
      </c>
      <c r="I69" s="262">
        <v>4414.5239801788712</v>
      </c>
      <c r="J69" s="262">
        <v>4630.2497898868423</v>
      </c>
      <c r="K69" s="262">
        <v>4677.9842408783607</v>
      </c>
      <c r="L69" s="262">
        <v>4633.4734582217488</v>
      </c>
      <c r="M69" s="262">
        <v>4734.5447935485336</v>
      </c>
      <c r="N69" s="262">
        <v>4723.1794711578732</v>
      </c>
      <c r="O69" s="262">
        <v>4834.0494740422682</v>
      </c>
      <c r="P69" s="262">
        <v>4914.4974062008259</v>
      </c>
      <c r="Q69" s="262">
        <v>4882.7633424909836</v>
      </c>
      <c r="R69" s="262">
        <v>4943.1896720894983</v>
      </c>
      <c r="S69" s="262">
        <v>4792.27467369632</v>
      </c>
      <c r="T69" s="262">
        <v>4808.8436728773049</v>
      </c>
      <c r="U69" s="262">
        <v>4734.6941570528134</v>
      </c>
      <c r="V69" s="262">
        <v>5058.7327083918308</v>
      </c>
      <c r="W69" s="262">
        <v>4974.3593856892967</v>
      </c>
      <c r="X69" s="262">
        <v>5087.538184186451</v>
      </c>
      <c r="Y69" s="262">
        <v>5284.5910332910789</v>
      </c>
      <c r="Z69" s="262">
        <v>5173.7992325323303</v>
      </c>
      <c r="AA69" s="262">
        <v>4999.3824286879644</v>
      </c>
      <c r="AB69" s="262">
        <v>4899.2877474543238</v>
      </c>
      <c r="AC69" s="262">
        <v>4835.1093395031176</v>
      </c>
      <c r="AD69" s="263">
        <v>4832.2062272269604</v>
      </c>
      <c r="AE69" s="262">
        <v>5247.3161205081506</v>
      </c>
      <c r="AF69" s="262">
        <v>5213.9367798414405</v>
      </c>
      <c r="AG69" s="262">
        <v>5038.3060342350263</v>
      </c>
      <c r="AH69" s="262">
        <v>5161.02446184786</v>
      </c>
      <c r="AI69" s="262">
        <v>5211.1758020842435</v>
      </c>
      <c r="AJ69" s="262">
        <v>5304.9894784191129</v>
      </c>
      <c r="AK69" s="262">
        <v>5318.6197116391468</v>
      </c>
      <c r="AL69" s="470">
        <v>100.64337887446543</v>
      </c>
      <c r="AM69" s="42">
        <v>102.79871661061503</v>
      </c>
      <c r="AN69" s="42">
        <v>100.25636192271443</v>
      </c>
      <c r="AO69" s="2"/>
      <c r="AP69" s="2"/>
      <c r="AQ69" s="2"/>
    </row>
    <row r="70" spans="1:230" ht="16.5" hidden="1" customHeight="1" x14ac:dyDescent="0.25">
      <c r="A70" s="189" t="s">
        <v>45</v>
      </c>
      <c r="B70" s="486">
        <v>343.092375</v>
      </c>
      <c r="C70" s="486">
        <v>326.66875000000005</v>
      </c>
      <c r="D70" s="486">
        <v>313.60462499999994</v>
      </c>
      <c r="E70" s="486">
        <v>317.47637499999996</v>
      </c>
      <c r="F70" s="486">
        <v>309.60899999999998</v>
      </c>
      <c r="G70" s="486">
        <v>307.748875</v>
      </c>
      <c r="H70" s="486">
        <v>314.76912349424339</v>
      </c>
      <c r="I70" s="486">
        <v>362.64488863964539</v>
      </c>
      <c r="J70" s="486">
        <v>356.20346292292737</v>
      </c>
      <c r="K70" s="486">
        <v>346.12132147762475</v>
      </c>
      <c r="L70" s="486">
        <v>354.18014499203832</v>
      </c>
      <c r="M70" s="486">
        <v>353.53781070702291</v>
      </c>
      <c r="N70" s="486">
        <v>368.06033086431052</v>
      </c>
      <c r="O70" s="486">
        <v>358.99832446134303</v>
      </c>
      <c r="P70" s="486">
        <v>339.10049011589649</v>
      </c>
      <c r="Q70" s="486">
        <v>346.03556790563238</v>
      </c>
      <c r="R70" s="486">
        <v>362.91795715613489</v>
      </c>
      <c r="S70" s="486">
        <v>355.11276376399212</v>
      </c>
      <c r="T70" s="486">
        <v>342.05472708160011</v>
      </c>
      <c r="U70" s="486">
        <v>336.64243212631243</v>
      </c>
      <c r="V70" s="486">
        <v>345.01713778362591</v>
      </c>
      <c r="W70" s="486">
        <v>388.551443230617</v>
      </c>
      <c r="X70" s="486">
        <v>445.99505557696557</v>
      </c>
      <c r="Y70" s="486">
        <v>424.58198761033378</v>
      </c>
      <c r="Z70" s="486">
        <v>418.03669766814659</v>
      </c>
      <c r="AA70" s="486">
        <v>418.42082564650286</v>
      </c>
      <c r="AB70" s="486">
        <v>483.6543127922406</v>
      </c>
      <c r="AC70" s="486">
        <v>451.88191373986035</v>
      </c>
      <c r="AD70" s="487">
        <v>469.07637208370306</v>
      </c>
      <c r="AE70" s="486">
        <v>509.53694596730065</v>
      </c>
      <c r="AF70" s="486">
        <v>496.24091582232472</v>
      </c>
      <c r="AG70" s="486">
        <v>529.31512996681204</v>
      </c>
      <c r="AH70" s="486">
        <v>575.09089214557582</v>
      </c>
      <c r="AI70" s="486">
        <v>610.45965997351118</v>
      </c>
      <c r="AJ70" s="486">
        <v>617.0874355776632</v>
      </c>
      <c r="AK70" s="486">
        <v>589.26374134703542</v>
      </c>
      <c r="AL70" s="488">
        <v>138.78944889307581</v>
      </c>
      <c r="AM70" s="70">
        <v>140.98086124401914</v>
      </c>
      <c r="AN70" s="70">
        <v>95.495057527143075</v>
      </c>
      <c r="AO70" s="2"/>
      <c r="AP70" s="2"/>
      <c r="AQ70" s="2"/>
    </row>
    <row r="71" spans="1:230" ht="33" customHeight="1" thickTop="1" thickBot="1" x14ac:dyDescent="0.3">
      <c r="A71" s="195" t="s">
        <v>67</v>
      </c>
      <c r="B71" s="245">
        <v>730.86612500000001</v>
      </c>
      <c r="C71" s="245">
        <v>731.16149999999993</v>
      </c>
      <c r="D71" s="245">
        <v>622.50587500000006</v>
      </c>
      <c r="E71" s="245">
        <v>571.76487500000007</v>
      </c>
      <c r="F71" s="245">
        <v>567.20062499999995</v>
      </c>
      <c r="G71" s="245">
        <v>555.59462500000006</v>
      </c>
      <c r="H71" s="245">
        <v>522.71631286153161</v>
      </c>
      <c r="I71" s="245">
        <v>476.07890683127971</v>
      </c>
      <c r="J71" s="245">
        <v>501.00947858157389</v>
      </c>
      <c r="K71" s="245">
        <v>549.98635615204978</v>
      </c>
      <c r="L71" s="245">
        <v>559.81438517387392</v>
      </c>
      <c r="M71" s="245">
        <v>592.55474073227879</v>
      </c>
      <c r="N71" s="245">
        <v>586.90892536697766</v>
      </c>
      <c r="O71" s="245">
        <v>574.68609214316075</v>
      </c>
      <c r="P71" s="245">
        <v>578.24007892704117</v>
      </c>
      <c r="Q71" s="245">
        <v>569.12759322120894</v>
      </c>
      <c r="R71" s="245">
        <v>565.94880131976583</v>
      </c>
      <c r="S71" s="245">
        <v>553.27851852557376</v>
      </c>
      <c r="T71" s="245">
        <v>571.04128327226908</v>
      </c>
      <c r="U71" s="245">
        <v>566.5867842995857</v>
      </c>
      <c r="V71" s="245">
        <v>538.37544499963019</v>
      </c>
      <c r="W71" s="245">
        <v>551.45568058872038</v>
      </c>
      <c r="X71" s="245">
        <v>522.87842691774415</v>
      </c>
      <c r="Y71" s="245">
        <v>511.82048930274664</v>
      </c>
      <c r="Z71" s="245">
        <v>512.66112005048888</v>
      </c>
      <c r="AA71" s="245">
        <v>537.14365520341437</v>
      </c>
      <c r="AB71" s="245">
        <v>482.13011360513849</v>
      </c>
      <c r="AC71" s="245">
        <v>434.14593069456498</v>
      </c>
      <c r="AD71" s="246">
        <v>402.96667390427541</v>
      </c>
      <c r="AE71" s="245">
        <v>393.33198232100341</v>
      </c>
      <c r="AF71" s="245">
        <v>342.17181166761821</v>
      </c>
      <c r="AG71" s="245">
        <v>321.62009788337411</v>
      </c>
      <c r="AH71" s="245">
        <v>318.41502953562491</v>
      </c>
      <c r="AI71" s="245">
        <v>319.52320672670538</v>
      </c>
      <c r="AJ71" s="245">
        <v>299.97531948070576</v>
      </c>
      <c r="AK71" s="245">
        <v>244.71021657155768</v>
      </c>
      <c r="AL71" s="489">
        <v>47.811645173896046</v>
      </c>
      <c r="AM71" s="73">
        <v>47.727716013263112</v>
      </c>
      <c r="AN71" s="73">
        <v>81.566666666666663</v>
      </c>
      <c r="AO71" s="2"/>
      <c r="AP71" s="2"/>
      <c r="AQ71" s="2"/>
    </row>
    <row r="72" spans="1:230" ht="33" customHeight="1" thickTop="1" thickBot="1" x14ac:dyDescent="0.3">
      <c r="A72" s="250" t="s">
        <v>68</v>
      </c>
      <c r="B72" s="245">
        <v>51.365375</v>
      </c>
      <c r="C72" s="245">
        <v>42.70975</v>
      </c>
      <c r="D72" s="245">
        <v>39.823250000000002</v>
      </c>
      <c r="E72" s="245">
        <v>39.707125000000005</v>
      </c>
      <c r="F72" s="245">
        <v>40.361374999999995</v>
      </c>
      <c r="G72" s="245">
        <v>40.566125</v>
      </c>
      <c r="H72" s="245">
        <v>42.028795436230119</v>
      </c>
      <c r="I72" s="245">
        <v>44.119384221462148</v>
      </c>
      <c r="J72" s="245">
        <v>40.914043504201928</v>
      </c>
      <c r="K72" s="245">
        <v>39.726606398455353</v>
      </c>
      <c r="L72" s="245">
        <v>39.205503950427804</v>
      </c>
      <c r="M72" s="245">
        <v>38.530052272283697</v>
      </c>
      <c r="N72" s="245">
        <v>38.613611901816952</v>
      </c>
      <c r="O72" s="245">
        <v>37.400879085278071</v>
      </c>
      <c r="P72" s="245">
        <v>35.859112442672682</v>
      </c>
      <c r="Q72" s="245">
        <v>35.996956014547123</v>
      </c>
      <c r="R72" s="245">
        <v>32.665786141705496</v>
      </c>
      <c r="S72" s="245">
        <v>24.299724523999075</v>
      </c>
      <c r="T72" s="245">
        <v>23.795038611285268</v>
      </c>
      <c r="U72" s="245">
        <v>23.326993494568661</v>
      </c>
      <c r="V72" s="245">
        <v>23.080089108458015</v>
      </c>
      <c r="W72" s="245">
        <v>22.95612162745261</v>
      </c>
      <c r="X72" s="245">
        <v>23.796564777286928</v>
      </c>
      <c r="Y72" s="245">
        <v>24.954395653476396</v>
      </c>
      <c r="Z72" s="245">
        <v>23.531492136682861</v>
      </c>
      <c r="AA72" s="245">
        <v>24.04503585166583</v>
      </c>
      <c r="AB72" s="245">
        <v>23.084698008303924</v>
      </c>
      <c r="AC72" s="245">
        <v>21.514715101712078</v>
      </c>
      <c r="AD72" s="246">
        <v>20.151830462199861</v>
      </c>
      <c r="AE72" s="245">
        <v>19.994188901608258</v>
      </c>
      <c r="AF72" s="245">
        <v>18.533055079471076</v>
      </c>
      <c r="AG72" s="245">
        <v>19.050832500103542</v>
      </c>
      <c r="AH72" s="245">
        <v>18.391190234644871</v>
      </c>
      <c r="AI72" s="245">
        <v>18.234547425033817</v>
      </c>
      <c r="AJ72" s="245">
        <v>19.060474096447827</v>
      </c>
      <c r="AK72" s="245">
        <v>19.51307182910524</v>
      </c>
      <c r="AL72" s="489">
        <v>78</v>
      </c>
      <c r="AM72" s="73">
        <v>82.978723404255319</v>
      </c>
      <c r="AN72" s="73">
        <v>102.09424083769633</v>
      </c>
      <c r="AO72" s="2"/>
      <c r="AP72" s="2"/>
      <c r="AQ72" s="2"/>
    </row>
    <row r="73" spans="1:230" ht="33" customHeight="1" thickTop="1" thickBot="1" x14ac:dyDescent="0.3">
      <c r="A73" s="195" t="s">
        <v>69</v>
      </c>
      <c r="B73" s="245">
        <v>12732.6005</v>
      </c>
      <c r="C73" s="245">
        <v>12474.488625000002</v>
      </c>
      <c r="D73" s="245">
        <v>12530.932000000001</v>
      </c>
      <c r="E73" s="245">
        <v>12392.350625000001</v>
      </c>
      <c r="F73" s="245">
        <v>12216.8995</v>
      </c>
      <c r="G73" s="245">
        <v>12208.525874999999</v>
      </c>
      <c r="H73" s="245">
        <v>12149.260009298703</v>
      </c>
      <c r="I73" s="245">
        <v>12202.116865664682</v>
      </c>
      <c r="J73" s="245">
        <v>11726.908115492952</v>
      </c>
      <c r="K73" s="245">
        <v>11581.353862725728</v>
      </c>
      <c r="L73" s="245">
        <v>11481.325355471916</v>
      </c>
      <c r="M73" s="245">
        <v>11558.283329317761</v>
      </c>
      <c r="N73" s="245">
        <v>11574.364890308898</v>
      </c>
      <c r="O73" s="245">
        <v>11629.831885082014</v>
      </c>
      <c r="P73" s="245">
        <v>11662.516895976871</v>
      </c>
      <c r="Q73" s="245">
        <v>11585.153535866748</v>
      </c>
      <c r="R73" s="245">
        <v>11573.017456245345</v>
      </c>
      <c r="S73" s="245">
        <v>11128.146618324497</v>
      </c>
      <c r="T73" s="245">
        <v>10935.599084044256</v>
      </c>
      <c r="U73" s="245">
        <v>10766.777249748167</v>
      </c>
      <c r="V73" s="245">
        <v>11050.371606543908</v>
      </c>
      <c r="W73" s="245">
        <v>11034.184325818354</v>
      </c>
      <c r="X73" s="245">
        <v>11217.326122824543</v>
      </c>
      <c r="Y73" s="245">
        <v>11406.724324853534</v>
      </c>
      <c r="Z73" s="245">
        <v>11374.671011376144</v>
      </c>
      <c r="AA73" s="245">
        <v>11270.841291229532</v>
      </c>
      <c r="AB73" s="245">
        <v>10667.792488161791</v>
      </c>
      <c r="AC73" s="245">
        <v>10242.211639461446</v>
      </c>
      <c r="AD73" s="246">
        <v>10208.52352699851</v>
      </c>
      <c r="AE73" s="245">
        <v>10698.112375306528</v>
      </c>
      <c r="AF73" s="245">
        <v>10641.056723121685</v>
      </c>
      <c r="AG73" s="245">
        <v>10516.936603986034</v>
      </c>
      <c r="AH73" s="245">
        <v>10718.502233135488</v>
      </c>
      <c r="AI73" s="245">
        <v>10798.975064775206</v>
      </c>
      <c r="AJ73" s="245">
        <v>10931.616895584284</v>
      </c>
      <c r="AK73" s="245">
        <v>10902.735193714198</v>
      </c>
      <c r="AL73" s="489">
        <v>95.581544180174816</v>
      </c>
      <c r="AM73" s="73">
        <v>95.850440011604704</v>
      </c>
      <c r="AN73" s="73">
        <v>99.735628819203043</v>
      </c>
      <c r="AO73" s="2"/>
      <c r="AP73" s="2"/>
      <c r="AQ73" s="2"/>
    </row>
    <row r="74" spans="1:230" ht="33" hidden="1" thickTop="1" thickBot="1" x14ac:dyDescent="0.3">
      <c r="A74" s="302" t="s">
        <v>70</v>
      </c>
      <c r="B74" s="490">
        <v>2.1159375000000002</v>
      </c>
      <c r="C74" s="490">
        <v>2.1880625</v>
      </c>
      <c r="D74" s="490">
        <v>2.3856625</v>
      </c>
      <c r="E74" s="490">
        <v>2.5004749999999998</v>
      </c>
      <c r="F74" s="490">
        <v>2.4331499999999999</v>
      </c>
      <c r="G74" s="490">
        <v>2.3903625000000002</v>
      </c>
      <c r="H74" s="490">
        <v>2.4176000000000002</v>
      </c>
      <c r="I74" s="490">
        <v>2.4837375000000002</v>
      </c>
      <c r="J74" s="490">
        <v>2.6127249999999997</v>
      </c>
      <c r="K74" s="490">
        <v>2.5973625</v>
      </c>
      <c r="L74" s="490">
        <v>2.5859375</v>
      </c>
      <c r="M74" s="490">
        <v>2.5475500000000002</v>
      </c>
      <c r="N74" s="490">
        <v>2.5729124999999997</v>
      </c>
      <c r="O74" s="490">
        <v>2.6038000000000001</v>
      </c>
      <c r="P74" s="490">
        <v>2.6036250000000001</v>
      </c>
      <c r="Q74" s="490">
        <v>2.6184250000000002</v>
      </c>
      <c r="R74" s="490">
        <v>2.5354375</v>
      </c>
      <c r="S74" s="490">
        <v>2.5167875</v>
      </c>
      <c r="T74" s="490">
        <v>2.5389875000000002</v>
      </c>
      <c r="U74" s="490">
        <v>2.5160999999999998</v>
      </c>
      <c r="V74" s="490">
        <v>2.5069500000000002</v>
      </c>
      <c r="W74" s="490">
        <v>2.4705374999999998</v>
      </c>
      <c r="X74" s="490">
        <v>2.470275</v>
      </c>
      <c r="Y74" s="490">
        <v>2.5367875</v>
      </c>
      <c r="Z74" s="490">
        <v>2.5747499999999999</v>
      </c>
      <c r="AA74" s="490">
        <v>2.598875</v>
      </c>
      <c r="AB74" s="490">
        <v>3.1273624999999994</v>
      </c>
      <c r="AC74" s="490">
        <v>2.8388249999999999</v>
      </c>
      <c r="AD74" s="491">
        <v>2.5433249999999998</v>
      </c>
      <c r="AE74" s="490">
        <v>2.5663125</v>
      </c>
      <c r="AF74" s="490">
        <v>2.5957875000000001</v>
      </c>
      <c r="AG74" s="490">
        <v>2.5823375000000004</v>
      </c>
      <c r="AH74" s="490">
        <v>2.5428000000000002</v>
      </c>
      <c r="AI74" s="490">
        <v>2.5133874999999999</v>
      </c>
      <c r="AJ74" s="490">
        <v>2.4458375000000001</v>
      </c>
      <c r="AK74" s="490">
        <v>2.5558624999999999</v>
      </c>
      <c r="AL74" s="96">
        <v>104</v>
      </c>
      <c r="AM74" s="78">
        <v>99.928633847946386</v>
      </c>
      <c r="AN74" s="492">
        <v>99.524543188553707</v>
      </c>
      <c r="AO74" s="2"/>
      <c r="AP74" s="2"/>
    </row>
    <row r="75" spans="1:230" ht="16.5" thickTop="1" x14ac:dyDescent="0.25">
      <c r="A75" s="405"/>
    </row>
    <row r="76" spans="1:230" x14ac:dyDescent="0.25">
      <c r="A76" s="406" t="s">
        <v>71</v>
      </c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</row>
    <row r="77" spans="1:230" x14ac:dyDescent="0.25">
      <c r="A77" s="406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  <c r="AA77" s="493"/>
      <c r="AB77" s="493"/>
      <c r="AC77" s="493"/>
    </row>
    <row r="78" spans="1:230" x14ac:dyDescent="0.25">
      <c r="A78" s="406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</row>
    <row r="79" spans="1:230" x14ac:dyDescent="0.25"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HV79" s="407"/>
    </row>
    <row r="80" spans="1:230" x14ac:dyDescent="0.25"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  <c r="AA80" s="493"/>
      <c r="AB80" s="493"/>
      <c r="AC80" s="493"/>
    </row>
    <row r="81" spans="2:29" x14ac:dyDescent="0.25"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</row>
    <row r="82" spans="2:29" x14ac:dyDescent="0.25"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</row>
    <row r="83" spans="2:29" x14ac:dyDescent="0.25"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</row>
    <row r="84" spans="2:29" x14ac:dyDescent="0.25"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</row>
    <row r="85" spans="2:29" x14ac:dyDescent="0.25"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  <c r="AA85" s="493"/>
      <c r="AB85" s="493"/>
      <c r="AC85" s="493"/>
    </row>
    <row r="86" spans="2:29" x14ac:dyDescent="0.25"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  <c r="AA86" s="493"/>
      <c r="AB86" s="493"/>
      <c r="AC86" s="493"/>
    </row>
    <row r="87" spans="2:29" x14ac:dyDescent="0.25"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  <c r="AA87" s="493"/>
      <c r="AB87" s="493"/>
      <c r="AC87" s="493"/>
    </row>
    <row r="88" spans="2:29" x14ac:dyDescent="0.25"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  <c r="AA88" s="493"/>
      <c r="AB88" s="493"/>
      <c r="AC88" s="493"/>
    </row>
    <row r="89" spans="2:29" x14ac:dyDescent="0.25"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  <c r="AA89" s="493"/>
      <c r="AB89" s="493"/>
      <c r="AC89" s="493"/>
    </row>
    <row r="90" spans="2:29" x14ac:dyDescent="0.25"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  <c r="AA90" s="493"/>
      <c r="AB90" s="493"/>
      <c r="AC90" s="493"/>
    </row>
    <row r="91" spans="2:29" x14ac:dyDescent="0.25"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  <c r="AA91" s="493"/>
      <c r="AB91" s="493"/>
      <c r="AC91" s="493"/>
    </row>
    <row r="92" spans="2:29" x14ac:dyDescent="0.25"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  <c r="AA92" s="493"/>
      <c r="AB92" s="493"/>
      <c r="AC92" s="493"/>
    </row>
    <row r="93" spans="2:29" x14ac:dyDescent="0.25"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  <c r="AA93" s="493"/>
      <c r="AB93" s="493"/>
      <c r="AC93" s="493"/>
    </row>
    <row r="94" spans="2:29" x14ac:dyDescent="0.25"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  <c r="AA94" s="493"/>
      <c r="AB94" s="493"/>
      <c r="AC94" s="493"/>
    </row>
    <row r="95" spans="2:29" x14ac:dyDescent="0.25"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  <c r="AA95" s="493"/>
      <c r="AB95" s="493"/>
      <c r="AC95" s="493"/>
    </row>
    <row r="96" spans="2:29" x14ac:dyDescent="0.25"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  <c r="AA96" s="493"/>
      <c r="AB96" s="493"/>
      <c r="AC96" s="493"/>
    </row>
    <row r="97" spans="1:29" x14ac:dyDescent="0.25"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  <c r="AA97" s="493"/>
      <c r="AB97" s="493"/>
      <c r="AC97" s="493"/>
    </row>
    <row r="98" spans="1:29" x14ac:dyDescent="0.25"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  <c r="AA98" s="493"/>
      <c r="AB98" s="493"/>
      <c r="AC98" s="493"/>
    </row>
    <row r="99" spans="1:29" x14ac:dyDescent="0.25"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  <c r="AA99" s="493"/>
      <c r="AB99" s="493"/>
      <c r="AC99" s="493"/>
    </row>
    <row r="100" spans="1:29" x14ac:dyDescent="0.25">
      <c r="B100" s="493"/>
      <c r="C100" s="493"/>
      <c r="D100" s="493"/>
      <c r="E100" s="493"/>
      <c r="F100" s="493"/>
      <c r="G100" s="493"/>
      <c r="H100" s="493"/>
      <c r="I100" s="493"/>
      <c r="J100" s="493"/>
      <c r="K100" s="493"/>
      <c r="L100" s="493"/>
      <c r="M100" s="493"/>
      <c r="N100" s="493"/>
      <c r="O100" s="493"/>
      <c r="P100" s="493"/>
      <c r="Q100" s="493"/>
      <c r="R100" s="493"/>
      <c r="S100" s="493"/>
      <c r="T100" s="493"/>
      <c r="U100" s="493"/>
      <c r="V100" s="493"/>
      <c r="W100" s="493"/>
      <c r="X100" s="493"/>
      <c r="Y100" s="493"/>
      <c r="Z100" s="493"/>
      <c r="AA100" s="493"/>
      <c r="AB100" s="493"/>
      <c r="AC100" s="493"/>
    </row>
    <row r="101" spans="1:29" x14ac:dyDescent="0.25">
      <c r="A101" t="s">
        <v>72</v>
      </c>
      <c r="B101" s="493"/>
      <c r="C101" s="493"/>
      <c r="D101" s="493"/>
      <c r="E101" s="493"/>
      <c r="F101" s="493"/>
      <c r="G101" s="493"/>
      <c r="H101" s="493"/>
      <c r="I101" s="493"/>
      <c r="J101" s="493"/>
      <c r="K101" s="493"/>
      <c r="L101" s="493"/>
      <c r="M101" s="493"/>
      <c r="N101" s="493"/>
      <c r="O101" s="493"/>
      <c r="P101" s="493"/>
      <c r="Q101" s="493"/>
      <c r="R101" s="493"/>
      <c r="S101" s="493"/>
      <c r="T101" s="493"/>
      <c r="U101" s="493"/>
      <c r="V101" s="493"/>
      <c r="W101" s="493"/>
      <c r="X101" s="493"/>
      <c r="Y101" s="493"/>
      <c r="Z101" s="493"/>
      <c r="AA101" s="493"/>
      <c r="AB101" s="493"/>
      <c r="AC101" s="493"/>
    </row>
    <row r="102" spans="1:29" x14ac:dyDescent="0.25">
      <c r="A102" t="s">
        <v>73</v>
      </c>
      <c r="B102" s="493"/>
      <c r="C102" s="493"/>
      <c r="D102" s="493"/>
      <c r="E102" s="493"/>
      <c r="F102" s="493"/>
      <c r="G102" s="493"/>
      <c r="H102" s="493"/>
      <c r="I102" s="493"/>
      <c r="J102" s="493"/>
      <c r="K102" s="493"/>
      <c r="L102" s="493"/>
      <c r="M102" s="493"/>
      <c r="N102" s="493"/>
      <c r="O102" s="493"/>
      <c r="P102" s="493"/>
      <c r="Q102" s="493"/>
      <c r="R102" s="493"/>
      <c r="S102" s="493"/>
      <c r="T102" s="493"/>
      <c r="U102" s="493"/>
      <c r="V102" s="493"/>
      <c r="W102" s="493"/>
      <c r="X102" s="493"/>
      <c r="Y102" s="493"/>
      <c r="Z102" s="493"/>
      <c r="AA102" s="493"/>
      <c r="AB102" s="493"/>
      <c r="AC102" s="493"/>
    </row>
    <row r="103" spans="1:29" x14ac:dyDescent="0.25">
      <c r="B103" s="493"/>
      <c r="C103" s="493"/>
      <c r="D103" s="493"/>
      <c r="E103" s="493"/>
      <c r="F103" s="493"/>
      <c r="G103" s="493"/>
      <c r="H103" s="493"/>
      <c r="I103" s="493"/>
      <c r="J103" s="493"/>
      <c r="K103" s="493"/>
      <c r="L103" s="493"/>
      <c r="M103" s="493"/>
      <c r="N103" s="493"/>
      <c r="O103" s="493"/>
      <c r="P103" s="493"/>
      <c r="Q103" s="493"/>
      <c r="R103" s="493"/>
      <c r="S103" s="493"/>
      <c r="T103" s="493"/>
      <c r="U103" s="493"/>
      <c r="V103" s="493"/>
      <c r="W103" s="493"/>
      <c r="X103" s="493"/>
      <c r="Y103" s="493"/>
      <c r="Z103" s="493"/>
      <c r="AA103" s="493"/>
      <c r="AB103" s="493"/>
      <c r="AC103" s="493"/>
    </row>
    <row r="104" spans="1:29" x14ac:dyDescent="0.25">
      <c r="B104" s="493"/>
      <c r="C104" s="493"/>
      <c r="D104" s="493"/>
      <c r="E104" s="493"/>
      <c r="F104" s="493"/>
      <c r="G104" s="493"/>
      <c r="H104" s="493"/>
      <c r="I104" s="493"/>
      <c r="J104" s="493"/>
      <c r="K104" s="493"/>
      <c r="L104" s="493"/>
      <c r="M104" s="493"/>
      <c r="N104" s="493"/>
      <c r="O104" s="493"/>
      <c r="P104" s="493"/>
      <c r="Q104" s="493"/>
      <c r="R104" s="493"/>
      <c r="S104" s="493"/>
      <c r="T104" s="493"/>
      <c r="U104" s="493"/>
      <c r="V104" s="493"/>
      <c r="W104" s="493"/>
      <c r="X104" s="493"/>
      <c r="Y104" s="493"/>
      <c r="Z104" s="493"/>
      <c r="AA104" s="493"/>
      <c r="AB104" s="493"/>
      <c r="AC104" s="493"/>
    </row>
    <row r="105" spans="1:29" x14ac:dyDescent="0.25">
      <c r="B105" s="493"/>
      <c r="C105" s="493"/>
      <c r="D105" s="493"/>
      <c r="E105" s="493"/>
      <c r="F105" s="493"/>
      <c r="G105" s="493"/>
      <c r="H105" s="493"/>
      <c r="I105" s="493"/>
      <c r="J105" s="493"/>
      <c r="K105" s="493"/>
      <c r="L105" s="493"/>
      <c r="M105" s="493"/>
      <c r="N105" s="493"/>
      <c r="O105" s="493"/>
      <c r="P105" s="493"/>
      <c r="Q105" s="493"/>
      <c r="R105" s="493"/>
      <c r="S105" s="493"/>
      <c r="T105" s="493"/>
      <c r="U105" s="493"/>
      <c r="V105" s="493"/>
      <c r="W105" s="493"/>
      <c r="X105" s="493"/>
      <c r="Y105" s="493"/>
      <c r="Z105" s="493"/>
      <c r="AA105" s="493"/>
      <c r="AB105" s="493"/>
      <c r="AC105" s="493"/>
    </row>
    <row r="106" spans="1:29" x14ac:dyDescent="0.25">
      <c r="B106" s="493"/>
      <c r="C106" s="493"/>
      <c r="D106" s="493"/>
      <c r="E106" s="493"/>
      <c r="F106" s="493"/>
      <c r="G106" s="493"/>
      <c r="H106" s="493"/>
      <c r="I106" s="493"/>
      <c r="J106" s="493"/>
      <c r="K106" s="493"/>
      <c r="L106" s="493"/>
      <c r="M106" s="493"/>
      <c r="N106" s="493"/>
      <c r="O106" s="493"/>
      <c r="P106" s="493"/>
      <c r="Q106" s="493"/>
      <c r="R106" s="493"/>
      <c r="S106" s="493"/>
      <c r="T106" s="493"/>
      <c r="U106" s="493"/>
      <c r="V106" s="493"/>
      <c r="W106" s="493"/>
      <c r="X106" s="493"/>
      <c r="Y106" s="493"/>
      <c r="Z106" s="493"/>
      <c r="AA106" s="493"/>
      <c r="AB106" s="493"/>
      <c r="AC106" s="493"/>
    </row>
    <row r="107" spans="1:29" x14ac:dyDescent="0.25">
      <c r="B107" s="493"/>
      <c r="C107" s="493"/>
      <c r="D107" s="493"/>
      <c r="E107" s="493"/>
      <c r="F107" s="493"/>
      <c r="G107" s="493"/>
      <c r="H107" s="493"/>
      <c r="I107" s="493"/>
      <c r="J107" s="493"/>
      <c r="K107" s="493"/>
      <c r="L107" s="493"/>
      <c r="M107" s="493"/>
      <c r="N107" s="493"/>
      <c r="O107" s="493"/>
      <c r="P107" s="493"/>
      <c r="Q107" s="493"/>
      <c r="R107" s="493"/>
      <c r="S107" s="493"/>
      <c r="T107" s="493"/>
      <c r="U107" s="493"/>
      <c r="V107" s="493"/>
      <c r="W107" s="493"/>
      <c r="X107" s="493"/>
      <c r="Y107" s="493"/>
      <c r="Z107" s="493"/>
      <c r="AA107" s="493"/>
      <c r="AB107" s="493"/>
      <c r="AC107" s="493"/>
    </row>
    <row r="108" spans="1:29" x14ac:dyDescent="0.25">
      <c r="B108" s="493"/>
      <c r="C108" s="493"/>
      <c r="D108" s="493"/>
      <c r="E108" s="493"/>
      <c r="F108" s="493"/>
      <c r="G108" s="493"/>
      <c r="H108" s="493"/>
      <c r="I108" s="493"/>
      <c r="J108" s="493"/>
      <c r="K108" s="493"/>
      <c r="L108" s="493"/>
      <c r="M108" s="493"/>
      <c r="N108" s="493"/>
      <c r="O108" s="493"/>
      <c r="P108" s="493"/>
      <c r="Q108" s="493"/>
      <c r="R108" s="493"/>
      <c r="S108" s="493"/>
      <c r="T108" s="493"/>
      <c r="U108" s="493"/>
      <c r="V108" s="493"/>
      <c r="W108" s="493"/>
      <c r="X108" s="493"/>
      <c r="Y108" s="493"/>
      <c r="Z108" s="493"/>
      <c r="AA108" s="493"/>
      <c r="AB108" s="493"/>
      <c r="AC108" s="493"/>
    </row>
    <row r="109" spans="1:29" x14ac:dyDescent="0.25">
      <c r="B109" s="493"/>
      <c r="C109" s="493"/>
      <c r="D109" s="493"/>
      <c r="E109" s="493"/>
      <c r="F109" s="493"/>
      <c r="G109" s="493"/>
      <c r="H109" s="493"/>
      <c r="I109" s="493"/>
      <c r="J109" s="493"/>
      <c r="K109" s="493"/>
      <c r="L109" s="493"/>
      <c r="M109" s="493"/>
      <c r="N109" s="493"/>
      <c r="O109" s="493"/>
      <c r="P109" s="493"/>
      <c r="Q109" s="493"/>
      <c r="R109" s="493"/>
      <c r="S109" s="493"/>
      <c r="T109" s="493"/>
      <c r="U109" s="493"/>
      <c r="V109" s="493"/>
      <c r="W109" s="493"/>
      <c r="X109" s="493"/>
      <c r="Y109" s="493"/>
      <c r="Z109" s="493"/>
      <c r="AA109" s="493"/>
      <c r="AB109" s="493"/>
      <c r="AC109" s="493"/>
    </row>
    <row r="110" spans="1:29" x14ac:dyDescent="0.25">
      <c r="B110" s="493"/>
      <c r="C110" s="493"/>
      <c r="D110" s="493"/>
      <c r="E110" s="493"/>
      <c r="F110" s="493"/>
      <c r="G110" s="493"/>
      <c r="H110" s="493"/>
      <c r="I110" s="493"/>
      <c r="J110" s="493"/>
      <c r="K110" s="493"/>
      <c r="L110" s="493"/>
      <c r="M110" s="493"/>
      <c r="N110" s="493"/>
      <c r="O110" s="493"/>
      <c r="P110" s="493"/>
      <c r="Q110" s="493"/>
      <c r="R110" s="493"/>
      <c r="S110" s="493"/>
      <c r="T110" s="493"/>
      <c r="U110" s="493"/>
      <c r="V110" s="493"/>
      <c r="W110" s="493"/>
      <c r="X110" s="493"/>
      <c r="Y110" s="493"/>
      <c r="Z110" s="493"/>
      <c r="AA110" s="493"/>
      <c r="AB110" s="493"/>
      <c r="AC110" s="493"/>
    </row>
    <row r="111" spans="1:29" x14ac:dyDescent="0.25">
      <c r="B111" s="493"/>
      <c r="C111" s="493"/>
      <c r="D111" s="493"/>
      <c r="E111" s="493"/>
      <c r="F111" s="493"/>
      <c r="G111" s="493"/>
      <c r="H111" s="493"/>
      <c r="I111" s="493"/>
      <c r="J111" s="493"/>
      <c r="K111" s="493"/>
      <c r="L111" s="493"/>
      <c r="M111" s="493"/>
      <c r="N111" s="493"/>
      <c r="O111" s="493"/>
      <c r="P111" s="493"/>
      <c r="Q111" s="493"/>
      <c r="R111" s="493"/>
      <c r="S111" s="493"/>
      <c r="T111" s="493"/>
      <c r="U111" s="493"/>
      <c r="V111" s="493"/>
      <c r="W111" s="493"/>
      <c r="X111" s="493"/>
      <c r="Y111" s="493"/>
      <c r="Z111" s="493"/>
      <c r="AA111" s="493"/>
      <c r="AB111" s="493"/>
      <c r="AC111" s="493"/>
    </row>
    <row r="112" spans="1:29" x14ac:dyDescent="0.25">
      <c r="B112" s="493"/>
      <c r="C112" s="493"/>
      <c r="D112" s="493"/>
      <c r="E112" s="493"/>
      <c r="F112" s="493"/>
      <c r="G112" s="493"/>
      <c r="H112" s="493"/>
      <c r="I112" s="493"/>
      <c r="J112" s="493"/>
      <c r="K112" s="493"/>
      <c r="L112" s="493"/>
      <c r="M112" s="493"/>
      <c r="N112" s="493"/>
      <c r="O112" s="493"/>
      <c r="P112" s="493"/>
      <c r="Q112" s="493"/>
      <c r="R112" s="493"/>
      <c r="S112" s="493"/>
      <c r="T112" s="493"/>
      <c r="U112" s="493"/>
      <c r="V112" s="493"/>
      <c r="W112" s="493"/>
      <c r="X112" s="493"/>
      <c r="Y112" s="493"/>
      <c r="Z112" s="493"/>
      <c r="AA112" s="493"/>
      <c r="AB112" s="493"/>
      <c r="AC112" s="493"/>
    </row>
    <row r="113" spans="2:29" x14ac:dyDescent="0.25">
      <c r="B113" s="493"/>
      <c r="C113" s="493"/>
      <c r="D113" s="493"/>
      <c r="E113" s="493"/>
      <c r="F113" s="493"/>
      <c r="G113" s="493"/>
      <c r="H113" s="493"/>
      <c r="I113" s="493"/>
      <c r="J113" s="493"/>
      <c r="K113" s="493"/>
      <c r="L113" s="493"/>
      <c r="M113" s="493"/>
      <c r="N113" s="493"/>
      <c r="O113" s="493"/>
      <c r="P113" s="493"/>
      <c r="Q113" s="493"/>
      <c r="R113" s="493"/>
      <c r="S113" s="493"/>
      <c r="T113" s="493"/>
      <c r="U113" s="493"/>
      <c r="V113" s="493"/>
      <c r="W113" s="493"/>
      <c r="X113" s="493"/>
      <c r="Y113" s="493"/>
      <c r="Z113" s="493"/>
      <c r="AA113" s="493"/>
      <c r="AB113" s="493"/>
      <c r="AC113" s="493"/>
    </row>
    <row r="114" spans="2:29" x14ac:dyDescent="0.25">
      <c r="B114" s="493"/>
      <c r="C114" s="493"/>
      <c r="D114" s="493"/>
      <c r="E114" s="493"/>
      <c r="F114" s="493"/>
      <c r="G114" s="493"/>
      <c r="H114" s="493"/>
      <c r="I114" s="493"/>
      <c r="J114" s="493"/>
      <c r="K114" s="493"/>
      <c r="L114" s="493"/>
      <c r="M114" s="493"/>
      <c r="N114" s="493"/>
      <c r="O114" s="493"/>
      <c r="P114" s="493"/>
      <c r="Q114" s="493"/>
      <c r="R114" s="493"/>
      <c r="S114" s="493"/>
      <c r="T114" s="493"/>
      <c r="U114" s="493"/>
      <c r="V114" s="493"/>
      <c r="W114" s="493"/>
      <c r="X114" s="493"/>
      <c r="Y114" s="493"/>
      <c r="Z114" s="493"/>
      <c r="AA114" s="493"/>
      <c r="AB114" s="493"/>
      <c r="AC114" s="493"/>
    </row>
    <row r="115" spans="2:29" x14ac:dyDescent="0.25">
      <c r="B115" s="493"/>
      <c r="C115" s="493"/>
      <c r="D115" s="493"/>
      <c r="E115" s="493"/>
      <c r="F115" s="493"/>
      <c r="G115" s="493"/>
      <c r="H115" s="493"/>
      <c r="I115" s="493"/>
      <c r="J115" s="493"/>
      <c r="K115" s="493"/>
      <c r="L115" s="493"/>
      <c r="M115" s="493"/>
      <c r="N115" s="493"/>
      <c r="O115" s="493"/>
      <c r="P115" s="493"/>
      <c r="Q115" s="493"/>
      <c r="R115" s="493"/>
      <c r="S115" s="493"/>
      <c r="T115" s="493"/>
      <c r="U115" s="493"/>
      <c r="V115" s="493"/>
      <c r="W115" s="493"/>
      <c r="X115" s="493"/>
      <c r="Y115" s="493"/>
      <c r="Z115" s="493"/>
      <c r="AA115" s="493"/>
      <c r="AB115" s="493"/>
      <c r="AC115" s="493"/>
    </row>
    <row r="116" spans="2:29" x14ac:dyDescent="0.25">
      <c r="B116" s="493"/>
      <c r="C116" s="493"/>
      <c r="D116" s="493"/>
      <c r="E116" s="493"/>
      <c r="F116" s="493"/>
      <c r="G116" s="493"/>
      <c r="H116" s="493"/>
      <c r="I116" s="493"/>
      <c r="J116" s="493"/>
      <c r="K116" s="493"/>
      <c r="L116" s="493"/>
      <c r="M116" s="493"/>
      <c r="N116" s="493"/>
      <c r="O116" s="493"/>
      <c r="P116" s="493"/>
      <c r="Q116" s="493"/>
      <c r="R116" s="493"/>
      <c r="S116" s="493"/>
      <c r="T116" s="493"/>
      <c r="U116" s="493"/>
      <c r="V116" s="493"/>
      <c r="W116" s="493"/>
      <c r="X116" s="493"/>
      <c r="Y116" s="493"/>
      <c r="Z116" s="493"/>
      <c r="AA116" s="493"/>
      <c r="AB116" s="493"/>
      <c r="AC116" s="493"/>
    </row>
    <row r="117" spans="2:29" x14ac:dyDescent="0.25">
      <c r="B117" s="493"/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3"/>
      <c r="N117" s="493"/>
      <c r="O117" s="493"/>
      <c r="P117" s="493"/>
      <c r="Q117" s="493"/>
      <c r="R117" s="493"/>
      <c r="S117" s="493"/>
      <c r="T117" s="493"/>
      <c r="U117" s="493"/>
      <c r="V117" s="493"/>
      <c r="W117" s="493"/>
      <c r="X117" s="493"/>
      <c r="Y117" s="493"/>
      <c r="Z117" s="493"/>
      <c r="AA117" s="493"/>
      <c r="AB117" s="493"/>
      <c r="AC117" s="493"/>
    </row>
    <row r="118" spans="2:29" x14ac:dyDescent="0.25">
      <c r="B118" s="493"/>
      <c r="C118" s="493"/>
      <c r="D118" s="493"/>
      <c r="E118" s="493"/>
      <c r="F118" s="493"/>
      <c r="G118" s="493"/>
      <c r="H118" s="493"/>
      <c r="I118" s="493"/>
      <c r="J118" s="493"/>
      <c r="K118" s="493"/>
      <c r="L118" s="493"/>
      <c r="M118" s="493"/>
      <c r="N118" s="493"/>
      <c r="O118" s="493"/>
      <c r="P118" s="493"/>
      <c r="Q118" s="493"/>
      <c r="R118" s="493"/>
      <c r="S118" s="493"/>
      <c r="T118" s="493"/>
      <c r="U118" s="493"/>
      <c r="V118" s="493"/>
      <c r="W118" s="493"/>
      <c r="X118" s="493"/>
      <c r="Y118" s="493"/>
      <c r="Z118" s="493"/>
      <c r="AA118" s="493"/>
      <c r="AB118" s="493"/>
      <c r="AC118" s="493"/>
    </row>
    <row r="119" spans="2:29" x14ac:dyDescent="0.25">
      <c r="B119" s="493"/>
      <c r="C119" s="493"/>
      <c r="D119" s="493"/>
      <c r="E119" s="493"/>
      <c r="F119" s="493"/>
      <c r="G119" s="493"/>
      <c r="H119" s="493"/>
      <c r="I119" s="493"/>
      <c r="J119" s="493"/>
      <c r="K119" s="493"/>
      <c r="L119" s="493"/>
      <c r="M119" s="493"/>
      <c r="N119" s="493"/>
      <c r="O119" s="493"/>
      <c r="P119" s="493"/>
      <c r="Q119" s="493"/>
      <c r="R119" s="493"/>
      <c r="S119" s="493"/>
      <c r="T119" s="493"/>
      <c r="U119" s="493"/>
      <c r="V119" s="493"/>
      <c r="W119" s="493"/>
      <c r="X119" s="493"/>
      <c r="Y119" s="493"/>
      <c r="Z119" s="493"/>
      <c r="AA119" s="493"/>
      <c r="AB119" s="493"/>
      <c r="AC119" s="493"/>
    </row>
    <row r="120" spans="2:29" x14ac:dyDescent="0.25">
      <c r="B120" s="493"/>
      <c r="C120" s="493"/>
      <c r="D120" s="493"/>
      <c r="E120" s="493"/>
      <c r="F120" s="493"/>
      <c r="G120" s="493"/>
      <c r="H120" s="493"/>
      <c r="I120" s="493"/>
      <c r="J120" s="493"/>
      <c r="K120" s="493"/>
      <c r="L120" s="493"/>
      <c r="M120" s="493"/>
      <c r="N120" s="493"/>
      <c r="O120" s="493"/>
      <c r="P120" s="493"/>
      <c r="Q120" s="493"/>
      <c r="R120" s="493"/>
      <c r="S120" s="493"/>
      <c r="T120" s="493"/>
      <c r="U120" s="493"/>
      <c r="V120" s="493"/>
      <c r="W120" s="493"/>
      <c r="X120" s="493"/>
      <c r="Y120" s="493"/>
      <c r="Z120" s="493"/>
      <c r="AA120" s="493"/>
      <c r="AB120" s="493"/>
      <c r="AC120" s="493"/>
    </row>
    <row r="121" spans="2:29" x14ac:dyDescent="0.25">
      <c r="B121" s="493"/>
      <c r="C121" s="493"/>
      <c r="D121" s="493"/>
      <c r="E121" s="493"/>
      <c r="F121" s="493"/>
      <c r="G121" s="493"/>
      <c r="H121" s="493"/>
      <c r="I121" s="493"/>
      <c r="J121" s="493"/>
      <c r="K121" s="493"/>
      <c r="L121" s="493"/>
      <c r="M121" s="493"/>
      <c r="N121" s="493"/>
      <c r="O121" s="493"/>
      <c r="P121" s="493"/>
      <c r="Q121" s="493"/>
      <c r="R121" s="493"/>
      <c r="S121" s="493"/>
      <c r="T121" s="493"/>
      <c r="U121" s="493"/>
      <c r="V121" s="493"/>
      <c r="W121" s="493"/>
      <c r="X121" s="493"/>
      <c r="Y121" s="493"/>
      <c r="Z121" s="493"/>
      <c r="AA121" s="493"/>
      <c r="AB121" s="493"/>
      <c r="AC121" s="493"/>
    </row>
    <row r="122" spans="2:29" x14ac:dyDescent="0.25">
      <c r="B122" s="493"/>
      <c r="C122" s="493"/>
      <c r="D122" s="493"/>
      <c r="E122" s="493"/>
      <c r="F122" s="493"/>
      <c r="G122" s="493"/>
      <c r="H122" s="493"/>
      <c r="I122" s="493"/>
      <c r="J122" s="493"/>
      <c r="K122" s="493"/>
      <c r="L122" s="493"/>
      <c r="M122" s="493"/>
      <c r="N122" s="493"/>
      <c r="O122" s="493"/>
      <c r="P122" s="493"/>
      <c r="Q122" s="493"/>
      <c r="R122" s="493"/>
      <c r="S122" s="493"/>
      <c r="T122" s="493"/>
      <c r="U122" s="493"/>
      <c r="V122" s="493"/>
      <c r="W122" s="493"/>
      <c r="X122" s="493"/>
      <c r="Y122" s="493"/>
      <c r="Z122" s="493"/>
      <c r="AA122" s="493"/>
      <c r="AB122" s="493"/>
      <c r="AC122" s="493"/>
    </row>
    <row r="123" spans="2:29" x14ac:dyDescent="0.25">
      <c r="B123" s="493"/>
      <c r="C123" s="493"/>
      <c r="D123" s="493"/>
      <c r="E123" s="493"/>
      <c r="F123" s="493"/>
      <c r="G123" s="493"/>
      <c r="H123" s="493"/>
      <c r="I123" s="493"/>
      <c r="J123" s="493"/>
      <c r="K123" s="493"/>
      <c r="L123" s="493"/>
      <c r="M123" s="493"/>
      <c r="N123" s="493"/>
      <c r="O123" s="493"/>
      <c r="P123" s="493"/>
      <c r="Q123" s="493"/>
      <c r="R123" s="493"/>
      <c r="S123" s="493"/>
      <c r="T123" s="493"/>
      <c r="U123" s="493"/>
      <c r="V123" s="493"/>
      <c r="W123" s="493"/>
      <c r="X123" s="493"/>
      <c r="Y123" s="493"/>
      <c r="Z123" s="493"/>
      <c r="AA123" s="493"/>
      <c r="AB123" s="493"/>
      <c r="AC123" s="493"/>
    </row>
    <row r="124" spans="2:29" x14ac:dyDescent="0.25">
      <c r="B124" s="493"/>
      <c r="C124" s="493"/>
      <c r="D124" s="493"/>
      <c r="E124" s="493"/>
      <c r="F124" s="493"/>
      <c r="G124" s="493"/>
      <c r="H124" s="493"/>
      <c r="I124" s="493"/>
      <c r="J124" s="493"/>
      <c r="K124" s="493"/>
      <c r="L124" s="493"/>
      <c r="M124" s="493"/>
      <c r="N124" s="493"/>
      <c r="O124" s="493"/>
      <c r="P124" s="493"/>
      <c r="Q124" s="493"/>
      <c r="R124" s="493"/>
      <c r="S124" s="493"/>
      <c r="T124" s="493"/>
      <c r="U124" s="493"/>
      <c r="V124" s="493"/>
      <c r="W124" s="493"/>
      <c r="X124" s="493"/>
      <c r="Y124" s="493"/>
      <c r="Z124" s="493"/>
      <c r="AA124" s="493"/>
      <c r="AB124" s="493"/>
      <c r="AC124" s="493"/>
    </row>
    <row r="125" spans="2:29" x14ac:dyDescent="0.25">
      <c r="B125" s="493"/>
      <c r="C125" s="493"/>
      <c r="D125" s="493"/>
      <c r="E125" s="493"/>
      <c r="F125" s="493"/>
      <c r="G125" s="493"/>
      <c r="H125" s="493"/>
      <c r="I125" s="493"/>
      <c r="J125" s="493"/>
      <c r="K125" s="493"/>
      <c r="L125" s="493"/>
      <c r="M125" s="493"/>
      <c r="N125" s="493"/>
      <c r="O125" s="493"/>
      <c r="P125" s="493"/>
      <c r="Q125" s="493"/>
      <c r="R125" s="493"/>
      <c r="S125" s="493"/>
      <c r="T125" s="493"/>
      <c r="U125" s="493"/>
      <c r="V125" s="493"/>
      <c r="W125" s="493"/>
      <c r="X125" s="493"/>
      <c r="Y125" s="493"/>
      <c r="Z125" s="493"/>
      <c r="AA125" s="493"/>
      <c r="AB125" s="493"/>
      <c r="AC125" s="493"/>
    </row>
    <row r="126" spans="2:29" x14ac:dyDescent="0.25"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493"/>
      <c r="M126" s="493"/>
      <c r="N126" s="493"/>
      <c r="O126" s="493"/>
      <c r="P126" s="493"/>
      <c r="Q126" s="493"/>
      <c r="R126" s="493"/>
      <c r="S126" s="493"/>
      <c r="T126" s="493"/>
      <c r="U126" s="493"/>
      <c r="V126" s="493"/>
      <c r="W126" s="493"/>
      <c r="X126" s="493"/>
      <c r="Y126" s="493"/>
      <c r="Z126" s="493"/>
      <c r="AA126" s="493"/>
      <c r="AB126" s="493"/>
      <c r="AC126" s="493"/>
    </row>
    <row r="127" spans="2:29" x14ac:dyDescent="0.25">
      <c r="B127" s="493"/>
      <c r="C127" s="493"/>
      <c r="D127" s="493"/>
      <c r="E127" s="493"/>
      <c r="F127" s="493"/>
      <c r="G127" s="493"/>
      <c r="H127" s="493"/>
      <c r="I127" s="493"/>
      <c r="J127" s="493"/>
      <c r="K127" s="493"/>
      <c r="L127" s="493"/>
      <c r="M127" s="493"/>
      <c r="N127" s="493"/>
      <c r="O127" s="493"/>
      <c r="P127" s="493"/>
      <c r="Q127" s="493"/>
      <c r="R127" s="493"/>
      <c r="S127" s="493"/>
      <c r="T127" s="493"/>
      <c r="U127" s="493"/>
      <c r="V127" s="493"/>
      <c r="W127" s="493"/>
      <c r="X127" s="493"/>
      <c r="Y127" s="493"/>
      <c r="Z127" s="493"/>
      <c r="AA127" s="493"/>
      <c r="AB127" s="493"/>
      <c r="AC127" s="493"/>
    </row>
    <row r="128" spans="2:29" x14ac:dyDescent="0.25">
      <c r="B128" s="493"/>
      <c r="C128" s="493"/>
      <c r="D128" s="493"/>
      <c r="E128" s="493"/>
      <c r="F128" s="493"/>
      <c r="G128" s="493"/>
      <c r="H128" s="493"/>
      <c r="I128" s="493"/>
      <c r="J128" s="493"/>
      <c r="K128" s="493"/>
      <c r="L128" s="493"/>
      <c r="M128" s="493"/>
      <c r="N128" s="493"/>
      <c r="O128" s="493"/>
      <c r="P128" s="493"/>
      <c r="Q128" s="493"/>
      <c r="R128" s="493"/>
      <c r="S128" s="493"/>
      <c r="T128" s="493"/>
      <c r="U128" s="493"/>
      <c r="V128" s="493"/>
      <c r="W128" s="493"/>
      <c r="X128" s="493"/>
      <c r="Y128" s="493"/>
      <c r="Z128" s="493"/>
      <c r="AA128" s="493"/>
      <c r="AB128" s="493"/>
      <c r="AC128" s="493"/>
    </row>
    <row r="129" spans="2:29" x14ac:dyDescent="0.25">
      <c r="B129" s="493"/>
      <c r="C129" s="493"/>
      <c r="D129" s="493"/>
      <c r="E129" s="493"/>
      <c r="F129" s="493"/>
      <c r="G129" s="493"/>
      <c r="H129" s="493"/>
      <c r="I129" s="493"/>
      <c r="J129" s="493"/>
      <c r="K129" s="493"/>
      <c r="L129" s="493"/>
      <c r="M129" s="493"/>
      <c r="N129" s="493"/>
      <c r="O129" s="493"/>
      <c r="P129" s="493"/>
      <c r="Q129" s="493"/>
      <c r="R129" s="493"/>
      <c r="S129" s="493"/>
      <c r="T129" s="493"/>
      <c r="U129" s="493"/>
      <c r="V129" s="493"/>
      <c r="W129" s="493"/>
      <c r="X129" s="493"/>
      <c r="Y129" s="493"/>
      <c r="Z129" s="493"/>
      <c r="AA129" s="493"/>
      <c r="AB129" s="493"/>
      <c r="AC129" s="493"/>
    </row>
    <row r="130" spans="2:29" x14ac:dyDescent="0.25">
      <c r="B130" s="493"/>
      <c r="C130" s="493"/>
      <c r="D130" s="493"/>
      <c r="E130" s="493"/>
      <c r="F130" s="493"/>
      <c r="G130" s="493"/>
      <c r="H130" s="493"/>
      <c r="I130" s="493"/>
      <c r="J130" s="493"/>
      <c r="K130" s="493"/>
      <c r="L130" s="493"/>
      <c r="M130" s="493"/>
      <c r="N130" s="493"/>
      <c r="O130" s="493"/>
      <c r="P130" s="493"/>
      <c r="Q130" s="493"/>
      <c r="R130" s="493"/>
      <c r="S130" s="493"/>
      <c r="T130" s="493"/>
      <c r="U130" s="493"/>
      <c r="V130" s="493"/>
      <c r="W130" s="493"/>
      <c r="X130" s="493"/>
      <c r="Y130" s="493"/>
      <c r="Z130" s="493"/>
      <c r="AA130" s="493"/>
      <c r="AB130" s="493"/>
      <c r="AC130" s="493"/>
    </row>
    <row r="131" spans="2:29" x14ac:dyDescent="0.25">
      <c r="B131" s="493"/>
      <c r="C131" s="493"/>
      <c r="D131" s="493"/>
      <c r="E131" s="493"/>
      <c r="F131" s="493"/>
      <c r="G131" s="493"/>
      <c r="H131" s="493"/>
      <c r="I131" s="493"/>
      <c r="J131" s="493"/>
      <c r="K131" s="493"/>
      <c r="L131" s="493"/>
      <c r="M131" s="493"/>
      <c r="N131" s="493"/>
      <c r="O131" s="493"/>
      <c r="P131" s="493"/>
      <c r="Q131" s="493"/>
      <c r="R131" s="493"/>
      <c r="S131" s="493"/>
      <c r="T131" s="493"/>
      <c r="U131" s="493"/>
      <c r="V131" s="493"/>
      <c r="W131" s="493"/>
      <c r="X131" s="493"/>
      <c r="Y131" s="493"/>
      <c r="Z131" s="493"/>
      <c r="AA131" s="493"/>
      <c r="AB131" s="493"/>
      <c r="AC131" s="493"/>
    </row>
    <row r="153" spans="1:1" x14ac:dyDescent="0.25">
      <c r="A153" t="s">
        <v>74</v>
      </c>
    </row>
    <row r="204" spans="115:115" x14ac:dyDescent="0.25">
      <c r="DK204">
        <v>3.0872999999999999</v>
      </c>
    </row>
    <row r="205" spans="115:115" x14ac:dyDescent="0.25">
      <c r="DK205">
        <v>3.2978000000000001</v>
      </c>
    </row>
    <row r="220" spans="133:133" x14ac:dyDescent="0.25">
      <c r="EC220">
        <v>49.8</v>
      </c>
    </row>
  </sheetData>
  <mergeCells count="2">
    <mergeCell ref="AL3:AN3"/>
    <mergeCell ref="HF4:HY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FFE-3163-4C5C-A950-895DE89B3A62}">
  <dimension ref="A1:MM153"/>
  <sheetViews>
    <sheetView workbookViewId="0">
      <selection activeCell="N17" sqref="N17:Y17"/>
    </sheetView>
  </sheetViews>
  <sheetFormatPr defaultColWidth="13.85546875" defaultRowHeight="15" x14ac:dyDescent="0.25"/>
  <cols>
    <col min="1" max="1" width="58.85546875" customWidth="1"/>
    <col min="2" max="2" width="13.85546875" style="10"/>
    <col min="3" max="3" width="13.85546875" style="10" hidden="1" customWidth="1"/>
    <col min="4" max="4" width="0" style="10" hidden="1" customWidth="1"/>
    <col min="5" max="6" width="13.85546875" style="10" hidden="1" customWidth="1"/>
    <col min="7" max="7" width="0" style="10" hidden="1" customWidth="1"/>
    <col min="8" max="9" width="13.85546875" style="10" hidden="1" customWidth="1"/>
    <col min="10" max="10" width="13.85546875" style="10"/>
    <col min="11" max="11" width="13.85546875" style="10" hidden="1" customWidth="1"/>
    <col min="12" max="85" width="13.85546875" style="10"/>
  </cols>
  <sheetData>
    <row r="1" spans="1:351" ht="30.75" x14ac:dyDescent="0.25">
      <c r="A1" s="390" t="s">
        <v>6</v>
      </c>
    </row>
    <row r="2" spans="1:351" ht="15.75" x14ac:dyDescent="0.25">
      <c r="A2" s="39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AB2" s="13" t="s">
        <v>7</v>
      </c>
    </row>
    <row r="3" spans="1:351" ht="15.75" x14ac:dyDescent="0.25">
      <c r="A3" s="392" t="s">
        <v>8</v>
      </c>
      <c r="B3" s="393" t="s">
        <v>9</v>
      </c>
      <c r="C3" s="393" t="s">
        <v>10</v>
      </c>
      <c r="D3" s="393" t="s">
        <v>11</v>
      </c>
      <c r="E3" s="15" t="s">
        <v>12</v>
      </c>
      <c r="F3" s="15" t="s">
        <v>13</v>
      </c>
      <c r="G3" s="15" t="s">
        <v>14</v>
      </c>
      <c r="H3" s="15" t="s">
        <v>15</v>
      </c>
      <c r="I3" s="15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9</v>
      </c>
      <c r="O3" s="15" t="s">
        <v>10</v>
      </c>
      <c r="P3" s="15" t="s">
        <v>11</v>
      </c>
      <c r="Q3" s="15" t="s">
        <v>12</v>
      </c>
      <c r="R3" s="15" t="s">
        <v>13</v>
      </c>
      <c r="S3" s="15" t="s">
        <v>14</v>
      </c>
      <c r="T3" s="15" t="s">
        <v>15</v>
      </c>
      <c r="U3" s="15" t="s">
        <v>16</v>
      </c>
      <c r="V3" s="15" t="s">
        <v>17</v>
      </c>
      <c r="W3" s="15" t="s">
        <v>18</v>
      </c>
      <c r="X3" s="15" t="s">
        <v>19</v>
      </c>
      <c r="Y3" s="15" t="s">
        <v>20</v>
      </c>
      <c r="Z3" s="681" t="s">
        <v>267</v>
      </c>
      <c r="AA3" s="682"/>
      <c r="AB3" s="683"/>
    </row>
    <row r="4" spans="1:351" ht="15.75" x14ac:dyDescent="0.25">
      <c r="A4" s="394">
        <v>1000</v>
      </c>
      <c r="B4" s="395">
        <v>2018</v>
      </c>
      <c r="C4" s="395">
        <v>2018</v>
      </c>
      <c r="D4" s="395">
        <v>2018</v>
      </c>
      <c r="E4" s="18">
        <v>2018</v>
      </c>
      <c r="F4" s="18">
        <v>2018</v>
      </c>
      <c r="G4" s="18">
        <v>2018</v>
      </c>
      <c r="H4" s="18">
        <v>2018</v>
      </c>
      <c r="I4" s="18">
        <v>2018</v>
      </c>
      <c r="J4" s="18">
        <v>2018</v>
      </c>
      <c r="K4" s="18">
        <v>2018</v>
      </c>
      <c r="L4" s="18">
        <v>2018</v>
      </c>
      <c r="M4" s="18">
        <v>2018</v>
      </c>
      <c r="N4" s="18">
        <v>2019</v>
      </c>
      <c r="O4" s="18">
        <v>2019</v>
      </c>
      <c r="P4" s="18">
        <v>2019</v>
      </c>
      <c r="Q4" s="18">
        <v>2019</v>
      </c>
      <c r="R4" s="18">
        <v>2019</v>
      </c>
      <c r="S4" s="18">
        <v>2019</v>
      </c>
      <c r="T4" s="18">
        <v>2019</v>
      </c>
      <c r="U4" s="18">
        <v>2019</v>
      </c>
      <c r="V4" s="18">
        <v>2019</v>
      </c>
      <c r="W4" s="18">
        <v>2019</v>
      </c>
      <c r="X4" s="18">
        <v>2019</v>
      </c>
      <c r="Y4" s="18">
        <v>2019</v>
      </c>
      <c r="Z4" s="396" t="s">
        <v>23</v>
      </c>
      <c r="AA4" s="397" t="s">
        <v>23</v>
      </c>
      <c r="AB4" s="397" t="s">
        <v>268</v>
      </c>
      <c r="GT4" s="688"/>
      <c r="GU4" s="688"/>
      <c r="GV4" s="688"/>
      <c r="GW4" s="688"/>
      <c r="GX4" s="688"/>
      <c r="GY4" s="688"/>
      <c r="GZ4" s="688"/>
      <c r="HA4" s="688"/>
      <c r="HB4" s="688"/>
      <c r="HC4" s="688"/>
      <c r="HD4" s="688"/>
      <c r="HE4" s="688"/>
      <c r="HF4" s="688"/>
      <c r="HG4" s="688"/>
      <c r="HH4" s="688"/>
      <c r="HI4" s="688"/>
      <c r="HJ4" s="688"/>
      <c r="HK4" s="688"/>
      <c r="HL4" s="688"/>
      <c r="HM4" s="688"/>
      <c r="MM4" t="e">
        <v>#VALUE!</v>
      </c>
    </row>
    <row r="5" spans="1:351" ht="15.75" x14ac:dyDescent="0.25">
      <c r="A5" s="394"/>
      <c r="B5" s="395"/>
      <c r="C5" s="395"/>
      <c r="D5" s="39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3" t="s">
        <v>269</v>
      </c>
      <c r="AA5" s="24" t="s">
        <v>269</v>
      </c>
      <c r="AB5" s="24" t="s">
        <v>270</v>
      </c>
      <c r="LF5" t="e">
        <v>#VALUE!</v>
      </c>
    </row>
    <row r="6" spans="1:351" ht="12.95" customHeight="1" x14ac:dyDescent="0.25">
      <c r="A6" s="394"/>
      <c r="B6" s="395"/>
      <c r="C6" s="395"/>
      <c r="D6" s="39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5"/>
      <c r="AA6" s="26"/>
      <c r="AB6" s="26"/>
      <c r="LF6" t="e">
        <v>#VALUE!</v>
      </c>
    </row>
    <row r="7" spans="1:351" ht="12.95" customHeight="1" x14ac:dyDescent="0.25">
      <c r="A7" s="394"/>
      <c r="B7" s="395"/>
      <c r="C7" s="395"/>
      <c r="D7" s="39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5"/>
      <c r="AA7" s="26"/>
      <c r="AB7" s="26"/>
      <c r="LG7">
        <v>0</v>
      </c>
    </row>
    <row r="8" spans="1:351" ht="12.95" customHeight="1" thickBot="1" x14ac:dyDescent="0.3">
      <c r="A8" s="87"/>
      <c r="B8" s="398"/>
      <c r="C8" s="398"/>
      <c r="D8" s="39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30"/>
      <c r="AB8" s="30"/>
    </row>
    <row r="9" spans="1:351" ht="16.5" thickTop="1" x14ac:dyDescent="0.25">
      <c r="A9" s="399" t="s">
        <v>27</v>
      </c>
      <c r="B9" s="78">
        <v>2322.944125</v>
      </c>
      <c r="C9" s="78">
        <v>2301.1037499999998</v>
      </c>
      <c r="D9" s="78">
        <v>2413.4656249999998</v>
      </c>
      <c r="E9" s="32">
        <v>2496.0798749999999</v>
      </c>
      <c r="F9" s="32">
        <v>2565.622875</v>
      </c>
      <c r="G9" s="32">
        <v>2649.7438750000001</v>
      </c>
      <c r="H9" s="32">
        <v>2756.21875</v>
      </c>
      <c r="I9" s="32">
        <v>2821.1017500000003</v>
      </c>
      <c r="J9" s="32">
        <v>2879.4085</v>
      </c>
      <c r="K9" s="32">
        <v>2909.6858750000001</v>
      </c>
      <c r="L9" s="32">
        <v>2877.011375</v>
      </c>
      <c r="M9" s="32">
        <v>2962.9137500000002</v>
      </c>
      <c r="N9" s="32">
        <v>2976.4421249999996</v>
      </c>
      <c r="O9" s="32">
        <v>2978.9808750000002</v>
      </c>
      <c r="P9" s="32">
        <v>3057.2506250000001</v>
      </c>
      <c r="Q9" s="32">
        <v>3060.0183750000001</v>
      </c>
      <c r="R9" s="32">
        <v>3166.0535</v>
      </c>
      <c r="S9" s="32">
        <v>3258.29</v>
      </c>
      <c r="T9" s="32">
        <v>3331.4088750000001</v>
      </c>
      <c r="U9" s="32">
        <v>3384.8253749999999</v>
      </c>
      <c r="V9" s="32">
        <v>3458.2197500000002</v>
      </c>
      <c r="W9" s="32">
        <v>3501.9247500000001</v>
      </c>
      <c r="X9" s="32">
        <v>3525.8735000000001</v>
      </c>
      <c r="Y9" s="32">
        <v>3630.3206250000003</v>
      </c>
      <c r="Z9" s="33">
        <v>122.52522866110905</v>
      </c>
      <c r="AA9" s="34">
        <v>122.52522866110905</v>
      </c>
      <c r="AB9" s="34">
        <v>102.9609461414107</v>
      </c>
      <c r="AC9" s="35"/>
      <c r="AD9" s="35"/>
      <c r="AE9" s="35"/>
    </row>
    <row r="10" spans="1:351" ht="15.75" x14ac:dyDescent="0.25">
      <c r="A10" s="99" t="s">
        <v>28</v>
      </c>
      <c r="B10" s="34">
        <v>4540.5650750000004</v>
      </c>
      <c r="C10" s="34">
        <v>4201.8342250000005</v>
      </c>
      <c r="D10" s="34">
        <v>4353.2149499999996</v>
      </c>
      <c r="E10" s="37">
        <v>4427.5255499999994</v>
      </c>
      <c r="F10" s="37">
        <v>4346.6725500000002</v>
      </c>
      <c r="G10" s="37">
        <v>4555.6624750000001</v>
      </c>
      <c r="H10" s="37">
        <v>4846.0157750000008</v>
      </c>
      <c r="I10" s="37">
        <v>4719.544425</v>
      </c>
      <c r="J10" s="37">
        <v>4767.8102845413905</v>
      </c>
      <c r="K10" s="37">
        <v>4860.4463000000005</v>
      </c>
      <c r="L10" s="37">
        <v>4684.6333000000004</v>
      </c>
      <c r="M10" s="37">
        <v>5049.5727750000005</v>
      </c>
      <c r="N10" s="37">
        <v>5229.3936750000003</v>
      </c>
      <c r="O10" s="37">
        <v>4924.2497999999996</v>
      </c>
      <c r="P10" s="37">
        <v>5081.9683000000005</v>
      </c>
      <c r="Q10" s="37">
        <v>5102.1128000000008</v>
      </c>
      <c r="R10" s="37">
        <v>5107.8323</v>
      </c>
      <c r="S10" s="37">
        <v>5378.6559000000007</v>
      </c>
      <c r="T10" s="37">
        <v>5618.3276750000005</v>
      </c>
      <c r="U10" s="37">
        <v>5512.5305500000004</v>
      </c>
      <c r="V10" s="37">
        <v>5677.0314749999998</v>
      </c>
      <c r="W10" s="37">
        <v>5767.9094000000005</v>
      </c>
      <c r="X10" s="37">
        <v>5747.5698250000005</v>
      </c>
      <c r="Y10" s="37">
        <v>6066.7294250000004</v>
      </c>
      <c r="Z10" s="38">
        <v>120.14218948035486</v>
      </c>
      <c r="AA10" s="34">
        <v>120.14218948035486</v>
      </c>
      <c r="AB10" s="34">
        <v>105.55188252487994</v>
      </c>
      <c r="AC10" s="35"/>
      <c r="AD10" s="35"/>
      <c r="AE10" s="35"/>
    </row>
    <row r="11" spans="1:351" ht="15.75" x14ac:dyDescent="0.25">
      <c r="A11" s="101" t="s">
        <v>29</v>
      </c>
      <c r="B11" s="42">
        <v>2216.9512999999997</v>
      </c>
      <c r="C11" s="42">
        <v>2107.8557000000001</v>
      </c>
      <c r="D11" s="42">
        <v>2318.82645</v>
      </c>
      <c r="E11" s="40">
        <v>2400.8437499999995</v>
      </c>
      <c r="F11" s="40">
        <v>2269.3724999999999</v>
      </c>
      <c r="G11" s="40">
        <v>2454.7872749999997</v>
      </c>
      <c r="H11" s="40">
        <v>2722.0239000000001</v>
      </c>
      <c r="I11" s="40">
        <v>2558.7779</v>
      </c>
      <c r="J11" s="40">
        <v>2673.4487711035626</v>
      </c>
      <c r="K11" s="40">
        <v>2667.6943249999999</v>
      </c>
      <c r="L11" s="40">
        <v>2548.5287749999998</v>
      </c>
      <c r="M11" s="40">
        <v>2797.7963250000003</v>
      </c>
      <c r="N11" s="40">
        <v>2682.9872250000003</v>
      </c>
      <c r="O11" s="40">
        <v>2666.872625</v>
      </c>
      <c r="P11" s="40">
        <v>2849.5524999999998</v>
      </c>
      <c r="Q11" s="40">
        <v>2865.2161999999998</v>
      </c>
      <c r="R11" s="40">
        <v>2896.0410750000001</v>
      </c>
      <c r="S11" s="40">
        <v>3146.1295</v>
      </c>
      <c r="T11" s="40">
        <v>3261.7621249999993</v>
      </c>
      <c r="U11" s="40">
        <v>3110.7912000000001</v>
      </c>
      <c r="V11" s="40">
        <v>3230.2969250000001</v>
      </c>
      <c r="W11" s="40">
        <v>3015.594975</v>
      </c>
      <c r="X11" s="40">
        <v>3245.1838499999999</v>
      </c>
      <c r="Y11" s="40">
        <v>3344.0384750000003</v>
      </c>
      <c r="Z11" s="41">
        <v>119.52248195010364</v>
      </c>
      <c r="AA11" s="42">
        <v>119.52248195010364</v>
      </c>
      <c r="AB11" s="42">
        <v>103.04449648711945</v>
      </c>
      <c r="AC11" s="35"/>
      <c r="AD11" s="35"/>
      <c r="AE11" s="35"/>
    </row>
    <row r="12" spans="1:351" ht="15.75" x14ac:dyDescent="0.25">
      <c r="A12" s="101" t="s">
        <v>30</v>
      </c>
      <c r="B12" s="42">
        <v>2323.6137750000003</v>
      </c>
      <c r="C12" s="42">
        <v>2093.978525</v>
      </c>
      <c r="D12" s="42">
        <v>2034.3885</v>
      </c>
      <c r="E12" s="40">
        <v>2026.6817999999998</v>
      </c>
      <c r="F12" s="40">
        <v>2077.3000500000003</v>
      </c>
      <c r="G12" s="40">
        <v>2100.8751999999999</v>
      </c>
      <c r="H12" s="40">
        <v>2123.9918749999997</v>
      </c>
      <c r="I12" s="40">
        <v>2160.766525</v>
      </c>
      <c r="J12" s="40">
        <v>2094.3615134378279</v>
      </c>
      <c r="K12" s="40">
        <v>2192.7519750000001</v>
      </c>
      <c r="L12" s="40">
        <v>2136.1045250000002</v>
      </c>
      <c r="M12" s="40">
        <v>2251.7764500000003</v>
      </c>
      <c r="N12" s="40">
        <v>2546.4064500000004</v>
      </c>
      <c r="O12" s="40">
        <v>2257.3771750000001</v>
      </c>
      <c r="P12" s="40">
        <v>2232.4158000000002</v>
      </c>
      <c r="Q12" s="40">
        <v>2236.8966</v>
      </c>
      <c r="R12" s="40">
        <v>2211.7912249999999</v>
      </c>
      <c r="S12" s="40">
        <v>2232.5264000000002</v>
      </c>
      <c r="T12" s="40">
        <v>2356.5655500000003</v>
      </c>
      <c r="U12" s="40">
        <v>2401.7393500000003</v>
      </c>
      <c r="V12" s="40">
        <v>2446.7345500000001</v>
      </c>
      <c r="W12" s="40">
        <v>2752.3144250000005</v>
      </c>
      <c r="X12" s="40">
        <v>2502.3859750000001</v>
      </c>
      <c r="Y12" s="40">
        <v>2722.6909499999997</v>
      </c>
      <c r="Z12" s="43">
        <v>120.91215916155963</v>
      </c>
      <c r="AA12" s="44">
        <v>120.91215916155963</v>
      </c>
      <c r="AB12" s="400">
        <v>108.80354859335037</v>
      </c>
      <c r="AC12" s="35"/>
      <c r="AD12" s="35"/>
      <c r="AE12" s="35"/>
    </row>
    <row r="13" spans="1:351" ht="15.75" hidden="1" customHeight="1" x14ac:dyDescent="0.25">
      <c r="A13" s="101" t="s">
        <v>31</v>
      </c>
      <c r="B13" s="34">
        <v>2304.4023999999999</v>
      </c>
      <c r="C13" s="34">
        <v>2074.541275</v>
      </c>
      <c r="D13" s="34">
        <v>2014.7845</v>
      </c>
      <c r="E13" s="37">
        <v>1988.7409250000001</v>
      </c>
      <c r="F13" s="37">
        <v>2044.2355499999999</v>
      </c>
      <c r="G13" s="37">
        <v>2071.1045749999998</v>
      </c>
      <c r="H13" s="37">
        <v>2094.81925</v>
      </c>
      <c r="I13" s="37">
        <v>2107.4737749999999</v>
      </c>
      <c r="J13" s="37">
        <v>2046.7797634378273</v>
      </c>
      <c r="K13" s="37">
        <v>2170.5158500000002</v>
      </c>
      <c r="L13" s="37">
        <v>2107.2966500000002</v>
      </c>
      <c r="M13" s="37">
        <v>2220.9236999999998</v>
      </c>
      <c r="N13" s="37">
        <v>2513.5193250000002</v>
      </c>
      <c r="O13" s="37">
        <v>2225.6661749999998</v>
      </c>
      <c r="P13" s="37">
        <v>2204.6935250000001</v>
      </c>
      <c r="Q13" s="37">
        <v>2207.6294750000002</v>
      </c>
      <c r="R13" s="37">
        <v>2181.9613749999999</v>
      </c>
      <c r="S13" s="37">
        <v>2207.258875</v>
      </c>
      <c r="T13" s="37">
        <v>2330.0846750000001</v>
      </c>
      <c r="U13" s="37">
        <v>2375.5881749999999</v>
      </c>
      <c r="V13" s="37">
        <v>2421.9612749999997</v>
      </c>
      <c r="W13" s="37">
        <v>2722.5831499999999</v>
      </c>
      <c r="X13" s="37">
        <v>2470.5364749999999</v>
      </c>
      <c r="Y13" s="37">
        <v>2691.1731749999999</v>
      </c>
      <c r="Z13" s="46">
        <v>121.17609977936871</v>
      </c>
      <c r="AA13" s="47">
        <v>121.17609977936871</v>
      </c>
      <c r="AB13" s="401">
        <v>108.93341428860553</v>
      </c>
      <c r="AC13" s="35"/>
      <c r="AD13" s="35"/>
      <c r="AE13" s="35"/>
    </row>
    <row r="14" spans="1:351" ht="15.75" hidden="1" customHeight="1" x14ac:dyDescent="0.25">
      <c r="A14" s="101" t="s">
        <v>32</v>
      </c>
      <c r="B14" s="34">
        <v>19.211375</v>
      </c>
      <c r="C14" s="34">
        <v>19.437249999999999</v>
      </c>
      <c r="D14" s="34">
        <v>19.603999999999999</v>
      </c>
      <c r="E14" s="37">
        <v>37.940875000000005</v>
      </c>
      <c r="F14" s="37">
        <v>33.064500000000002</v>
      </c>
      <c r="G14" s="37">
        <v>29.770625000000003</v>
      </c>
      <c r="H14" s="37">
        <v>29.172625</v>
      </c>
      <c r="I14" s="37">
        <v>53.292749999999991</v>
      </c>
      <c r="J14" s="37">
        <v>47.58175</v>
      </c>
      <c r="K14" s="37">
        <v>22.236125000000001</v>
      </c>
      <c r="L14" s="37">
        <v>28.807875000000003</v>
      </c>
      <c r="M14" s="37">
        <v>30.85275</v>
      </c>
      <c r="N14" s="37">
        <v>32.887124999999997</v>
      </c>
      <c r="O14" s="37">
        <v>31.711000000000002</v>
      </c>
      <c r="P14" s="37">
        <v>27.722274999999996</v>
      </c>
      <c r="Q14" s="37">
        <v>29.267125</v>
      </c>
      <c r="R14" s="37">
        <v>29.82985</v>
      </c>
      <c r="S14" s="37">
        <v>25.267524999999999</v>
      </c>
      <c r="T14" s="37">
        <v>26.480875000000001</v>
      </c>
      <c r="U14" s="37">
        <v>26.151175000000002</v>
      </c>
      <c r="V14" s="37">
        <v>24.773275000000002</v>
      </c>
      <c r="W14" s="37">
        <v>29.731275</v>
      </c>
      <c r="X14" s="37">
        <v>31.849499999999999</v>
      </c>
      <c r="Y14" s="37">
        <v>31.517775</v>
      </c>
      <c r="Z14" s="48">
        <v>101.94174757281554</v>
      </c>
      <c r="AA14" s="49">
        <v>101.94174757281554</v>
      </c>
      <c r="AB14" s="402">
        <v>99.056603773584897</v>
      </c>
      <c r="AC14" s="35"/>
      <c r="AD14" s="35"/>
      <c r="AE14" s="35"/>
    </row>
    <row r="15" spans="1:351" ht="15.75" x14ac:dyDescent="0.25">
      <c r="A15" s="109" t="s">
        <v>33</v>
      </c>
      <c r="B15" s="34">
        <v>6863.5092000000004</v>
      </c>
      <c r="C15" s="34">
        <v>6502.9379749999998</v>
      </c>
      <c r="D15" s="34">
        <v>6766.6805750000003</v>
      </c>
      <c r="E15" s="37">
        <v>6923.6054249999997</v>
      </c>
      <c r="F15" s="37">
        <v>6912.2954250000003</v>
      </c>
      <c r="G15" s="37">
        <v>7205.4063500000002</v>
      </c>
      <c r="H15" s="37">
        <v>7602.2345250000008</v>
      </c>
      <c r="I15" s="37">
        <v>7540.6461749999999</v>
      </c>
      <c r="J15" s="37">
        <v>7647.2187845413901</v>
      </c>
      <c r="K15" s="37">
        <v>7770.1321749999997</v>
      </c>
      <c r="L15" s="37">
        <v>7561.6446749999996</v>
      </c>
      <c r="M15" s="37">
        <v>8012.4865250000003</v>
      </c>
      <c r="N15" s="37">
        <v>8205.8357999999989</v>
      </c>
      <c r="O15" s="37">
        <v>7903.2306749999998</v>
      </c>
      <c r="P15" s="37">
        <v>8139.218925000001</v>
      </c>
      <c r="Q15" s="37">
        <v>8162.1311750000004</v>
      </c>
      <c r="R15" s="37">
        <v>8273.8858</v>
      </c>
      <c r="S15" s="37">
        <v>8636.9458999999988</v>
      </c>
      <c r="T15" s="37">
        <v>8949.7365500000014</v>
      </c>
      <c r="U15" s="37">
        <v>8897.3559249999998</v>
      </c>
      <c r="V15" s="37">
        <v>9135.251225</v>
      </c>
      <c r="W15" s="37">
        <v>9269.8341499999988</v>
      </c>
      <c r="X15" s="37">
        <v>9273.4433250000002</v>
      </c>
      <c r="Y15" s="37">
        <v>9697.050049999998</v>
      </c>
      <c r="Z15" s="403">
        <v>121.02464898595944</v>
      </c>
      <c r="AA15" s="404">
        <v>121.02464898595944</v>
      </c>
      <c r="AB15" s="34">
        <v>104.56898225030734</v>
      </c>
      <c r="AC15" s="35"/>
      <c r="AD15" s="35"/>
      <c r="AE15" s="35"/>
    </row>
    <row r="16" spans="1:351" ht="15.75" x14ac:dyDescent="0.25">
      <c r="A16" s="99" t="s">
        <v>34</v>
      </c>
      <c r="B16" s="34">
        <v>6451.4784918662499</v>
      </c>
      <c r="C16" s="34">
        <v>6341.5459192500002</v>
      </c>
      <c r="D16" s="34">
        <v>6616.2666187499999</v>
      </c>
      <c r="E16" s="37">
        <v>6774.8246252500003</v>
      </c>
      <c r="F16" s="37">
        <v>6524.4006325</v>
      </c>
      <c r="G16" s="37">
        <v>6676.9512949999998</v>
      </c>
      <c r="H16" s="37">
        <v>6935.3611444999997</v>
      </c>
      <c r="I16" s="37">
        <v>6850.8503875000006</v>
      </c>
      <c r="J16" s="37">
        <v>7248.7633779799999</v>
      </c>
      <c r="K16" s="37">
        <v>7270.7716</v>
      </c>
      <c r="L16" s="37">
        <v>6956.2335616375003</v>
      </c>
      <c r="M16" s="37">
        <v>7215.7916927100005</v>
      </c>
      <c r="N16" s="37">
        <v>7580.1287428362502</v>
      </c>
      <c r="O16" s="37">
        <v>7397.7234803362498</v>
      </c>
      <c r="P16" s="37">
        <v>7709.6760560624989</v>
      </c>
      <c r="Q16" s="37">
        <v>8070.8218250000009</v>
      </c>
      <c r="R16" s="37">
        <v>7685.8544250000004</v>
      </c>
      <c r="S16" s="37">
        <v>7882.0906624999998</v>
      </c>
      <c r="T16" s="37">
        <v>8146.5206437924999</v>
      </c>
      <c r="U16" s="37">
        <v>8200.5124689099994</v>
      </c>
      <c r="V16" s="37">
        <v>8569.655425859999</v>
      </c>
      <c r="W16" s="37">
        <v>8985.7043560800012</v>
      </c>
      <c r="X16" s="37">
        <v>8977.9791722299979</v>
      </c>
      <c r="Y16" s="37">
        <v>9503.6216490299994</v>
      </c>
      <c r="Z16" s="38">
        <v>131.70542420798802</v>
      </c>
      <c r="AA16" s="34">
        <v>131.70542420798802</v>
      </c>
      <c r="AB16" s="34">
        <v>105.8543105368679</v>
      </c>
      <c r="AC16" s="35"/>
      <c r="AD16" s="35"/>
      <c r="AE16" s="35"/>
    </row>
    <row r="17" spans="1:31" s="413" customFormat="1" ht="15.75" x14ac:dyDescent="0.25">
      <c r="A17" s="408" t="s">
        <v>35</v>
      </c>
      <c r="B17" s="409">
        <v>3359.2474499999998</v>
      </c>
      <c r="C17" s="409">
        <v>3442.6031750000002</v>
      </c>
      <c r="D17" s="409">
        <v>3518.5100499999999</v>
      </c>
      <c r="E17" s="410">
        <v>3593.6794249999998</v>
      </c>
      <c r="F17" s="410">
        <v>3631.8638500000002</v>
      </c>
      <c r="G17" s="410">
        <v>3704.00245</v>
      </c>
      <c r="H17" s="410">
        <v>3772.4744000000001</v>
      </c>
      <c r="I17" s="410">
        <v>3852.1070499999996</v>
      </c>
      <c r="J17" s="410">
        <v>3880.71403768763</v>
      </c>
      <c r="K17" s="410">
        <v>3884.9368249999998</v>
      </c>
      <c r="L17" s="410">
        <v>3909.1435499999998</v>
      </c>
      <c r="M17" s="410">
        <v>3972.5028000000002</v>
      </c>
      <c r="N17" s="410">
        <v>4041.6427249999997</v>
      </c>
      <c r="O17" s="410">
        <v>4132.54475</v>
      </c>
      <c r="P17" s="410">
        <v>4190.716625</v>
      </c>
      <c r="Q17" s="410">
        <v>4254.3658500000001</v>
      </c>
      <c r="R17" s="410">
        <v>4303.6496500000003</v>
      </c>
      <c r="S17" s="410">
        <v>4393.3861749999996</v>
      </c>
      <c r="T17" s="410">
        <v>4471.9638500000001</v>
      </c>
      <c r="U17" s="410">
        <v>4574.453125</v>
      </c>
      <c r="V17" s="410">
        <v>4702.96</v>
      </c>
      <c r="W17" s="410">
        <v>4808.4824750000007</v>
      </c>
      <c r="X17" s="410">
        <v>4943.2999749999999</v>
      </c>
      <c r="Y17" s="410">
        <v>5065.0978749999995</v>
      </c>
      <c r="Z17" s="411">
        <v>127.50409062303336</v>
      </c>
      <c r="AA17" s="409">
        <v>127.50409062303336</v>
      </c>
      <c r="AB17" s="409">
        <v>102.46394109198309</v>
      </c>
      <c r="AC17" s="412"/>
      <c r="AD17" s="412"/>
      <c r="AE17" s="412"/>
    </row>
    <row r="18" spans="1:31" ht="15.75" x14ac:dyDescent="0.25">
      <c r="A18" s="101" t="s">
        <v>36</v>
      </c>
      <c r="B18" s="42">
        <v>3092.2310418662501</v>
      </c>
      <c r="C18" s="42">
        <v>2898.94274425</v>
      </c>
      <c r="D18" s="42">
        <v>3097.75656875</v>
      </c>
      <c r="E18" s="40">
        <v>3181.14520025</v>
      </c>
      <c r="F18" s="40">
        <v>2892.5367824999994</v>
      </c>
      <c r="G18" s="40">
        <v>2972.9488449999999</v>
      </c>
      <c r="H18" s="40">
        <v>3162.8867445000001</v>
      </c>
      <c r="I18" s="40">
        <v>2998.7433375000001</v>
      </c>
      <c r="J18" s="40">
        <v>3368.0493402923698</v>
      </c>
      <c r="K18" s="40">
        <v>3385.8347749999994</v>
      </c>
      <c r="L18" s="40">
        <v>3047.0900116375001</v>
      </c>
      <c r="M18" s="40">
        <v>3243.2888927099998</v>
      </c>
      <c r="N18" s="40">
        <v>3538.4860178362501</v>
      </c>
      <c r="O18" s="40">
        <v>3265.1787303362498</v>
      </c>
      <c r="P18" s="40">
        <v>3518.9594310624998</v>
      </c>
      <c r="Q18" s="40">
        <v>3816.4559749999999</v>
      </c>
      <c r="R18" s="40">
        <v>3382.2047750000002</v>
      </c>
      <c r="S18" s="40">
        <v>3488.7044874999997</v>
      </c>
      <c r="T18" s="40">
        <v>3674.5567937924998</v>
      </c>
      <c r="U18" s="40">
        <v>3626.0593439100003</v>
      </c>
      <c r="V18" s="40">
        <v>3866.6954258599999</v>
      </c>
      <c r="W18" s="40">
        <v>4177.2218810800005</v>
      </c>
      <c r="X18" s="40">
        <v>4034.6791972299998</v>
      </c>
      <c r="Y18" s="40">
        <v>4438.5237740299999</v>
      </c>
      <c r="Z18" s="41">
        <v>136.85135510128572</v>
      </c>
      <c r="AA18" s="42">
        <v>136.85135510128572</v>
      </c>
      <c r="AB18" s="42">
        <v>110.00817904676929</v>
      </c>
      <c r="AC18" s="35"/>
      <c r="AD18" s="35"/>
      <c r="AE18" s="35"/>
    </row>
    <row r="19" spans="1:31" ht="15.75" hidden="1" customHeight="1" x14ac:dyDescent="0.25">
      <c r="A19" s="101" t="s">
        <v>31</v>
      </c>
      <c r="B19" s="34">
        <v>2812.228325</v>
      </c>
      <c r="C19" s="34">
        <v>2613.79925</v>
      </c>
      <c r="D19" s="34">
        <v>2758.0669250000001</v>
      </c>
      <c r="E19" s="37">
        <v>2827.4495750000001</v>
      </c>
      <c r="F19" s="37">
        <v>2546.9500499999999</v>
      </c>
      <c r="G19" s="37">
        <v>2607.2046249999999</v>
      </c>
      <c r="H19" s="37">
        <v>2773.620175</v>
      </c>
      <c r="I19" s="37">
        <v>2597.5739749999998</v>
      </c>
      <c r="J19" s="37">
        <v>2940.4815729038796</v>
      </c>
      <c r="K19" s="37">
        <v>2967.8541</v>
      </c>
      <c r="L19" s="37">
        <v>2649.4061499999998</v>
      </c>
      <c r="M19" s="37">
        <v>2850.6296499999999</v>
      </c>
      <c r="N19" s="37">
        <v>3114.0681249999998</v>
      </c>
      <c r="O19" s="37">
        <v>2850.1236749999998</v>
      </c>
      <c r="P19" s="37">
        <v>3088.1561499999998</v>
      </c>
      <c r="Q19" s="37">
        <v>3396.31295</v>
      </c>
      <c r="R19" s="37">
        <v>3002.6752000000001</v>
      </c>
      <c r="S19" s="37">
        <v>3093.51215</v>
      </c>
      <c r="T19" s="37">
        <v>3263.5625500000001</v>
      </c>
      <c r="U19" s="37">
        <v>3215.3368500000001</v>
      </c>
      <c r="V19" s="37">
        <v>3435.7715499999995</v>
      </c>
      <c r="W19" s="37">
        <v>3728.3494250000003</v>
      </c>
      <c r="X19" s="37">
        <v>3520.4542249999995</v>
      </c>
      <c r="Y19" s="37">
        <v>3868.6084750000005</v>
      </c>
      <c r="Z19" s="38">
        <v>135.71177997614538</v>
      </c>
      <c r="AA19" s="34">
        <v>135.71177997614538</v>
      </c>
      <c r="AB19" s="34">
        <v>109.88780002840505</v>
      </c>
      <c r="AC19" s="35"/>
      <c r="AD19" s="35"/>
      <c r="AE19" s="35"/>
    </row>
    <row r="20" spans="1:31" ht="15.75" hidden="1" customHeight="1" x14ac:dyDescent="0.25">
      <c r="A20" s="101" t="s">
        <v>32</v>
      </c>
      <c r="B20" s="34">
        <v>280.00271686625001</v>
      </c>
      <c r="C20" s="34">
        <v>285.14349425</v>
      </c>
      <c r="D20" s="34">
        <v>339.68964374999996</v>
      </c>
      <c r="E20" s="37">
        <v>353.69562525000003</v>
      </c>
      <c r="F20" s="37">
        <v>345.58673250000004</v>
      </c>
      <c r="G20" s="37">
        <v>365.74421999999998</v>
      </c>
      <c r="H20" s="37">
        <v>389.26656949999995</v>
      </c>
      <c r="I20" s="37">
        <v>401.16936250000003</v>
      </c>
      <c r="J20" s="37">
        <v>427.56776738848998</v>
      </c>
      <c r="K20" s="37">
        <v>417.98067500000002</v>
      </c>
      <c r="L20" s="37">
        <v>397.6838616375</v>
      </c>
      <c r="M20" s="37">
        <v>392.65924271000006</v>
      </c>
      <c r="N20" s="37">
        <v>424.41789283625002</v>
      </c>
      <c r="O20" s="37">
        <v>415.05505533625001</v>
      </c>
      <c r="P20" s="37">
        <v>430.80328106249999</v>
      </c>
      <c r="Q20" s="37">
        <v>420.14302499999997</v>
      </c>
      <c r="R20" s="37">
        <v>379.52957500000002</v>
      </c>
      <c r="S20" s="37">
        <v>395.19233750000001</v>
      </c>
      <c r="T20" s="37">
        <v>410.99424379250001</v>
      </c>
      <c r="U20" s="37">
        <v>410.72249390999997</v>
      </c>
      <c r="V20" s="37">
        <v>430.92387586000007</v>
      </c>
      <c r="W20" s="37">
        <v>448.87245608000001</v>
      </c>
      <c r="X20" s="37">
        <v>514.22497223000005</v>
      </c>
      <c r="Y20" s="37">
        <v>569.91529903000003</v>
      </c>
      <c r="Z20" s="38">
        <v>145.12350394703336</v>
      </c>
      <c r="AA20" s="34">
        <v>145.12350394703336</v>
      </c>
      <c r="AB20" s="34">
        <v>110.83236094904704</v>
      </c>
      <c r="AC20" s="35"/>
      <c r="AD20" s="35"/>
      <c r="AE20" s="35"/>
    </row>
    <row r="21" spans="1:31" ht="33" customHeight="1" thickBot="1" x14ac:dyDescent="0.3">
      <c r="A21" s="119" t="s">
        <v>37</v>
      </c>
      <c r="B21" s="54">
        <v>13314.98769186625</v>
      </c>
      <c r="C21" s="54">
        <v>12844.483894250001</v>
      </c>
      <c r="D21" s="54">
        <v>13382.947193750002</v>
      </c>
      <c r="E21" s="52">
        <v>13698.430050250001</v>
      </c>
      <c r="F21" s="52">
        <v>13436.696057500001</v>
      </c>
      <c r="G21" s="52">
        <v>13882.357645</v>
      </c>
      <c r="H21" s="52">
        <v>14537.5956695</v>
      </c>
      <c r="I21" s="52">
        <v>14391.4965625</v>
      </c>
      <c r="J21" s="52">
        <v>14895.982162521388</v>
      </c>
      <c r="K21" s="52">
        <v>15040.903775000001</v>
      </c>
      <c r="L21" s="52">
        <v>14517.8782366375</v>
      </c>
      <c r="M21" s="52">
        <v>15228.278217710002</v>
      </c>
      <c r="N21" s="52">
        <v>15785.964542836251</v>
      </c>
      <c r="O21" s="52">
        <v>15300.954155336251</v>
      </c>
      <c r="P21" s="52">
        <v>15848.8949810625</v>
      </c>
      <c r="Q21" s="52">
        <v>16232.953000000001</v>
      </c>
      <c r="R21" s="52">
        <v>15959.740225</v>
      </c>
      <c r="S21" s="52">
        <v>16519.036562500001</v>
      </c>
      <c r="T21" s="52">
        <v>17096.257193792499</v>
      </c>
      <c r="U21" s="52">
        <v>17097.868393910001</v>
      </c>
      <c r="V21" s="52">
        <v>17704.906650860001</v>
      </c>
      <c r="W21" s="52">
        <v>18255.53850608</v>
      </c>
      <c r="X21" s="52">
        <v>18251.42249723</v>
      </c>
      <c r="Y21" s="52">
        <v>19200.671699029997</v>
      </c>
      <c r="Z21" s="53">
        <v>126.08564317750505</v>
      </c>
      <c r="AA21" s="54">
        <v>126.08564317750505</v>
      </c>
      <c r="AB21" s="54">
        <v>105.20124483601258</v>
      </c>
      <c r="AC21" s="35"/>
      <c r="AD21" s="35"/>
      <c r="AE21" s="35"/>
    </row>
    <row r="22" spans="1:31" ht="31.7" customHeight="1" thickTop="1" x14ac:dyDescent="0.25">
      <c r="A22" s="125" t="s">
        <v>38</v>
      </c>
      <c r="B22" s="34">
        <v>396.16525000000001</v>
      </c>
      <c r="C22" s="34">
        <v>557.83910000000003</v>
      </c>
      <c r="D22" s="34">
        <v>643.35829180155008</v>
      </c>
      <c r="E22" s="37">
        <v>621.55312500000002</v>
      </c>
      <c r="F22" s="37">
        <v>621.84613179127996</v>
      </c>
      <c r="G22" s="37">
        <v>794.72159999999997</v>
      </c>
      <c r="H22" s="37">
        <v>787.17180705134001</v>
      </c>
      <c r="I22" s="37">
        <v>827.54611145616741</v>
      </c>
      <c r="J22" s="37">
        <v>847.10679731951245</v>
      </c>
      <c r="K22" s="37">
        <v>803.65204542641004</v>
      </c>
      <c r="L22" s="37">
        <v>837.18639590142504</v>
      </c>
      <c r="M22" s="37">
        <v>903.72201926160005</v>
      </c>
      <c r="N22" s="37">
        <v>921.62972031032007</v>
      </c>
      <c r="O22" s="37">
        <v>1113.074975</v>
      </c>
      <c r="P22" s="37">
        <v>1244.2604000000001</v>
      </c>
      <c r="Q22" s="37">
        <v>1309.8330736411201</v>
      </c>
      <c r="R22" s="37">
        <v>1206.3887999999999</v>
      </c>
      <c r="S22" s="37">
        <v>1346.6860634462</v>
      </c>
      <c r="T22" s="37">
        <v>1421.3631500000001</v>
      </c>
      <c r="U22" s="37">
        <v>1521.2217750000002</v>
      </c>
      <c r="V22" s="37">
        <v>1535.3744000000002</v>
      </c>
      <c r="W22" s="37">
        <v>1504.3039749999998</v>
      </c>
      <c r="X22" s="37">
        <v>1566.8849249999998</v>
      </c>
      <c r="Y22" s="37">
        <v>1482.7553249999999</v>
      </c>
      <c r="Z22" s="38">
        <v>164.08100033196857</v>
      </c>
      <c r="AA22" s="34">
        <v>164.08100033196857</v>
      </c>
      <c r="AB22" s="34">
        <v>94.632714276597099</v>
      </c>
      <c r="AC22" s="35"/>
      <c r="AD22" s="35"/>
      <c r="AE22" s="35"/>
    </row>
    <row r="23" spans="1:31" ht="32.25" customHeight="1" thickBot="1" x14ac:dyDescent="0.3">
      <c r="A23" s="126" t="s">
        <v>39</v>
      </c>
      <c r="B23" s="54">
        <v>13711.15294186625</v>
      </c>
      <c r="C23" s="54">
        <v>13402.32299425</v>
      </c>
      <c r="D23" s="54">
        <v>14026.305485551551</v>
      </c>
      <c r="E23" s="52">
        <v>14319.983175249999</v>
      </c>
      <c r="F23" s="52">
        <v>14058.54218929128</v>
      </c>
      <c r="G23" s="52">
        <v>14677.079245000001</v>
      </c>
      <c r="H23" s="52">
        <v>15324.76747655134</v>
      </c>
      <c r="I23" s="52">
        <v>15219.042673956166</v>
      </c>
      <c r="J23" s="52">
        <v>15743.088959840901</v>
      </c>
      <c r="K23" s="52">
        <v>15844.555820426409</v>
      </c>
      <c r="L23" s="52">
        <v>15355.064632538924</v>
      </c>
      <c r="M23" s="52">
        <v>16132.000236971602</v>
      </c>
      <c r="N23" s="52">
        <v>16707.594263146573</v>
      </c>
      <c r="O23" s="52">
        <v>16414.02913033625</v>
      </c>
      <c r="P23" s="52">
        <v>17093.155381062501</v>
      </c>
      <c r="Q23" s="52">
        <v>17542.786073641117</v>
      </c>
      <c r="R23" s="52">
        <v>17166.129025000002</v>
      </c>
      <c r="S23" s="52">
        <v>17865.7226259462</v>
      </c>
      <c r="T23" s="52">
        <v>18517.6203437925</v>
      </c>
      <c r="U23" s="52">
        <v>18619.090168909999</v>
      </c>
      <c r="V23" s="52">
        <v>19240.281050860001</v>
      </c>
      <c r="W23" s="52">
        <v>19759.842481080002</v>
      </c>
      <c r="X23" s="52">
        <v>19818.307422229998</v>
      </c>
      <c r="Y23" s="52">
        <v>20683.427024029999</v>
      </c>
      <c r="Z23" s="53">
        <v>128.21348871807589</v>
      </c>
      <c r="AA23" s="54">
        <v>128.21348871807589</v>
      </c>
      <c r="AB23" s="54">
        <v>104.36515745548307</v>
      </c>
      <c r="AC23" s="35"/>
      <c r="AD23" s="35"/>
      <c r="AE23" s="35"/>
    </row>
    <row r="24" spans="1:31" ht="16.5" thickTop="1" x14ac:dyDescent="0.25">
      <c r="A24" s="99" t="s">
        <v>40</v>
      </c>
      <c r="B24" s="34">
        <v>23296.548487140062</v>
      </c>
      <c r="C24" s="34">
        <v>23075.928239932342</v>
      </c>
      <c r="D24" s="34">
        <v>22642.146386576282</v>
      </c>
      <c r="E24" s="37">
        <v>22429.338789716101</v>
      </c>
      <c r="F24" s="37">
        <v>22073.89346361444</v>
      </c>
      <c r="G24" s="37">
        <v>21928.07355764071</v>
      </c>
      <c r="H24" s="37">
        <v>21744.179670498717</v>
      </c>
      <c r="I24" s="37">
        <v>22148.0058875</v>
      </c>
      <c r="J24" s="37">
        <v>23007.617996726698</v>
      </c>
      <c r="K24" s="37">
        <v>23574.616375000001</v>
      </c>
      <c r="L24" s="37">
        <v>23464.074824999996</v>
      </c>
      <c r="M24" s="37">
        <v>23927.543862499999</v>
      </c>
      <c r="N24" s="37">
        <v>24151.2996375</v>
      </c>
      <c r="O24" s="37">
        <v>24443.082299999998</v>
      </c>
      <c r="P24" s="37">
        <v>24666.065723507705</v>
      </c>
      <c r="Q24" s="37">
        <v>24041.047850000003</v>
      </c>
      <c r="R24" s="37">
        <v>24088.009862500003</v>
      </c>
      <c r="S24" s="37">
        <v>24162.576037499999</v>
      </c>
      <c r="T24" s="37">
        <v>23789.302803582013</v>
      </c>
      <c r="U24" s="37">
        <v>23719.872855138317</v>
      </c>
      <c r="V24" s="37">
        <v>24061.903025176933</v>
      </c>
      <c r="W24" s="37">
        <v>24002.125840760305</v>
      </c>
      <c r="X24" s="37">
        <v>23886.897517010304</v>
      </c>
      <c r="Y24" s="37">
        <v>24833.208360461904</v>
      </c>
      <c r="Z24" s="38">
        <v>103.7851844112423</v>
      </c>
      <c r="AA24" s="34">
        <v>103.7851844112423</v>
      </c>
      <c r="AB24" s="34">
        <v>103.9615856389904</v>
      </c>
      <c r="AC24" s="35"/>
      <c r="AD24" s="35"/>
      <c r="AE24" s="35"/>
    </row>
    <row r="25" spans="1:31" ht="15.75" x14ac:dyDescent="0.25">
      <c r="A25" s="99" t="s">
        <v>41</v>
      </c>
      <c r="B25" s="34">
        <v>5165.1411250000001</v>
      </c>
      <c r="C25" s="34">
        <v>4938.4233749999994</v>
      </c>
      <c r="D25" s="34">
        <v>4880.6683750000002</v>
      </c>
      <c r="E25" s="37">
        <v>4936.7998750000006</v>
      </c>
      <c r="F25" s="37">
        <v>4988.9589999999998</v>
      </c>
      <c r="G25" s="37">
        <v>5114.2752499999997</v>
      </c>
      <c r="H25" s="37">
        <v>5352.4746250000007</v>
      </c>
      <c r="I25" s="37">
        <v>5488.8395</v>
      </c>
      <c r="J25" s="37">
        <v>5852.4868750000005</v>
      </c>
      <c r="K25" s="37">
        <v>6525.0081250000003</v>
      </c>
      <c r="L25" s="37">
        <v>6224.1741249999995</v>
      </c>
      <c r="M25" s="37">
        <v>6628.7017999999998</v>
      </c>
      <c r="N25" s="37">
        <v>6485.5829249999997</v>
      </c>
      <c r="O25" s="37">
        <v>6796.1041500000001</v>
      </c>
      <c r="P25" s="37">
        <v>7148.8284999999996</v>
      </c>
      <c r="Q25" s="37">
        <v>6607.4925499999999</v>
      </c>
      <c r="R25" s="37">
        <v>6733.8358500000004</v>
      </c>
      <c r="S25" s="37">
        <v>6532.7551999999996</v>
      </c>
      <c r="T25" s="37">
        <v>6500.5617750000001</v>
      </c>
      <c r="U25" s="37">
        <v>6491.1333999999997</v>
      </c>
      <c r="V25" s="37">
        <v>6707.6387999999997</v>
      </c>
      <c r="W25" s="37">
        <v>6881.37835</v>
      </c>
      <c r="X25" s="37">
        <v>6919.5754999999999</v>
      </c>
      <c r="Y25" s="37">
        <v>7290.6532999999999</v>
      </c>
      <c r="Z25" s="38">
        <v>109.9868752545748</v>
      </c>
      <c r="AA25" s="34">
        <v>109.9868752545748</v>
      </c>
      <c r="AB25" s="34">
        <v>105.36302676455286</v>
      </c>
      <c r="AC25" s="35"/>
      <c r="AD25" s="35"/>
      <c r="AE25" s="35"/>
    </row>
    <row r="26" spans="1:31" ht="15.75" x14ac:dyDescent="0.25">
      <c r="A26" s="101" t="s">
        <v>42</v>
      </c>
      <c r="B26" s="42">
        <v>1423.5051250000001</v>
      </c>
      <c r="C26" s="42">
        <v>1501.2617500000001</v>
      </c>
      <c r="D26" s="42">
        <v>1569.013625</v>
      </c>
      <c r="E26" s="40">
        <v>1699.51325</v>
      </c>
      <c r="F26" s="40">
        <v>1761.3534999999999</v>
      </c>
      <c r="G26" s="40">
        <v>1802.0862499999998</v>
      </c>
      <c r="H26" s="40">
        <v>1848.4342499999998</v>
      </c>
      <c r="I26" s="40">
        <v>1911.33575</v>
      </c>
      <c r="J26" s="40">
        <v>2038.08275</v>
      </c>
      <c r="K26" s="40">
        <v>2076.9356250000001</v>
      </c>
      <c r="L26" s="40">
        <v>2121.6841249999998</v>
      </c>
      <c r="M26" s="40">
        <v>2166.5298750000002</v>
      </c>
      <c r="N26" s="40">
        <v>2269.6815000000001</v>
      </c>
      <c r="O26" s="40">
        <v>2326.5198</v>
      </c>
      <c r="P26" s="40">
        <v>2387.3890000000001</v>
      </c>
      <c r="Q26" s="40">
        <v>2410.7004999999999</v>
      </c>
      <c r="R26" s="40">
        <v>2433.1971250000001</v>
      </c>
      <c r="S26" s="40">
        <v>2474.5744999999997</v>
      </c>
      <c r="T26" s="40">
        <v>2479.9651250000002</v>
      </c>
      <c r="U26" s="40">
        <v>2540.1147500000002</v>
      </c>
      <c r="V26" s="40">
        <v>2583.9638749999999</v>
      </c>
      <c r="W26" s="40">
        <v>2590.1172499999998</v>
      </c>
      <c r="X26" s="40">
        <v>2638.9678750000003</v>
      </c>
      <c r="Y26" s="40">
        <v>2748.127</v>
      </c>
      <c r="Z26" s="41">
        <v>126.84514193399492</v>
      </c>
      <c r="AA26" s="42">
        <v>126.84514193399492</v>
      </c>
      <c r="AB26" s="42">
        <v>104.13414172034861</v>
      </c>
      <c r="AC26" s="35"/>
      <c r="AD26" s="35"/>
      <c r="AE26" s="35"/>
    </row>
    <row r="27" spans="1:31" ht="15.75" x14ac:dyDescent="0.25">
      <c r="A27" s="101" t="s">
        <v>43</v>
      </c>
      <c r="B27" s="42">
        <v>3741.6359999999995</v>
      </c>
      <c r="C27" s="42">
        <v>3437.1616249999997</v>
      </c>
      <c r="D27" s="42">
        <v>3311.6547500000001</v>
      </c>
      <c r="E27" s="40">
        <v>3237.2866250000002</v>
      </c>
      <c r="F27" s="40">
        <v>3227.6055000000006</v>
      </c>
      <c r="G27" s="40">
        <v>3312.1890000000003</v>
      </c>
      <c r="H27" s="40">
        <v>3504.040375</v>
      </c>
      <c r="I27" s="40">
        <v>3577.5037499999999</v>
      </c>
      <c r="J27" s="40">
        <v>3814.404125</v>
      </c>
      <c r="K27" s="40">
        <v>4448.0725000000002</v>
      </c>
      <c r="L27" s="40">
        <v>4102.49</v>
      </c>
      <c r="M27" s="40">
        <v>4462.1719250000006</v>
      </c>
      <c r="N27" s="40">
        <v>4215.901425</v>
      </c>
      <c r="O27" s="40">
        <v>4469.5843499999992</v>
      </c>
      <c r="P27" s="40">
        <v>4761.4395000000004</v>
      </c>
      <c r="Q27" s="40">
        <v>4196.79205</v>
      </c>
      <c r="R27" s="40">
        <v>4300.6387250000007</v>
      </c>
      <c r="S27" s="40">
        <v>4058.1806999999999</v>
      </c>
      <c r="T27" s="40">
        <v>4020.5966499999995</v>
      </c>
      <c r="U27" s="40">
        <v>3951.01865</v>
      </c>
      <c r="V27" s="40">
        <v>4123.6749250000003</v>
      </c>
      <c r="W27" s="40">
        <v>4291.2610999999997</v>
      </c>
      <c r="X27" s="40">
        <v>4280.6076250000006</v>
      </c>
      <c r="Y27" s="40">
        <v>4542.5262999999995</v>
      </c>
      <c r="Z27" s="41">
        <v>101.79956075478464</v>
      </c>
      <c r="AA27" s="42">
        <v>101.79956075478464</v>
      </c>
      <c r="AB27" s="42">
        <v>106.11830117273279</v>
      </c>
      <c r="AC27" s="35"/>
      <c r="AD27" s="35"/>
      <c r="AE27" s="35"/>
    </row>
    <row r="28" spans="1:31" ht="15.75" hidden="1" customHeight="1" x14ac:dyDescent="0.25">
      <c r="A28" s="101" t="s">
        <v>44</v>
      </c>
      <c r="B28" s="34">
        <v>3713.2359999999999</v>
      </c>
      <c r="C28" s="34">
        <v>3410.5517499999996</v>
      </c>
      <c r="D28" s="34">
        <v>3271.9189999999999</v>
      </c>
      <c r="E28" s="37">
        <v>3181.5415000000003</v>
      </c>
      <c r="F28" s="37">
        <v>3169.4616249999999</v>
      </c>
      <c r="G28" s="37">
        <v>3278.3835000000004</v>
      </c>
      <c r="H28" s="37">
        <v>3467.4029999999998</v>
      </c>
      <c r="I28" s="37">
        <v>3540.0039999999999</v>
      </c>
      <c r="J28" s="37">
        <v>3784.7681250000001</v>
      </c>
      <c r="K28" s="37">
        <v>4403.4305000000004</v>
      </c>
      <c r="L28" s="37">
        <v>4020.0288749999995</v>
      </c>
      <c r="M28" s="37">
        <v>4425.1290500000005</v>
      </c>
      <c r="N28" s="37">
        <v>4166.1582999999991</v>
      </c>
      <c r="O28" s="37">
        <v>4415.5060249999997</v>
      </c>
      <c r="P28" s="37">
        <v>4688.7114999999994</v>
      </c>
      <c r="Q28" s="37">
        <v>4120.5146749999994</v>
      </c>
      <c r="R28" s="37">
        <v>3942.4836000000005</v>
      </c>
      <c r="S28" s="37">
        <v>3790.4299499999997</v>
      </c>
      <c r="T28" s="37">
        <v>3966.3853999999997</v>
      </c>
      <c r="U28" s="37">
        <v>3883.5400249999998</v>
      </c>
      <c r="V28" s="37">
        <v>4078.6609250000001</v>
      </c>
      <c r="W28" s="37">
        <v>4239.3024750000004</v>
      </c>
      <c r="X28" s="37">
        <v>4221.7653749999999</v>
      </c>
      <c r="Y28" s="37">
        <v>4470.2111750000004</v>
      </c>
      <c r="Z28" s="38">
        <v>101.01918600709587</v>
      </c>
      <c r="AA28" s="34">
        <v>101.01918600709587</v>
      </c>
      <c r="AB28" s="34">
        <v>105.88374626936377</v>
      </c>
      <c r="AC28" s="35"/>
      <c r="AD28" s="35"/>
      <c r="AE28" s="35"/>
    </row>
    <row r="29" spans="1:31" ht="15.75" hidden="1" customHeight="1" x14ac:dyDescent="0.25">
      <c r="A29" s="101" t="s">
        <v>45</v>
      </c>
      <c r="B29" s="34">
        <v>28.399999999999906</v>
      </c>
      <c r="C29" s="34">
        <v>26.609874999999903</v>
      </c>
      <c r="D29" s="34">
        <v>39.735749999999904</v>
      </c>
      <c r="E29" s="37">
        <v>55.745125000000016</v>
      </c>
      <c r="F29" s="37">
        <v>58.143875000000072</v>
      </c>
      <c r="G29" s="37">
        <v>33.805500000000038</v>
      </c>
      <c r="H29" s="37">
        <v>36.637375000000013</v>
      </c>
      <c r="I29" s="37">
        <v>37.49975000000002</v>
      </c>
      <c r="J29" s="37">
        <v>29.636000000000017</v>
      </c>
      <c r="K29" s="37">
        <v>44.642000000000067</v>
      </c>
      <c r="L29" s="37">
        <v>82.461125000000067</v>
      </c>
      <c r="M29" s="37">
        <v>37.042875000000052</v>
      </c>
      <c r="N29" s="37">
        <v>49.743125000000049</v>
      </c>
      <c r="O29" s="37">
        <v>54.078325000000071</v>
      </c>
      <c r="P29" s="37">
        <v>72.72800000000008</v>
      </c>
      <c r="Q29" s="37">
        <v>76.277375000000077</v>
      </c>
      <c r="R29" s="37">
        <v>358.15512500000006</v>
      </c>
      <c r="S29" s="37">
        <v>267.75074999999993</v>
      </c>
      <c r="T29" s="37">
        <v>54.211249999999957</v>
      </c>
      <c r="U29" s="37">
        <v>67.478624999999994</v>
      </c>
      <c r="V29" s="37">
        <v>45.014000000000003</v>
      </c>
      <c r="W29" s="37">
        <v>51.958624999999998</v>
      </c>
      <c r="X29" s="37">
        <v>58.84225</v>
      </c>
      <c r="Y29" s="37">
        <v>72.315124999999995</v>
      </c>
      <c r="Z29" s="38">
        <v>195.40540540540542</v>
      </c>
      <c r="AA29" s="34">
        <v>195.40540540540542</v>
      </c>
      <c r="AB29" s="34">
        <v>122.9591836734694</v>
      </c>
      <c r="AC29" s="35"/>
      <c r="AD29" s="35"/>
      <c r="AE29" s="35"/>
    </row>
    <row r="30" spans="1:31" ht="15.75" x14ac:dyDescent="0.25">
      <c r="A30" s="99" t="s">
        <v>46</v>
      </c>
      <c r="B30" s="34">
        <v>18131.40736214006</v>
      </c>
      <c r="C30" s="34">
        <v>18137.50486493234</v>
      </c>
      <c r="D30" s="34">
        <v>17761.478011576281</v>
      </c>
      <c r="E30" s="37">
        <v>17492.538914716104</v>
      </c>
      <c r="F30" s="37">
        <v>17084.934463614441</v>
      </c>
      <c r="G30" s="37">
        <v>16813.798307640711</v>
      </c>
      <c r="H30" s="37">
        <v>16391.705045498718</v>
      </c>
      <c r="I30" s="37">
        <v>16659.166387500001</v>
      </c>
      <c r="J30" s="37">
        <v>17155.131121726696</v>
      </c>
      <c r="K30" s="37">
        <v>17049.608250000001</v>
      </c>
      <c r="L30" s="37">
        <v>17239.900699999998</v>
      </c>
      <c r="M30" s="37">
        <v>17298.842062499996</v>
      </c>
      <c r="N30" s="37">
        <v>17665.716712500001</v>
      </c>
      <c r="O30" s="37">
        <v>17646.978150000003</v>
      </c>
      <c r="P30" s="37">
        <v>17517.237223507702</v>
      </c>
      <c r="Q30" s="37">
        <v>17433.5553</v>
      </c>
      <c r="R30" s="37">
        <v>17354.1740125</v>
      </c>
      <c r="S30" s="37">
        <v>17629.820837499999</v>
      </c>
      <c r="T30" s="37">
        <v>17288.741028582008</v>
      </c>
      <c r="U30" s="37">
        <v>17228.739455138319</v>
      </c>
      <c r="V30" s="37">
        <v>17354.264225176932</v>
      </c>
      <c r="W30" s="37">
        <v>17120.747490760306</v>
      </c>
      <c r="X30" s="37">
        <v>16967.322017010305</v>
      </c>
      <c r="Y30" s="37">
        <v>17542.555060461906</v>
      </c>
      <c r="Z30" s="38">
        <v>101.40934631303905</v>
      </c>
      <c r="AA30" s="34">
        <v>101.40934631303905</v>
      </c>
      <c r="AB30" s="34">
        <v>103.39063964213516</v>
      </c>
      <c r="AC30" s="35"/>
      <c r="AD30" s="35"/>
      <c r="AE30" s="35"/>
    </row>
    <row r="31" spans="1:31" ht="15.75" x14ac:dyDescent="0.25">
      <c r="A31" s="101" t="s">
        <v>47</v>
      </c>
      <c r="B31" s="42">
        <v>13302.7477</v>
      </c>
      <c r="C31" s="42">
        <v>13138.91395</v>
      </c>
      <c r="D31" s="42">
        <v>12911.581475000001</v>
      </c>
      <c r="E31" s="40">
        <v>12925.481249999999</v>
      </c>
      <c r="F31" s="40">
        <v>12785.609099999998</v>
      </c>
      <c r="G31" s="40">
        <v>12619.980924999998</v>
      </c>
      <c r="H31" s="40">
        <v>12373.95745</v>
      </c>
      <c r="I31" s="40">
        <v>12568.31855</v>
      </c>
      <c r="J31" s="40">
        <v>12971.885100610692</v>
      </c>
      <c r="K31" s="40">
        <v>13015.694449999999</v>
      </c>
      <c r="L31" s="40">
        <v>12956.400974999999</v>
      </c>
      <c r="M31" s="40">
        <v>12990.469500000001</v>
      </c>
      <c r="N31" s="40">
        <v>13212.247325</v>
      </c>
      <c r="O31" s="40">
        <v>13236.239000000001</v>
      </c>
      <c r="P31" s="40">
        <v>13100.090099999999</v>
      </c>
      <c r="Q31" s="40">
        <v>13023.528499999999</v>
      </c>
      <c r="R31" s="40">
        <v>12904.635975000001</v>
      </c>
      <c r="S31" s="40">
        <v>12888.250499999998</v>
      </c>
      <c r="T31" s="40">
        <v>12709.409625</v>
      </c>
      <c r="U31" s="40">
        <v>12763.143424999998</v>
      </c>
      <c r="V31" s="40">
        <v>12922.929250000001</v>
      </c>
      <c r="W31" s="40">
        <v>12765.994550000001</v>
      </c>
      <c r="X31" s="40">
        <v>12748.447375</v>
      </c>
      <c r="Y31" s="40">
        <v>13078.884725</v>
      </c>
      <c r="Z31" s="41">
        <v>100.68049728647858</v>
      </c>
      <c r="AA31" s="42">
        <v>100.68049728647858</v>
      </c>
      <c r="AB31" s="42">
        <v>102.59248219384394</v>
      </c>
      <c r="AC31" s="35"/>
      <c r="AD31" s="35"/>
      <c r="AE31" s="35"/>
    </row>
    <row r="32" spans="1:31" ht="15.75" x14ac:dyDescent="0.25">
      <c r="A32" s="101" t="s">
        <v>48</v>
      </c>
      <c r="B32" s="42">
        <v>4828.6596621400604</v>
      </c>
      <c r="C32" s="42">
        <v>4998.5909149323406</v>
      </c>
      <c r="D32" s="42">
        <v>4849.8965365762797</v>
      </c>
      <c r="E32" s="40">
        <v>4567.0576647161024</v>
      </c>
      <c r="F32" s="40">
        <v>4299.3253636144418</v>
      </c>
      <c r="G32" s="40">
        <v>4193.8173826407101</v>
      </c>
      <c r="H32" s="40">
        <v>4017.7475954987176</v>
      </c>
      <c r="I32" s="40">
        <v>4090.8478375000004</v>
      </c>
      <c r="J32" s="40">
        <v>4183.2460211160051</v>
      </c>
      <c r="K32" s="40">
        <v>4033.9138000000003</v>
      </c>
      <c r="L32" s="40">
        <v>4283.4997249999997</v>
      </c>
      <c r="M32" s="40">
        <v>4308.3725624999997</v>
      </c>
      <c r="N32" s="40">
        <v>4453.4693875000003</v>
      </c>
      <c r="O32" s="40">
        <v>4410.7391500000003</v>
      </c>
      <c r="P32" s="40">
        <v>4417.1471235077042</v>
      </c>
      <c r="Q32" s="40">
        <v>4410.0267999999996</v>
      </c>
      <c r="R32" s="40">
        <v>4449.5380374999995</v>
      </c>
      <c r="S32" s="40">
        <v>4741.5703374999994</v>
      </c>
      <c r="T32" s="40">
        <v>4579.3314035820104</v>
      </c>
      <c r="U32" s="40">
        <v>4465.5960301383175</v>
      </c>
      <c r="V32" s="40">
        <v>4431.3349751769319</v>
      </c>
      <c r="W32" s="40">
        <v>4354.7529407603051</v>
      </c>
      <c r="X32" s="40">
        <v>4218.8746420103053</v>
      </c>
      <c r="Y32" s="40">
        <v>4463.6703354619067</v>
      </c>
      <c r="Z32" s="41">
        <v>103.60458638937889</v>
      </c>
      <c r="AA32" s="42">
        <v>103.60458638937889</v>
      </c>
      <c r="AB32" s="42">
        <v>105.80246035696508</v>
      </c>
      <c r="AC32" s="35"/>
      <c r="AD32" s="35"/>
      <c r="AE32" s="35"/>
    </row>
    <row r="33" spans="1:31" ht="15.75" hidden="1" customHeight="1" x14ac:dyDescent="0.25">
      <c r="A33" s="101" t="s">
        <v>44</v>
      </c>
      <c r="B33" s="34">
        <v>4130.5936000000002</v>
      </c>
      <c r="C33" s="34">
        <v>4274.4871000000003</v>
      </c>
      <c r="D33" s="34">
        <v>4211.4184250000008</v>
      </c>
      <c r="E33" s="37">
        <v>3955.0616499999996</v>
      </c>
      <c r="F33" s="37">
        <v>3701.8850499999999</v>
      </c>
      <c r="G33" s="37">
        <v>3612.4476249999998</v>
      </c>
      <c r="H33" s="37">
        <v>3425.9522500000003</v>
      </c>
      <c r="I33" s="37">
        <v>3485.8873750000002</v>
      </c>
      <c r="J33" s="37">
        <v>3549.9923591954448</v>
      </c>
      <c r="K33" s="37">
        <v>3374.5152999999996</v>
      </c>
      <c r="L33" s="37">
        <v>3603.2488249999997</v>
      </c>
      <c r="M33" s="37">
        <v>3642.7177499999998</v>
      </c>
      <c r="N33" s="37">
        <v>3793.56475</v>
      </c>
      <c r="O33" s="37">
        <v>3740.9254500000002</v>
      </c>
      <c r="P33" s="37">
        <v>3759.4311749999997</v>
      </c>
      <c r="Q33" s="37">
        <v>3733.7303750000001</v>
      </c>
      <c r="R33" s="37">
        <v>3776.7759249999999</v>
      </c>
      <c r="S33" s="37">
        <v>4086.6028750000005</v>
      </c>
      <c r="T33" s="37">
        <v>3930.9132750000003</v>
      </c>
      <c r="U33" s="37">
        <v>3824.2775500000002</v>
      </c>
      <c r="V33" s="37">
        <v>3784.4780249999994</v>
      </c>
      <c r="W33" s="37">
        <v>3755.7934250000003</v>
      </c>
      <c r="X33" s="37">
        <v>3619.1954250000003</v>
      </c>
      <c r="Y33" s="37">
        <v>3840.7492499999998</v>
      </c>
      <c r="Z33" s="38">
        <v>105.43552859142943</v>
      </c>
      <c r="AA33" s="34">
        <v>105.43552859142943</v>
      </c>
      <c r="AB33" s="34">
        <v>106.12013704686119</v>
      </c>
      <c r="AC33" s="35"/>
      <c r="AD33" s="35"/>
      <c r="AE33" s="35"/>
    </row>
    <row r="34" spans="1:31" ht="15.75" hidden="1" customHeight="1" x14ac:dyDescent="0.25">
      <c r="A34" s="101" t="s">
        <v>45</v>
      </c>
      <c r="B34" s="34">
        <v>698.0660621400599</v>
      </c>
      <c r="C34" s="34">
        <v>724.10381493234036</v>
      </c>
      <c r="D34" s="34">
        <v>638.47811157627893</v>
      </c>
      <c r="E34" s="37">
        <v>611.99601471610242</v>
      </c>
      <c r="F34" s="37">
        <v>597.44031361444183</v>
      </c>
      <c r="G34" s="37">
        <v>581.36975764071042</v>
      </c>
      <c r="H34" s="37">
        <v>591.79534549871801</v>
      </c>
      <c r="I34" s="37">
        <v>604.96046250000006</v>
      </c>
      <c r="J34" s="37">
        <v>633.25366192056003</v>
      </c>
      <c r="K34" s="37">
        <v>659.39850000000001</v>
      </c>
      <c r="L34" s="37">
        <v>680.2509</v>
      </c>
      <c r="M34" s="37">
        <v>665.65481249999993</v>
      </c>
      <c r="N34" s="37">
        <v>659.90463750000004</v>
      </c>
      <c r="O34" s="37">
        <v>669.81370000000004</v>
      </c>
      <c r="P34" s="37">
        <v>657.71594850770384</v>
      </c>
      <c r="Q34" s="37">
        <v>676.296425</v>
      </c>
      <c r="R34" s="37">
        <v>672.76211250000006</v>
      </c>
      <c r="S34" s="37">
        <v>654.96746250000001</v>
      </c>
      <c r="T34" s="37">
        <v>648.4181285820107</v>
      </c>
      <c r="U34" s="37">
        <v>641.31848013831814</v>
      </c>
      <c r="V34" s="37">
        <v>646.85695017693183</v>
      </c>
      <c r="W34" s="37">
        <v>598.95951576030529</v>
      </c>
      <c r="X34" s="37">
        <v>599.67921701030525</v>
      </c>
      <c r="Y34" s="37">
        <v>622.9210854619073</v>
      </c>
      <c r="Z34" s="38">
        <v>93.570677482349396</v>
      </c>
      <c r="AA34" s="34">
        <v>93.570677482349396</v>
      </c>
      <c r="AB34" s="34">
        <v>103.86860096715023</v>
      </c>
      <c r="AC34" s="35"/>
      <c r="AD34" s="35"/>
      <c r="AE34" s="35"/>
    </row>
    <row r="35" spans="1:31" ht="31.7" customHeight="1" x14ac:dyDescent="0.25">
      <c r="A35" s="132" t="s">
        <v>49</v>
      </c>
      <c r="B35" s="34">
        <v>2510.3437699999999</v>
      </c>
      <c r="C35" s="34">
        <v>2467.679275</v>
      </c>
      <c r="D35" s="34">
        <v>2371.6950562500001</v>
      </c>
      <c r="E35" s="37">
        <v>2362.3236825000004</v>
      </c>
      <c r="F35" s="37">
        <v>2338.7105999999999</v>
      </c>
      <c r="G35" s="37">
        <v>2269.4373249999999</v>
      </c>
      <c r="H35" s="37">
        <v>2169.5872749999999</v>
      </c>
      <c r="I35" s="37">
        <v>2184.9191000000001</v>
      </c>
      <c r="J35" s="37">
        <v>2170.1483865786722</v>
      </c>
      <c r="K35" s="37">
        <v>2185.2075249999998</v>
      </c>
      <c r="L35" s="37">
        <v>2101.2829000000002</v>
      </c>
      <c r="M35" s="37">
        <v>2084.98585</v>
      </c>
      <c r="N35" s="37">
        <v>2061.9641499999998</v>
      </c>
      <c r="O35" s="37">
        <v>2038.4172249999999</v>
      </c>
      <c r="P35" s="37">
        <v>2035.358475</v>
      </c>
      <c r="Q35" s="37">
        <v>2047.2035999999998</v>
      </c>
      <c r="R35" s="37">
        <v>2042.1475250000001</v>
      </c>
      <c r="S35" s="37">
        <v>1793.485375</v>
      </c>
      <c r="T35" s="37">
        <v>1695.2421749999999</v>
      </c>
      <c r="U35" s="37">
        <v>1666.9393</v>
      </c>
      <c r="V35" s="37">
        <v>1662.3848</v>
      </c>
      <c r="W35" s="37">
        <v>1640.1458250000003</v>
      </c>
      <c r="X35" s="37">
        <v>1642.2279000000001</v>
      </c>
      <c r="Y35" s="37">
        <v>1622.1882500000002</v>
      </c>
      <c r="Z35" s="38">
        <v>77.803357314148684</v>
      </c>
      <c r="AA35" s="34">
        <v>77.803357314148684</v>
      </c>
      <c r="AB35" s="34">
        <v>98.782121544269884</v>
      </c>
      <c r="AC35" s="35"/>
      <c r="AD35" s="35"/>
      <c r="AE35" s="35"/>
    </row>
    <row r="36" spans="1:31" ht="15.95" customHeight="1" x14ac:dyDescent="0.25">
      <c r="A36" s="132" t="s">
        <v>50</v>
      </c>
      <c r="B36" s="34">
        <v>148.23362500000002</v>
      </c>
      <c r="C36" s="34">
        <v>156.25450000000001</v>
      </c>
      <c r="D36" s="34">
        <v>172.03387499999997</v>
      </c>
      <c r="E36" s="37">
        <v>186.72287499999999</v>
      </c>
      <c r="F36" s="37">
        <v>191.90287499999999</v>
      </c>
      <c r="G36" s="37">
        <v>223.42099999999999</v>
      </c>
      <c r="H36" s="37">
        <v>250.29475000000002</v>
      </c>
      <c r="I36" s="37">
        <v>236.443375</v>
      </c>
      <c r="J36" s="37">
        <v>249.77875</v>
      </c>
      <c r="K36" s="37">
        <v>259.30525</v>
      </c>
      <c r="L36" s="37">
        <v>251.53675000000001</v>
      </c>
      <c r="M36" s="37">
        <v>263.36062500000003</v>
      </c>
      <c r="N36" s="37">
        <v>269.80287499999997</v>
      </c>
      <c r="O36" s="37">
        <v>236.00049999999999</v>
      </c>
      <c r="P36" s="37">
        <v>216.02349999999998</v>
      </c>
      <c r="Q36" s="37">
        <v>186.33674999999999</v>
      </c>
      <c r="R36" s="37">
        <v>151.89687499999999</v>
      </c>
      <c r="S36" s="37">
        <v>132.92037500000001</v>
      </c>
      <c r="T36" s="37">
        <v>125.69137500000001</v>
      </c>
      <c r="U36" s="37">
        <v>135.204375</v>
      </c>
      <c r="V36" s="37">
        <v>138.25162499999999</v>
      </c>
      <c r="W36" s="37">
        <v>133.34575000000001</v>
      </c>
      <c r="X36" s="37">
        <v>123.47387500000001</v>
      </c>
      <c r="Y36" s="37">
        <v>110.24087499999999</v>
      </c>
      <c r="Z36" s="38">
        <v>41.83750949126803</v>
      </c>
      <c r="AA36" s="34">
        <v>41.83750949126803</v>
      </c>
      <c r="AB36" s="34">
        <v>89.230769230769226</v>
      </c>
      <c r="AC36" s="35"/>
      <c r="AD36" s="35"/>
      <c r="AE36" s="35"/>
    </row>
    <row r="37" spans="1:31" ht="33" customHeight="1" thickBot="1" x14ac:dyDescent="0.3">
      <c r="A37" s="140" t="s">
        <v>51</v>
      </c>
      <c r="B37" s="54">
        <v>39666.278824006316</v>
      </c>
      <c r="C37" s="54">
        <v>39102.185009182336</v>
      </c>
      <c r="D37" s="54">
        <v>39212.180803377829</v>
      </c>
      <c r="E37" s="52">
        <v>39298.368522466102</v>
      </c>
      <c r="F37" s="52">
        <v>38663.049127905717</v>
      </c>
      <c r="G37" s="52">
        <v>39098.011127640704</v>
      </c>
      <c r="H37" s="52">
        <v>39488.829172050057</v>
      </c>
      <c r="I37" s="52">
        <v>39788.411036456171</v>
      </c>
      <c r="J37" s="52">
        <v>41170.634093146276</v>
      </c>
      <c r="K37" s="52">
        <v>41863.68497042641</v>
      </c>
      <c r="L37" s="52">
        <v>41171.959107538925</v>
      </c>
      <c r="M37" s="52">
        <v>42407.890574471603</v>
      </c>
      <c r="N37" s="52">
        <v>43190.660925646567</v>
      </c>
      <c r="O37" s="52">
        <v>43131.529155336248</v>
      </c>
      <c r="P37" s="52">
        <v>44010.60307957021</v>
      </c>
      <c r="Q37" s="52">
        <v>43817.374273641122</v>
      </c>
      <c r="R37" s="52">
        <v>43448.183287500004</v>
      </c>
      <c r="S37" s="52">
        <v>43954.704413446205</v>
      </c>
      <c r="T37" s="52">
        <v>44127.856697374511</v>
      </c>
      <c r="U37" s="52">
        <v>44141.106699048309</v>
      </c>
      <c r="V37" s="52">
        <v>45102.820501036935</v>
      </c>
      <c r="W37" s="52">
        <v>45535.459896840301</v>
      </c>
      <c r="X37" s="52">
        <v>45470.906714240307</v>
      </c>
      <c r="Y37" s="52">
        <v>47249.064509491902</v>
      </c>
      <c r="Z37" s="53">
        <v>111.41579752829071</v>
      </c>
      <c r="AA37" s="54">
        <v>111.41579752829071</v>
      </c>
      <c r="AB37" s="54">
        <v>103.91063295426305</v>
      </c>
      <c r="AC37" s="35"/>
      <c r="AD37" s="35"/>
      <c r="AE37" s="35"/>
    </row>
    <row r="38" spans="1:31" ht="16.5" thickTop="1" x14ac:dyDescent="0.25">
      <c r="A38" s="399" t="s">
        <v>52</v>
      </c>
      <c r="B38" s="34">
        <v>12028.650325000001</v>
      </c>
      <c r="C38" s="34">
        <v>11441.361349999999</v>
      </c>
      <c r="D38" s="34">
        <v>11647.34895</v>
      </c>
      <c r="E38" s="37">
        <v>11860.4053</v>
      </c>
      <c r="F38" s="37">
        <v>11901.254424999999</v>
      </c>
      <c r="G38" s="37">
        <v>12319.6816</v>
      </c>
      <c r="H38" s="37">
        <v>12954.709149999999</v>
      </c>
      <c r="I38" s="37">
        <v>13029.485675</v>
      </c>
      <c r="J38" s="37">
        <v>13499.705659541389</v>
      </c>
      <c r="K38" s="37">
        <v>14295.140300000001</v>
      </c>
      <c r="L38" s="37">
        <v>13785.818800000001</v>
      </c>
      <c r="M38" s="37">
        <v>14641.188325000001</v>
      </c>
      <c r="N38" s="37">
        <v>14691.418725</v>
      </c>
      <c r="O38" s="37">
        <v>14699.334825</v>
      </c>
      <c r="P38" s="37">
        <v>15288.047425000001</v>
      </c>
      <c r="Q38" s="37">
        <v>14769.623725000001</v>
      </c>
      <c r="R38" s="37">
        <v>15007.721650000001</v>
      </c>
      <c r="S38" s="37">
        <v>15169.701100000002</v>
      </c>
      <c r="T38" s="37">
        <v>15450.298325</v>
      </c>
      <c r="U38" s="37">
        <v>15388.489324999999</v>
      </c>
      <c r="V38" s="37">
        <v>15842.890025000001</v>
      </c>
      <c r="W38" s="37">
        <v>16151.2125</v>
      </c>
      <c r="X38" s="37">
        <v>16193.018824999999</v>
      </c>
      <c r="Y38" s="37">
        <v>16987.70335</v>
      </c>
      <c r="Z38" s="38">
        <v>116.02669180121848</v>
      </c>
      <c r="AA38" s="34">
        <v>116.02669180121848</v>
      </c>
      <c r="AB38" s="34">
        <v>104.90767615636386</v>
      </c>
      <c r="AC38" s="35"/>
      <c r="AD38" s="35"/>
      <c r="AE38" s="35"/>
    </row>
    <row r="39" spans="1:31" ht="15.75" x14ac:dyDescent="0.25">
      <c r="A39" s="399" t="s">
        <v>53</v>
      </c>
      <c r="B39" s="34">
        <v>10992.04356686625</v>
      </c>
      <c r="C39" s="34">
        <v>10543.380144250001</v>
      </c>
      <c r="D39" s="34">
        <v>10969.481568749999</v>
      </c>
      <c r="E39" s="37">
        <v>11202.35017525</v>
      </c>
      <c r="F39" s="37">
        <v>10871.0731825</v>
      </c>
      <c r="G39" s="37">
        <v>11232.61377</v>
      </c>
      <c r="H39" s="37">
        <v>11781.376919499999</v>
      </c>
      <c r="I39" s="37">
        <v>11570.394812499999</v>
      </c>
      <c r="J39" s="37">
        <v>12016.57366252139</v>
      </c>
      <c r="K39" s="37">
        <v>12131.2179</v>
      </c>
      <c r="L39" s="37">
        <v>11640.8668616375</v>
      </c>
      <c r="M39" s="37">
        <v>12265.36446771</v>
      </c>
      <c r="N39" s="37">
        <v>12809.52241783625</v>
      </c>
      <c r="O39" s="37">
        <v>12321.973280336249</v>
      </c>
      <c r="P39" s="37">
        <v>12791.644356062501</v>
      </c>
      <c r="Q39" s="37">
        <v>13172.934625000002</v>
      </c>
      <c r="R39" s="37">
        <v>12793.686724999998</v>
      </c>
      <c r="S39" s="37">
        <v>13260.7465625</v>
      </c>
      <c r="T39" s="37">
        <v>13764.848318792501</v>
      </c>
      <c r="U39" s="37">
        <v>13713.043018909999</v>
      </c>
      <c r="V39" s="37">
        <v>14246.686900860001</v>
      </c>
      <c r="W39" s="37">
        <v>14753.613756080002</v>
      </c>
      <c r="X39" s="37">
        <v>14725.54899723</v>
      </c>
      <c r="Y39" s="37">
        <v>15570.351074030001</v>
      </c>
      <c r="Z39" s="38">
        <v>126.94571722079998</v>
      </c>
      <c r="AA39" s="34">
        <v>126.94571722079998</v>
      </c>
      <c r="AB39" s="34">
        <v>105.73766595361788</v>
      </c>
      <c r="AC39" s="35"/>
      <c r="AD39" s="35"/>
      <c r="AE39" s="35"/>
    </row>
    <row r="40" spans="1:31" ht="15.75" x14ac:dyDescent="0.25">
      <c r="A40" s="101" t="s">
        <v>54</v>
      </c>
      <c r="B40" s="42">
        <v>5576.1987499999996</v>
      </c>
      <c r="C40" s="42">
        <v>5550.4588750000003</v>
      </c>
      <c r="D40" s="42">
        <v>5837.3364999999994</v>
      </c>
      <c r="E40" s="40">
        <v>5994.5231749999994</v>
      </c>
      <c r="F40" s="40">
        <v>5901.2363500000001</v>
      </c>
      <c r="G40" s="40">
        <v>6158.7897250000005</v>
      </c>
      <c r="H40" s="40">
        <v>6494.4983000000002</v>
      </c>
      <c r="I40" s="40">
        <v>6410.8849499999997</v>
      </c>
      <c r="J40" s="40">
        <v>6554.1628087911922</v>
      </c>
      <c r="K40" s="40">
        <v>6552.6311500000002</v>
      </c>
      <c r="L40" s="40">
        <v>6457.6723250000005</v>
      </c>
      <c r="M40" s="40">
        <v>6770.2991249999995</v>
      </c>
      <c r="N40" s="40">
        <v>6724.6299500000005</v>
      </c>
      <c r="O40" s="40">
        <v>6799.4173750000009</v>
      </c>
      <c r="P40" s="40">
        <v>7040.2691249999998</v>
      </c>
      <c r="Q40" s="40">
        <v>7119.5820499999991</v>
      </c>
      <c r="R40" s="40">
        <v>7199.6907249999986</v>
      </c>
      <c r="S40" s="40">
        <v>7539.5156749999996</v>
      </c>
      <c r="T40" s="40">
        <v>7733.7259750000003</v>
      </c>
      <c r="U40" s="40">
        <v>7685.2443250000006</v>
      </c>
      <c r="V40" s="40">
        <v>7933.2569250000006</v>
      </c>
      <c r="W40" s="40">
        <v>7824.0774499999998</v>
      </c>
      <c r="X40" s="40">
        <v>8188.4838250000003</v>
      </c>
      <c r="Y40" s="40">
        <v>8409.1363500000007</v>
      </c>
      <c r="Z40" s="41">
        <v>124.20572205072153</v>
      </c>
      <c r="AA40" s="42">
        <v>124.20572205072153</v>
      </c>
      <c r="AB40" s="42">
        <v>102.69402210417049</v>
      </c>
      <c r="AC40" s="35"/>
      <c r="AD40" s="35"/>
      <c r="AE40" s="35"/>
    </row>
    <row r="41" spans="1:31" ht="15.75" x14ac:dyDescent="0.25">
      <c r="A41" s="101" t="s">
        <v>55</v>
      </c>
      <c r="B41" s="42">
        <v>5415.8448168662489</v>
      </c>
      <c r="C41" s="42">
        <v>4992.9212692500005</v>
      </c>
      <c r="D41" s="42">
        <v>5132.1450687500001</v>
      </c>
      <c r="E41" s="40">
        <v>5207.8270002500003</v>
      </c>
      <c r="F41" s="40">
        <v>4969.8368325000001</v>
      </c>
      <c r="G41" s="40">
        <v>5073.8240450000003</v>
      </c>
      <c r="H41" s="40">
        <v>5286.8786195000002</v>
      </c>
      <c r="I41" s="40">
        <v>5159.5098625000001</v>
      </c>
      <c r="J41" s="40">
        <v>5462.4108537301972</v>
      </c>
      <c r="K41" s="40">
        <v>5578.5867500000004</v>
      </c>
      <c r="L41" s="40">
        <v>5183.1945366375003</v>
      </c>
      <c r="M41" s="40">
        <v>5495.0653427099996</v>
      </c>
      <c r="N41" s="40">
        <v>6084.8924678362509</v>
      </c>
      <c r="O41" s="40">
        <v>5522.5559053362504</v>
      </c>
      <c r="P41" s="40">
        <v>5751.3752310624996</v>
      </c>
      <c r="Q41" s="40">
        <v>6053.3525749999999</v>
      </c>
      <c r="R41" s="40">
        <v>5593.9960000000001</v>
      </c>
      <c r="S41" s="40">
        <v>5721.2308874999999</v>
      </c>
      <c r="T41" s="40">
        <v>6031.1223437925</v>
      </c>
      <c r="U41" s="40">
        <v>6027.7986939099992</v>
      </c>
      <c r="V41" s="40">
        <v>6313.42997586</v>
      </c>
      <c r="W41" s="40">
        <v>6929.5363060800009</v>
      </c>
      <c r="X41" s="40">
        <v>6537.0651722299999</v>
      </c>
      <c r="Y41" s="40">
        <v>7161.2147240300001</v>
      </c>
      <c r="Z41" s="41">
        <v>130.31973940419647</v>
      </c>
      <c r="AA41" s="42">
        <v>130.31973940419647</v>
      </c>
      <c r="AB41" s="42">
        <v>109.54704685563934</v>
      </c>
      <c r="AC41" s="35"/>
      <c r="AD41" s="35"/>
      <c r="AE41" s="35"/>
    </row>
    <row r="42" spans="1:31" ht="15.75" hidden="1" customHeight="1" x14ac:dyDescent="0.25">
      <c r="A42" s="101" t="s">
        <v>44</v>
      </c>
      <c r="B42" s="34">
        <v>5116.630725</v>
      </c>
      <c r="C42" s="34">
        <v>4688.3405249999996</v>
      </c>
      <c r="D42" s="34">
        <v>4772.8514249999998</v>
      </c>
      <c r="E42" s="37">
        <v>4816.1904999999997</v>
      </c>
      <c r="F42" s="37">
        <v>4591.1855999999998</v>
      </c>
      <c r="G42" s="37">
        <v>4678.3091999999997</v>
      </c>
      <c r="H42" s="37">
        <v>4868.4394249999996</v>
      </c>
      <c r="I42" s="37">
        <v>4705.0477500000006</v>
      </c>
      <c r="J42" s="37">
        <v>4987.2613363417076</v>
      </c>
      <c r="K42" s="37">
        <v>5138.3699500000002</v>
      </c>
      <c r="L42" s="37">
        <v>4756.7028</v>
      </c>
      <c r="M42" s="37">
        <v>5071.5533499999992</v>
      </c>
      <c r="N42" s="37">
        <v>5627.58745</v>
      </c>
      <c r="O42" s="37">
        <v>5075.7898500000001</v>
      </c>
      <c r="P42" s="37">
        <v>5292.8496750000004</v>
      </c>
      <c r="Q42" s="37">
        <v>5603.9424249999993</v>
      </c>
      <c r="R42" s="37">
        <v>5184.6365750000004</v>
      </c>
      <c r="S42" s="37">
        <v>5300.771025</v>
      </c>
      <c r="T42" s="37">
        <v>5593.6472250000006</v>
      </c>
      <c r="U42" s="37">
        <v>5590.9250250000005</v>
      </c>
      <c r="V42" s="37">
        <v>5857.732825</v>
      </c>
      <c r="W42" s="37">
        <v>6450.9325750000007</v>
      </c>
      <c r="X42" s="37">
        <v>5990.9907000000003</v>
      </c>
      <c r="Y42" s="37">
        <v>6559.7816500000008</v>
      </c>
      <c r="Z42" s="38">
        <v>129.34379682940295</v>
      </c>
      <c r="AA42" s="34">
        <v>129.34379682940295</v>
      </c>
      <c r="AB42" s="34">
        <v>109.49424136204307</v>
      </c>
      <c r="AC42" s="35"/>
      <c r="AD42" s="35"/>
      <c r="AE42" s="35"/>
    </row>
    <row r="43" spans="1:31" ht="15.75" hidden="1" customHeight="1" x14ac:dyDescent="0.25">
      <c r="A43" s="101" t="s">
        <v>45</v>
      </c>
      <c r="B43" s="34">
        <v>299.21409186624999</v>
      </c>
      <c r="C43" s="34">
        <v>304.58074424999995</v>
      </c>
      <c r="D43" s="34">
        <v>359.29364375</v>
      </c>
      <c r="E43" s="37">
        <v>391.63650024999998</v>
      </c>
      <c r="F43" s="37">
        <v>378.65123249999999</v>
      </c>
      <c r="G43" s="37">
        <v>395.51484500000004</v>
      </c>
      <c r="H43" s="37">
        <v>418.43919449999999</v>
      </c>
      <c r="I43" s="37">
        <v>454.46211249999999</v>
      </c>
      <c r="J43" s="37">
        <v>475.14951738848998</v>
      </c>
      <c r="K43" s="37">
        <v>440.21680000000003</v>
      </c>
      <c r="L43" s="37">
        <v>426.49173663750003</v>
      </c>
      <c r="M43" s="37">
        <v>423.51199270999996</v>
      </c>
      <c r="N43" s="37">
        <v>457.30501783625004</v>
      </c>
      <c r="O43" s="37">
        <v>446.76605533625002</v>
      </c>
      <c r="P43" s="37">
        <v>458.52555606249996</v>
      </c>
      <c r="Q43" s="37">
        <v>449.41015000000004</v>
      </c>
      <c r="R43" s="37">
        <v>409.35942499999999</v>
      </c>
      <c r="S43" s="37">
        <v>420.45986249999999</v>
      </c>
      <c r="T43" s="37">
        <v>437.47511879250004</v>
      </c>
      <c r="U43" s="37">
        <v>436.87366890999999</v>
      </c>
      <c r="V43" s="37">
        <v>455.69715085999997</v>
      </c>
      <c r="W43" s="37">
        <v>478.60373107999999</v>
      </c>
      <c r="X43" s="37">
        <v>546.07447222999997</v>
      </c>
      <c r="Y43" s="37">
        <v>601.43307402999994</v>
      </c>
      <c r="Z43" s="38">
        <v>142.00708382526562</v>
      </c>
      <c r="AA43" s="34">
        <v>142.00708382526562</v>
      </c>
      <c r="AB43" s="34">
        <v>110.1263504852591</v>
      </c>
      <c r="AC43" s="35"/>
      <c r="AD43" s="35"/>
      <c r="AE43" s="35"/>
    </row>
    <row r="44" spans="1:31" ht="15.75" x14ac:dyDescent="0.25">
      <c r="A44" s="399" t="s">
        <v>56</v>
      </c>
      <c r="B44" s="34">
        <v>23296.548487140062</v>
      </c>
      <c r="C44" s="34">
        <v>23075.928239932342</v>
      </c>
      <c r="D44" s="34">
        <v>22642.146386576282</v>
      </c>
      <c r="E44" s="37">
        <v>22429.338789716101</v>
      </c>
      <c r="F44" s="37">
        <v>22073.89346361444</v>
      </c>
      <c r="G44" s="37">
        <v>21928.07355764071</v>
      </c>
      <c r="H44" s="37">
        <v>21744.179670498717</v>
      </c>
      <c r="I44" s="37">
        <v>22148.0058875</v>
      </c>
      <c r="J44" s="37">
        <v>23007.617996726698</v>
      </c>
      <c r="K44" s="37">
        <v>23574.616375000001</v>
      </c>
      <c r="L44" s="37">
        <v>23464.074824999996</v>
      </c>
      <c r="M44" s="37">
        <v>23927.543862500002</v>
      </c>
      <c r="N44" s="37">
        <v>24151.2996375</v>
      </c>
      <c r="O44" s="37">
        <v>24443.082300000002</v>
      </c>
      <c r="P44" s="37">
        <v>24666.065723507705</v>
      </c>
      <c r="Q44" s="37">
        <v>24041.047849999999</v>
      </c>
      <c r="R44" s="37">
        <v>24088.009862500003</v>
      </c>
      <c r="S44" s="37">
        <v>24162.576037499999</v>
      </c>
      <c r="T44" s="37">
        <v>23789.302803582013</v>
      </c>
      <c r="U44" s="37">
        <v>23719.872855138317</v>
      </c>
      <c r="V44" s="37">
        <v>24061.903025176933</v>
      </c>
      <c r="W44" s="37">
        <v>24002.125840760305</v>
      </c>
      <c r="X44" s="37">
        <v>23886.897517010304</v>
      </c>
      <c r="Y44" s="37">
        <v>24833.208360461904</v>
      </c>
      <c r="Z44" s="38">
        <v>103.7851844112423</v>
      </c>
      <c r="AA44" s="34">
        <v>103.7851844112423</v>
      </c>
      <c r="AB44" s="34">
        <v>103.9615856389904</v>
      </c>
      <c r="AC44" s="35"/>
      <c r="AD44" s="35"/>
      <c r="AE44" s="35"/>
    </row>
    <row r="45" spans="1:31" ht="15.75" x14ac:dyDescent="0.25">
      <c r="A45" s="101" t="s">
        <v>54</v>
      </c>
      <c r="B45" s="42">
        <v>14726.252825</v>
      </c>
      <c r="C45" s="42">
        <v>14640.1757</v>
      </c>
      <c r="D45" s="42">
        <v>14480.595099999999</v>
      </c>
      <c r="E45" s="40">
        <v>14624.994499999999</v>
      </c>
      <c r="F45" s="40">
        <v>14546.962600000001</v>
      </c>
      <c r="G45" s="40">
        <v>14422.067175</v>
      </c>
      <c r="H45" s="40">
        <v>14222.391700000002</v>
      </c>
      <c r="I45" s="40">
        <v>14479.654300000002</v>
      </c>
      <c r="J45" s="40">
        <v>15009.967850610694</v>
      </c>
      <c r="K45" s="40">
        <v>15092.630075000001</v>
      </c>
      <c r="L45" s="40">
        <v>15078.0851</v>
      </c>
      <c r="M45" s="40">
        <v>15156.999374999999</v>
      </c>
      <c r="N45" s="40">
        <v>15481.928824999999</v>
      </c>
      <c r="O45" s="40">
        <v>15562.758800000001</v>
      </c>
      <c r="P45" s="40">
        <v>15487.4791</v>
      </c>
      <c r="Q45" s="40">
        <v>15434.228999999999</v>
      </c>
      <c r="R45" s="40">
        <v>15337.8331</v>
      </c>
      <c r="S45" s="40">
        <v>15362.825000000001</v>
      </c>
      <c r="T45" s="40">
        <v>15189.374750000001</v>
      </c>
      <c r="U45" s="40">
        <v>15303.258174999997</v>
      </c>
      <c r="V45" s="40">
        <v>15506.893125000001</v>
      </c>
      <c r="W45" s="40">
        <v>15356.111800000001</v>
      </c>
      <c r="X45" s="40">
        <v>15387.41525</v>
      </c>
      <c r="Y45" s="40">
        <v>15827.011725</v>
      </c>
      <c r="Z45" s="41">
        <v>104.42039981526688</v>
      </c>
      <c r="AA45" s="42">
        <v>104.42039981526688</v>
      </c>
      <c r="AB45" s="42">
        <v>102.85688290419435</v>
      </c>
      <c r="AC45" s="35"/>
      <c r="AD45" s="35"/>
      <c r="AE45" s="35"/>
    </row>
    <row r="46" spans="1:31" ht="15.75" x14ac:dyDescent="0.25">
      <c r="A46" s="101" t="s">
        <v>55</v>
      </c>
      <c r="B46" s="42">
        <v>8570.295662140059</v>
      </c>
      <c r="C46" s="42">
        <v>8435.7525399323385</v>
      </c>
      <c r="D46" s="42">
        <v>8161.5512865762794</v>
      </c>
      <c r="E46" s="40">
        <v>7804.3442897161021</v>
      </c>
      <c r="F46" s="40">
        <v>7526.9308636144415</v>
      </c>
      <c r="G46" s="40">
        <v>7506.0063826407104</v>
      </c>
      <c r="H46" s="40">
        <v>7521.7879704987181</v>
      </c>
      <c r="I46" s="40">
        <v>7668.3515875000003</v>
      </c>
      <c r="J46" s="40">
        <v>7997.6501461160042</v>
      </c>
      <c r="K46" s="40">
        <v>8481.9863000000005</v>
      </c>
      <c r="L46" s="40">
        <v>8385.9897249999995</v>
      </c>
      <c r="M46" s="40">
        <v>8770.5444874999994</v>
      </c>
      <c r="N46" s="40">
        <v>8669.3708124999994</v>
      </c>
      <c r="O46" s="40">
        <v>8880.3235000000004</v>
      </c>
      <c r="P46" s="40">
        <v>9178.5866235077046</v>
      </c>
      <c r="Q46" s="40">
        <v>8606.8188499999997</v>
      </c>
      <c r="R46" s="40">
        <v>8750.1767624999993</v>
      </c>
      <c r="S46" s="40">
        <v>8799.7510375000002</v>
      </c>
      <c r="T46" s="40">
        <v>8599.9280535820108</v>
      </c>
      <c r="U46" s="40">
        <v>8416.6146801383184</v>
      </c>
      <c r="V46" s="40">
        <v>8555.0099001769304</v>
      </c>
      <c r="W46" s="40">
        <v>8646.0140407603049</v>
      </c>
      <c r="X46" s="40">
        <v>8499.482267010304</v>
      </c>
      <c r="Y46" s="40">
        <v>9006.1966354619071</v>
      </c>
      <c r="Z46" s="41">
        <v>102.68741804914202</v>
      </c>
      <c r="AA46" s="42">
        <v>102.68741804914202</v>
      </c>
      <c r="AB46" s="42">
        <v>105.96152714865582</v>
      </c>
      <c r="AC46" s="35"/>
      <c r="AD46" s="35"/>
      <c r="AE46" s="35"/>
    </row>
    <row r="47" spans="1:31" ht="15.75" hidden="1" customHeight="1" x14ac:dyDescent="0.25">
      <c r="A47" s="101" t="s">
        <v>44</v>
      </c>
      <c r="B47" s="34">
        <v>7843.8296</v>
      </c>
      <c r="C47" s="34">
        <v>7685.0388500000008</v>
      </c>
      <c r="D47" s="34">
        <v>7483.3374250000006</v>
      </c>
      <c r="E47" s="37">
        <v>7136.6031499999999</v>
      </c>
      <c r="F47" s="37">
        <v>6871.3466749999998</v>
      </c>
      <c r="G47" s="37">
        <v>6890.8311250000006</v>
      </c>
      <c r="H47" s="37">
        <v>6893.3552499999996</v>
      </c>
      <c r="I47" s="37">
        <v>7025.8913750000002</v>
      </c>
      <c r="J47" s="37">
        <v>7334.7604841954444</v>
      </c>
      <c r="K47" s="37">
        <v>7777.9457999999995</v>
      </c>
      <c r="L47" s="37">
        <v>7623.2776999999996</v>
      </c>
      <c r="M47" s="37">
        <v>8067.8467999999993</v>
      </c>
      <c r="N47" s="37">
        <v>7959.7230499999987</v>
      </c>
      <c r="O47" s="37">
        <v>8156.4314749999994</v>
      </c>
      <c r="P47" s="37">
        <v>8448.1426749999991</v>
      </c>
      <c r="Q47" s="37">
        <v>7854.2450499999995</v>
      </c>
      <c r="R47" s="37">
        <v>7719.2595250000004</v>
      </c>
      <c r="S47" s="37">
        <v>7877.0328250000002</v>
      </c>
      <c r="T47" s="37">
        <v>7897.2986749999991</v>
      </c>
      <c r="U47" s="37">
        <v>7707.817575</v>
      </c>
      <c r="V47" s="37">
        <v>7863.1389499999996</v>
      </c>
      <c r="W47" s="37">
        <v>7995.0959000000003</v>
      </c>
      <c r="X47" s="37">
        <v>7840.9608000000007</v>
      </c>
      <c r="Y47" s="37">
        <v>8310.9604249999993</v>
      </c>
      <c r="Z47" s="38">
        <v>103.01445251493591</v>
      </c>
      <c r="AA47" s="34">
        <v>103.01445251493591</v>
      </c>
      <c r="AB47" s="34">
        <v>105.99413340135187</v>
      </c>
      <c r="AC47" s="35"/>
      <c r="AD47" s="35"/>
      <c r="AE47" s="35"/>
    </row>
    <row r="48" spans="1:31" ht="15.75" hidden="1" customHeight="1" x14ac:dyDescent="0.25">
      <c r="A48" s="101" t="s">
        <v>45</v>
      </c>
      <c r="B48" s="34">
        <v>726.46606214005965</v>
      </c>
      <c r="C48" s="34">
        <v>750.71368993234023</v>
      </c>
      <c r="D48" s="34">
        <v>678.21386157627887</v>
      </c>
      <c r="E48" s="37">
        <v>667.74113971610245</v>
      </c>
      <c r="F48" s="37">
        <v>655.58418861444204</v>
      </c>
      <c r="G48" s="37">
        <v>615.17525764071047</v>
      </c>
      <c r="H48" s="37">
        <v>628.43272049871803</v>
      </c>
      <c r="I48" s="37">
        <v>642.4602124999999</v>
      </c>
      <c r="J48" s="37">
        <v>662.88966192056</v>
      </c>
      <c r="K48" s="37">
        <v>704.04050000000018</v>
      </c>
      <c r="L48" s="37">
        <v>762.71202500000004</v>
      </c>
      <c r="M48" s="37">
        <v>702.69768750000003</v>
      </c>
      <c r="N48" s="37">
        <v>709.64776250000011</v>
      </c>
      <c r="O48" s="37">
        <v>723.8920250000001</v>
      </c>
      <c r="P48" s="37">
        <v>730.44394850770402</v>
      </c>
      <c r="Q48" s="37">
        <v>752.57380000000012</v>
      </c>
      <c r="R48" s="37">
        <v>1030.9172375000001</v>
      </c>
      <c r="S48" s="37">
        <v>922.71821250000005</v>
      </c>
      <c r="T48" s="37">
        <v>702.62937858201065</v>
      </c>
      <c r="U48" s="37">
        <v>708.7971051383181</v>
      </c>
      <c r="V48" s="37">
        <v>691.87095017693184</v>
      </c>
      <c r="W48" s="37">
        <v>650.91814076030528</v>
      </c>
      <c r="X48" s="37">
        <v>658.52146701030529</v>
      </c>
      <c r="Y48" s="37">
        <v>695.23621046190726</v>
      </c>
      <c r="Z48" s="38">
        <v>98.932688202646929</v>
      </c>
      <c r="AA48" s="34">
        <v>98.932688202646929</v>
      </c>
      <c r="AB48" s="34">
        <v>105.57327258921792</v>
      </c>
      <c r="AC48" s="35"/>
      <c r="AD48" s="35"/>
      <c r="AE48" s="35"/>
    </row>
    <row r="49" spans="1:31" ht="15.75" x14ac:dyDescent="0.25">
      <c r="A49" s="399" t="s">
        <v>57</v>
      </c>
      <c r="B49" s="34">
        <v>34288.592054006309</v>
      </c>
      <c r="C49" s="34">
        <v>33619.308384182339</v>
      </c>
      <c r="D49" s="34">
        <v>33611.627955326279</v>
      </c>
      <c r="E49" s="37">
        <v>33631.688964966103</v>
      </c>
      <c r="F49" s="37">
        <v>32944.966646114444</v>
      </c>
      <c r="G49" s="37">
        <v>33160.687327640713</v>
      </c>
      <c r="H49" s="37">
        <v>33525.556589998712</v>
      </c>
      <c r="I49" s="37">
        <v>33718.400699999998</v>
      </c>
      <c r="J49" s="37">
        <v>35024.191659248085</v>
      </c>
      <c r="K49" s="37">
        <v>35705.834275000001</v>
      </c>
      <c r="L49" s="37">
        <v>35104.941686637496</v>
      </c>
      <c r="M49" s="37">
        <v>36192.908330209997</v>
      </c>
      <c r="N49" s="37">
        <v>36960.822055336248</v>
      </c>
      <c r="O49" s="37">
        <v>36765.055580336251</v>
      </c>
      <c r="P49" s="37">
        <v>37457.710079570199</v>
      </c>
      <c r="Q49" s="37">
        <v>37213.982475000004</v>
      </c>
      <c r="R49" s="37">
        <v>36881.696587500002</v>
      </c>
      <c r="S49" s="37">
        <v>37423.3226</v>
      </c>
      <c r="T49" s="37">
        <v>37554.151122374504</v>
      </c>
      <c r="U49" s="37">
        <v>37432.915874048311</v>
      </c>
      <c r="V49" s="37">
        <v>38308.589926036926</v>
      </c>
      <c r="W49" s="37">
        <v>38755.739596840307</v>
      </c>
      <c r="X49" s="37">
        <v>38612.446514240299</v>
      </c>
      <c r="Y49" s="37">
        <v>40403.559434491908</v>
      </c>
      <c r="Z49" s="38">
        <v>111.63404977219288</v>
      </c>
      <c r="AA49" s="34">
        <v>111.63404977219288</v>
      </c>
      <c r="AB49" s="34">
        <v>104.63892428339082</v>
      </c>
      <c r="AC49" s="35"/>
      <c r="AD49" s="35"/>
      <c r="AE49" s="35"/>
    </row>
    <row r="50" spans="1:31" ht="15.75" x14ac:dyDescent="0.25">
      <c r="A50" s="101" t="s">
        <v>54</v>
      </c>
      <c r="B50" s="42">
        <v>20302.451574999999</v>
      </c>
      <c r="C50" s="42">
        <v>20190.634575</v>
      </c>
      <c r="D50" s="42">
        <v>20317.9316</v>
      </c>
      <c r="E50" s="40">
        <v>20619.517674999999</v>
      </c>
      <c r="F50" s="40">
        <v>20448.198950000002</v>
      </c>
      <c r="G50" s="40">
        <v>20580.856899999999</v>
      </c>
      <c r="H50" s="40">
        <v>20716.89</v>
      </c>
      <c r="I50" s="40">
        <v>20890.539250000002</v>
      </c>
      <c r="J50" s="40">
        <v>21564.130659401882</v>
      </c>
      <c r="K50" s="40">
        <v>21645.261225000002</v>
      </c>
      <c r="L50" s="40">
        <v>21535.757425</v>
      </c>
      <c r="M50" s="40">
        <v>21927.298499999997</v>
      </c>
      <c r="N50" s="40">
        <v>22206.558774999998</v>
      </c>
      <c r="O50" s="40">
        <v>22362.176175000001</v>
      </c>
      <c r="P50" s="40">
        <v>22527.748224999999</v>
      </c>
      <c r="Q50" s="40">
        <v>22553.81105</v>
      </c>
      <c r="R50" s="40">
        <v>22537.523825</v>
      </c>
      <c r="S50" s="40">
        <v>22902.340674999999</v>
      </c>
      <c r="T50" s="40">
        <v>22923.100724999997</v>
      </c>
      <c r="U50" s="40">
        <v>22988.502500000002</v>
      </c>
      <c r="V50" s="40">
        <v>23440.15005</v>
      </c>
      <c r="W50" s="40">
        <v>23180.189249999999</v>
      </c>
      <c r="X50" s="40">
        <v>23575.899074999998</v>
      </c>
      <c r="Y50" s="40">
        <v>24236.148074999997</v>
      </c>
      <c r="Z50" s="41">
        <v>110.52934013763664</v>
      </c>
      <c r="AA50" s="42">
        <v>110.52934013763664</v>
      </c>
      <c r="AB50" s="42">
        <v>102.80031727314757</v>
      </c>
      <c r="AC50" s="35"/>
      <c r="AD50" s="35"/>
      <c r="AE50" s="35"/>
    </row>
    <row r="51" spans="1:31" ht="16.5" thickBot="1" x14ac:dyDescent="0.3">
      <c r="A51" s="226" t="s">
        <v>55</v>
      </c>
      <c r="B51" s="62">
        <v>13986.14047900631</v>
      </c>
      <c r="C51" s="62">
        <v>13428.673809182343</v>
      </c>
      <c r="D51" s="62">
        <v>13293.696355326279</v>
      </c>
      <c r="E51" s="60">
        <v>13012.171289966102</v>
      </c>
      <c r="F51" s="60">
        <v>12496.767696114443</v>
      </c>
      <c r="G51" s="60">
        <v>12579.830427640711</v>
      </c>
      <c r="H51" s="60">
        <v>12808.666589998717</v>
      </c>
      <c r="I51" s="60">
        <v>12827.86145</v>
      </c>
      <c r="J51" s="60">
        <v>13460.060999846204</v>
      </c>
      <c r="K51" s="60">
        <v>14060.573049999999</v>
      </c>
      <c r="L51" s="60">
        <v>13569.1842616375</v>
      </c>
      <c r="M51" s="60">
        <v>14265.60983021</v>
      </c>
      <c r="N51" s="60">
        <v>14754.26328033625</v>
      </c>
      <c r="O51" s="60">
        <v>14402.879405336249</v>
      </c>
      <c r="P51" s="60">
        <v>14929.961854570201</v>
      </c>
      <c r="Q51" s="60">
        <v>14660.171425</v>
      </c>
      <c r="R51" s="60">
        <v>14344.172762499998</v>
      </c>
      <c r="S51" s="60">
        <v>14520.981925</v>
      </c>
      <c r="T51" s="60">
        <v>14631.050397374507</v>
      </c>
      <c r="U51" s="60">
        <v>14444.413374048319</v>
      </c>
      <c r="V51" s="60">
        <v>14868.439876036931</v>
      </c>
      <c r="W51" s="60">
        <v>15575.550346840306</v>
      </c>
      <c r="X51" s="60">
        <v>15036.547439240305</v>
      </c>
      <c r="Y51" s="60">
        <v>16167.411359491907</v>
      </c>
      <c r="Z51" s="61">
        <v>113.33137056976221</v>
      </c>
      <c r="AA51" s="62">
        <v>113.33137056976221</v>
      </c>
      <c r="AB51" s="62">
        <v>107.52103215508927</v>
      </c>
      <c r="AC51" s="35"/>
      <c r="AD51" s="35"/>
      <c r="AE51" s="35"/>
    </row>
    <row r="52" spans="1:31" ht="15.75" hidden="1" customHeight="1" x14ac:dyDescent="0.25">
      <c r="A52" s="101" t="s">
        <v>44</v>
      </c>
      <c r="B52" s="42">
        <v>12960.460325</v>
      </c>
      <c r="C52" s="42">
        <v>12373.379375</v>
      </c>
      <c r="D52" s="42">
        <v>12256.188849999999</v>
      </c>
      <c r="E52" s="40">
        <v>11952.79365</v>
      </c>
      <c r="F52" s="40">
        <v>11462.532275</v>
      </c>
      <c r="G52" s="40">
        <v>11569.140325</v>
      </c>
      <c r="H52" s="40">
        <v>11761.794675000001</v>
      </c>
      <c r="I52" s="40">
        <v>11730.939125000001</v>
      </c>
      <c r="J52" s="40">
        <v>12322.021820537151</v>
      </c>
      <c r="K52" s="40">
        <v>12916.31575</v>
      </c>
      <c r="L52" s="40">
        <v>12379.9805</v>
      </c>
      <c r="M52" s="40">
        <v>13139.400149999999</v>
      </c>
      <c r="N52" s="40">
        <v>13587.3105</v>
      </c>
      <c r="O52" s="40">
        <v>13232.221325</v>
      </c>
      <c r="P52" s="40">
        <v>13740.99235</v>
      </c>
      <c r="Q52" s="40">
        <v>13458.187474999999</v>
      </c>
      <c r="R52" s="40">
        <v>12903.896099999998</v>
      </c>
      <c r="S52" s="40">
        <v>13177.803849999998</v>
      </c>
      <c r="T52" s="40">
        <v>13490.945899999997</v>
      </c>
      <c r="U52" s="40">
        <v>13298.7426</v>
      </c>
      <c r="V52" s="40">
        <v>13720.871775</v>
      </c>
      <c r="W52" s="40">
        <v>14446.028474999999</v>
      </c>
      <c r="X52" s="40">
        <v>13831.951500000001</v>
      </c>
      <c r="Y52" s="40">
        <v>14870.742075</v>
      </c>
      <c r="Z52" s="41">
        <v>113.17640074889265</v>
      </c>
      <c r="AA52" s="42">
        <v>113.17640074889265</v>
      </c>
      <c r="AB52" s="42">
        <v>107.50939849624061</v>
      </c>
      <c r="AC52" s="35"/>
      <c r="AD52" s="35"/>
      <c r="AE52" s="35"/>
    </row>
    <row r="53" spans="1:31" ht="16.5" hidden="1" customHeight="1" thickTop="1" x14ac:dyDescent="0.25">
      <c r="A53" s="189" t="s">
        <v>45</v>
      </c>
      <c r="B53" s="62">
        <v>1025.6801540063097</v>
      </c>
      <c r="C53" s="62">
        <v>1055.2944341823402</v>
      </c>
      <c r="D53" s="62">
        <v>1037.5075053262788</v>
      </c>
      <c r="E53" s="60">
        <v>1059.3776399661026</v>
      </c>
      <c r="F53" s="60">
        <v>1034.235421114442</v>
      </c>
      <c r="G53" s="60">
        <v>1010.6901026407105</v>
      </c>
      <c r="H53" s="60">
        <v>1046.871914998718</v>
      </c>
      <c r="I53" s="60">
        <v>1096.922325</v>
      </c>
      <c r="J53" s="60">
        <v>1138.0391793090503</v>
      </c>
      <c r="K53" s="60">
        <v>1144.2573000000002</v>
      </c>
      <c r="L53" s="60">
        <v>1189.2037616375001</v>
      </c>
      <c r="M53" s="60">
        <v>1126.20968021</v>
      </c>
      <c r="N53" s="60">
        <v>1166.9527803362503</v>
      </c>
      <c r="O53" s="60">
        <v>1170.6580803362504</v>
      </c>
      <c r="P53" s="60">
        <v>1188.969504570204</v>
      </c>
      <c r="Q53" s="60">
        <v>1201.98395</v>
      </c>
      <c r="R53" s="60">
        <v>1440.2766625000002</v>
      </c>
      <c r="S53" s="60">
        <v>1343.178075</v>
      </c>
      <c r="T53" s="60">
        <v>1140.1044973745106</v>
      </c>
      <c r="U53" s="60">
        <v>1145.670774048318</v>
      </c>
      <c r="V53" s="60">
        <v>1147.5681010369319</v>
      </c>
      <c r="W53" s="60">
        <v>1129.5218718403055</v>
      </c>
      <c r="X53" s="60">
        <v>1204.5959392403054</v>
      </c>
      <c r="Y53" s="60">
        <v>1296.6692844919071</v>
      </c>
      <c r="Z53" s="61">
        <v>115.13940685491032</v>
      </c>
      <c r="AA53" s="62">
        <v>115.13940685491032</v>
      </c>
      <c r="AB53" s="62">
        <v>107.6456915158559</v>
      </c>
      <c r="AC53" s="35"/>
      <c r="AD53" s="35"/>
      <c r="AE53" s="35"/>
    </row>
    <row r="54" spans="1:31" ht="33" customHeight="1" thickTop="1" thickBot="1" x14ac:dyDescent="0.3">
      <c r="A54" s="195" t="s">
        <v>58</v>
      </c>
      <c r="B54" s="67">
        <v>2906.50902</v>
      </c>
      <c r="C54" s="67">
        <v>3025.5183750000001</v>
      </c>
      <c r="D54" s="67">
        <v>3015.0533480515501</v>
      </c>
      <c r="E54" s="65">
        <v>2983.8768075000003</v>
      </c>
      <c r="F54" s="65">
        <v>2960.5567317912801</v>
      </c>
      <c r="G54" s="65">
        <v>3064.1589250000002</v>
      </c>
      <c r="H54" s="65">
        <v>2956.7590820513401</v>
      </c>
      <c r="I54" s="65">
        <v>3012.4652114561677</v>
      </c>
      <c r="J54" s="65">
        <v>3017.2551838981849</v>
      </c>
      <c r="K54" s="65">
        <v>2988.8595704264098</v>
      </c>
      <c r="L54" s="65">
        <v>2938.4692959014251</v>
      </c>
      <c r="M54" s="65">
        <v>2988.7078692616001</v>
      </c>
      <c r="N54" s="65">
        <v>2983.5938703103202</v>
      </c>
      <c r="O54" s="65">
        <v>3151.4922000000001</v>
      </c>
      <c r="P54" s="65">
        <v>3279.6188749999997</v>
      </c>
      <c r="Q54" s="65">
        <v>3357.0366736411202</v>
      </c>
      <c r="R54" s="65">
        <v>3248.536325</v>
      </c>
      <c r="S54" s="65">
        <v>3140.1714384462002</v>
      </c>
      <c r="T54" s="65">
        <v>3116.605325</v>
      </c>
      <c r="U54" s="65">
        <v>3188.1610750000004</v>
      </c>
      <c r="V54" s="65">
        <v>3197.7592</v>
      </c>
      <c r="W54" s="65">
        <v>3144.4498000000003</v>
      </c>
      <c r="X54" s="65">
        <v>3209.1128250000002</v>
      </c>
      <c r="Y54" s="65">
        <v>3104.9435749999998</v>
      </c>
      <c r="Z54" s="66">
        <v>103.88797805065748</v>
      </c>
      <c r="AA54" s="67">
        <v>103.88797805065748</v>
      </c>
      <c r="AB54" s="67">
        <v>96.752983702595742</v>
      </c>
      <c r="AC54" s="35"/>
      <c r="AD54" s="35"/>
      <c r="AE54" s="35"/>
    </row>
    <row r="55" spans="1:31" ht="16.5" thickTop="1" x14ac:dyDescent="0.25">
      <c r="A55" s="99" t="s">
        <v>59</v>
      </c>
      <c r="B55" s="34">
        <v>11705.990125000002</v>
      </c>
      <c r="C55" s="34">
        <v>11667.805124999999</v>
      </c>
      <c r="D55" s="34">
        <v>11548.171875</v>
      </c>
      <c r="E55" s="37">
        <v>11231.972750000001</v>
      </c>
      <c r="F55" s="37">
        <v>10985.464250000001</v>
      </c>
      <c r="G55" s="37">
        <v>10924.63625</v>
      </c>
      <c r="H55" s="37">
        <v>10943.145250000001</v>
      </c>
      <c r="I55" s="37">
        <v>10849.58275</v>
      </c>
      <c r="J55" s="37">
        <v>10884.16150305339</v>
      </c>
      <c r="K55" s="37">
        <v>11073.365375000001</v>
      </c>
      <c r="L55" s="37">
        <v>11047.839</v>
      </c>
      <c r="M55" s="37">
        <v>11222.221249999999</v>
      </c>
      <c r="N55" s="37">
        <v>11183.765625</v>
      </c>
      <c r="O55" s="37">
        <v>11353.873125000002</v>
      </c>
      <c r="P55" s="37">
        <v>11586.624875000001</v>
      </c>
      <c r="Q55" s="37">
        <v>11352.778374999998</v>
      </c>
      <c r="R55" s="37">
        <v>11475.350875</v>
      </c>
      <c r="S55" s="37">
        <v>11662.028875</v>
      </c>
      <c r="T55" s="37">
        <v>11672.745500000001</v>
      </c>
      <c r="U55" s="37">
        <v>11548.018124999999</v>
      </c>
      <c r="V55" s="37">
        <v>11566.617375000002</v>
      </c>
      <c r="W55" s="37">
        <v>11669.198124999999</v>
      </c>
      <c r="X55" s="37">
        <v>11611.916000000001</v>
      </c>
      <c r="Y55" s="37">
        <v>11769.940125000001</v>
      </c>
      <c r="Z55" s="38">
        <v>104.88050471387071</v>
      </c>
      <c r="AA55" s="34">
        <v>104.88050471387071</v>
      </c>
      <c r="AB55" s="34">
        <v>101.36067310259303</v>
      </c>
      <c r="AC55" s="35"/>
      <c r="AD55" s="35"/>
      <c r="AE55" s="35"/>
    </row>
    <row r="56" spans="1:31" ht="15.75" x14ac:dyDescent="0.25">
      <c r="A56" s="99" t="s">
        <v>60</v>
      </c>
      <c r="B56" s="34">
        <v>2595.4404999999997</v>
      </c>
      <c r="C56" s="34">
        <v>2497.2886249999997</v>
      </c>
      <c r="D56" s="34">
        <v>2489.377125</v>
      </c>
      <c r="E56" s="37">
        <v>2472.9749999999999</v>
      </c>
      <c r="F56" s="37">
        <v>2482.8723749999999</v>
      </c>
      <c r="G56" s="37">
        <v>2547.9769999999999</v>
      </c>
      <c r="H56" s="37">
        <v>2693.8908750000001</v>
      </c>
      <c r="I56" s="37">
        <v>2689.2892499999998</v>
      </c>
      <c r="J56" s="37">
        <v>2768.6367712363531</v>
      </c>
      <c r="K56" s="37">
        <v>3065.0978749999999</v>
      </c>
      <c r="L56" s="37">
        <v>2930.7855000000004</v>
      </c>
      <c r="M56" s="37">
        <v>3109.4742499999998</v>
      </c>
      <c r="N56" s="37">
        <v>3003.9506249999999</v>
      </c>
      <c r="O56" s="37">
        <v>3156.7685000000001</v>
      </c>
      <c r="P56" s="37">
        <v>3358.5406249999996</v>
      </c>
      <c r="Q56" s="37">
        <v>3120.1166249999997</v>
      </c>
      <c r="R56" s="37">
        <v>3207.8543749999999</v>
      </c>
      <c r="S56" s="37">
        <v>3153.0387499999997</v>
      </c>
      <c r="T56" s="37">
        <v>3189.761</v>
      </c>
      <c r="U56" s="37">
        <v>3160.25</v>
      </c>
      <c r="V56" s="37">
        <v>3224.5616249999998</v>
      </c>
      <c r="W56" s="37">
        <v>3345.6060000000002</v>
      </c>
      <c r="X56" s="37">
        <v>3363.5315000000001</v>
      </c>
      <c r="Y56" s="37">
        <v>3455.4972500000003</v>
      </c>
      <c r="Z56" s="38">
        <v>111.12719086669883</v>
      </c>
      <c r="AA56" s="34">
        <v>111.12719086669883</v>
      </c>
      <c r="AB56" s="34">
        <v>102.73524602348743</v>
      </c>
      <c r="AC56" s="35"/>
      <c r="AD56" s="35"/>
      <c r="AE56" s="35"/>
    </row>
    <row r="57" spans="1:31" ht="15.75" hidden="1" customHeight="1" x14ac:dyDescent="0.25">
      <c r="A57" s="101" t="s">
        <v>61</v>
      </c>
      <c r="B57" s="42">
        <v>715.26512500000001</v>
      </c>
      <c r="C57" s="42">
        <v>759.1641249999999</v>
      </c>
      <c r="D57" s="42">
        <v>800.24374999999998</v>
      </c>
      <c r="E57" s="40">
        <v>850.64737500000001</v>
      </c>
      <c r="F57" s="40">
        <v>876.63075000000003</v>
      </c>
      <c r="G57" s="40">
        <v>897.83337499999993</v>
      </c>
      <c r="H57" s="40">
        <v>930.25562500000001</v>
      </c>
      <c r="I57" s="40">
        <v>936.11125000000004</v>
      </c>
      <c r="J57" s="40">
        <v>964.08029053342273</v>
      </c>
      <c r="K57" s="40">
        <v>975.54137500000002</v>
      </c>
      <c r="L57" s="40">
        <v>998.97987499999999</v>
      </c>
      <c r="M57" s="40">
        <v>1016.0661249999999</v>
      </c>
      <c r="N57" s="40">
        <v>1051.045875</v>
      </c>
      <c r="O57" s="40">
        <v>1080.7034999999998</v>
      </c>
      <c r="P57" s="40">
        <v>1121.5717500000001</v>
      </c>
      <c r="Q57" s="40">
        <v>1138.4857500000001</v>
      </c>
      <c r="R57" s="40">
        <v>1159.121875</v>
      </c>
      <c r="S57" s="40">
        <v>1194.4401250000001</v>
      </c>
      <c r="T57" s="40">
        <v>1216.8895</v>
      </c>
      <c r="U57" s="40">
        <v>1236.605125</v>
      </c>
      <c r="V57" s="40">
        <v>1242.1832499999998</v>
      </c>
      <c r="W57" s="40">
        <v>1259.294625</v>
      </c>
      <c r="X57" s="40">
        <v>1282.8404999999998</v>
      </c>
      <c r="Y57" s="40">
        <v>1302.485375</v>
      </c>
      <c r="Z57" s="41">
        <v>128.18620214545811</v>
      </c>
      <c r="AA57" s="42">
        <v>128.18620214545811</v>
      </c>
      <c r="AB57" s="42">
        <v>101.53570314936077</v>
      </c>
      <c r="AC57" s="35"/>
      <c r="AD57" s="35"/>
      <c r="AE57" s="35"/>
    </row>
    <row r="58" spans="1:31" ht="15.75" hidden="1" customHeight="1" x14ac:dyDescent="0.25">
      <c r="A58" s="101" t="s">
        <v>62</v>
      </c>
      <c r="B58" s="42">
        <v>1880.175375</v>
      </c>
      <c r="C58" s="42">
        <v>1738.1244999999999</v>
      </c>
      <c r="D58" s="42">
        <v>1689.1333749999999</v>
      </c>
      <c r="E58" s="40">
        <v>1622.3276250000001</v>
      </c>
      <c r="F58" s="40">
        <v>1606.2416250000001</v>
      </c>
      <c r="G58" s="40">
        <v>1650.1436249999999</v>
      </c>
      <c r="H58" s="40">
        <v>1763.6352499999998</v>
      </c>
      <c r="I58" s="40">
        <v>1753.1779999999999</v>
      </c>
      <c r="J58" s="40">
        <v>1804.5564807029305</v>
      </c>
      <c r="K58" s="40">
        <v>2089.5564999999997</v>
      </c>
      <c r="L58" s="40">
        <v>1931.8056250000002</v>
      </c>
      <c r="M58" s="40">
        <v>2093.4081249999999</v>
      </c>
      <c r="N58" s="40">
        <v>1952.9047499999999</v>
      </c>
      <c r="O58" s="40">
        <v>2076.0650000000001</v>
      </c>
      <c r="P58" s="40">
        <v>2236.9688749999996</v>
      </c>
      <c r="Q58" s="40">
        <v>1981.6308750000001</v>
      </c>
      <c r="R58" s="40">
        <v>2048.7325000000001</v>
      </c>
      <c r="S58" s="40">
        <v>1958.5986249999999</v>
      </c>
      <c r="T58" s="40">
        <v>1972.8715</v>
      </c>
      <c r="U58" s="40">
        <v>1923.644875</v>
      </c>
      <c r="V58" s="40">
        <v>1982.3783750000002</v>
      </c>
      <c r="W58" s="40">
        <v>2086.3113750000002</v>
      </c>
      <c r="X58" s="40">
        <v>2080.6910000000003</v>
      </c>
      <c r="Y58" s="40">
        <v>2153.0118750000001</v>
      </c>
      <c r="Z58" s="41">
        <v>102.84704308779975</v>
      </c>
      <c r="AA58" s="42">
        <v>102.84704308779975</v>
      </c>
      <c r="AB58" s="42">
        <v>103.4747921372615</v>
      </c>
      <c r="AC58" s="35"/>
      <c r="AD58" s="35"/>
      <c r="AE58" s="35"/>
    </row>
    <row r="59" spans="1:31" ht="15.75" hidden="1" customHeight="1" x14ac:dyDescent="0.25">
      <c r="A59" s="101" t="s">
        <v>44</v>
      </c>
      <c r="B59" s="42">
        <v>1865.9025000000001</v>
      </c>
      <c r="C59" s="42">
        <v>1724.6611250000001</v>
      </c>
      <c r="D59" s="42">
        <v>1668.86</v>
      </c>
      <c r="E59" s="40">
        <v>1594.299125</v>
      </c>
      <c r="F59" s="40">
        <v>1577.3218750000001</v>
      </c>
      <c r="G59" s="40">
        <v>1633.3283750000001</v>
      </c>
      <c r="H59" s="40">
        <v>1745.20975</v>
      </c>
      <c r="I59" s="40">
        <v>1734.8035</v>
      </c>
      <c r="J59" s="40">
        <v>1790.5435900928942</v>
      </c>
      <c r="K59" s="40">
        <v>2068.5941249999996</v>
      </c>
      <c r="L59" s="40">
        <v>1892.827125</v>
      </c>
      <c r="M59" s="40">
        <v>2076.04225</v>
      </c>
      <c r="N59" s="40">
        <v>1929.8641249999998</v>
      </c>
      <c r="O59" s="40">
        <v>2050.9476249999998</v>
      </c>
      <c r="P59" s="40">
        <v>2202.805625</v>
      </c>
      <c r="Q59" s="40">
        <v>1945.6011249999999</v>
      </c>
      <c r="R59" s="40">
        <v>1878.094625</v>
      </c>
      <c r="S59" s="40">
        <v>1829.58375</v>
      </c>
      <c r="T59" s="40">
        <v>1946.2786249999999</v>
      </c>
      <c r="U59" s="40">
        <v>1890.755625</v>
      </c>
      <c r="V59" s="40">
        <v>1960.7145</v>
      </c>
      <c r="W59" s="40">
        <v>2061.0366250000002</v>
      </c>
      <c r="X59" s="40">
        <v>2052.0994999999998</v>
      </c>
      <c r="Y59" s="40">
        <v>2118.7330000000002</v>
      </c>
      <c r="Z59" s="41">
        <v>102.05684007707129</v>
      </c>
      <c r="AA59" s="42">
        <v>102.05684007707129</v>
      </c>
      <c r="AB59" s="42">
        <v>103.24545587447005</v>
      </c>
      <c r="AC59" s="35"/>
      <c r="AD59" s="35"/>
      <c r="AE59" s="35"/>
    </row>
    <row r="60" spans="1:31" ht="15.75" hidden="1" customHeight="1" x14ac:dyDescent="0.25">
      <c r="A60" s="101" t="s">
        <v>45</v>
      </c>
      <c r="B60" s="42">
        <v>14.272875000000001</v>
      </c>
      <c r="C60" s="42">
        <v>13.463374999999999</v>
      </c>
      <c r="D60" s="42">
        <v>20.273375000000001</v>
      </c>
      <c r="E60" s="40">
        <v>28.028500000000001</v>
      </c>
      <c r="F60" s="40">
        <v>28.919750000000001</v>
      </c>
      <c r="G60" s="40">
        <v>16.815249999999999</v>
      </c>
      <c r="H60" s="40">
        <v>18.4255</v>
      </c>
      <c r="I60" s="40">
        <v>18.374500000000001</v>
      </c>
      <c r="J60" s="40">
        <v>14.012890610036393</v>
      </c>
      <c r="K60" s="40">
        <v>20.962374999999998</v>
      </c>
      <c r="L60" s="40">
        <v>38.978499999999997</v>
      </c>
      <c r="M60" s="40">
        <v>17.365874999999999</v>
      </c>
      <c r="N60" s="40">
        <v>23.040625000000002</v>
      </c>
      <c r="O60" s="40">
        <v>25.117375000000003</v>
      </c>
      <c r="P60" s="40">
        <v>34.163250000000005</v>
      </c>
      <c r="Q60" s="40">
        <v>36.029749999999993</v>
      </c>
      <c r="R60" s="40">
        <v>170.63787500000001</v>
      </c>
      <c r="S60" s="40">
        <v>129.01487500000002</v>
      </c>
      <c r="T60" s="40">
        <v>26.592874999999999</v>
      </c>
      <c r="U60" s="40">
        <v>32.889249999999997</v>
      </c>
      <c r="V60" s="40">
        <v>21.663875000000001</v>
      </c>
      <c r="W60" s="40">
        <v>25.274750000000001</v>
      </c>
      <c r="X60" s="40">
        <v>28.5915</v>
      </c>
      <c r="Y60" s="40">
        <v>34.278874999999999</v>
      </c>
      <c r="Z60" s="41">
        <v>197.12643678160919</v>
      </c>
      <c r="AA60" s="42">
        <v>197.12643678160919</v>
      </c>
      <c r="AB60" s="42">
        <v>119.93006993006992</v>
      </c>
      <c r="AC60" s="35"/>
      <c r="AD60" s="35"/>
      <c r="AE60" s="35"/>
    </row>
    <row r="61" spans="1:31" ht="15.75" x14ac:dyDescent="0.25">
      <c r="A61" s="99" t="s">
        <v>63</v>
      </c>
      <c r="B61" s="34">
        <v>9110.5496249999997</v>
      </c>
      <c r="C61" s="34">
        <v>9170.5165000000015</v>
      </c>
      <c r="D61" s="34">
        <v>9058.7947500000009</v>
      </c>
      <c r="E61" s="37">
        <v>8758.9977500000005</v>
      </c>
      <c r="F61" s="37">
        <v>8502.5918750000001</v>
      </c>
      <c r="G61" s="37">
        <v>8376.6592500000006</v>
      </c>
      <c r="H61" s="37">
        <v>8249.2543750000004</v>
      </c>
      <c r="I61" s="37">
        <v>8160.2934999999998</v>
      </c>
      <c r="J61" s="37">
        <v>8115.5247318170368</v>
      </c>
      <c r="K61" s="37">
        <v>8008.2674999999999</v>
      </c>
      <c r="L61" s="37">
        <v>8117.0535</v>
      </c>
      <c r="M61" s="37">
        <v>8112.7469999999994</v>
      </c>
      <c r="N61" s="37">
        <v>8179.8150000000005</v>
      </c>
      <c r="O61" s="37">
        <v>8197.1046249999999</v>
      </c>
      <c r="P61" s="37">
        <v>8228.0842499999999</v>
      </c>
      <c r="Q61" s="37">
        <v>8232.6617499999993</v>
      </c>
      <c r="R61" s="37">
        <v>8267.4964999999993</v>
      </c>
      <c r="S61" s="37">
        <v>8508.9901250000003</v>
      </c>
      <c r="T61" s="37">
        <v>8482.9845000000005</v>
      </c>
      <c r="U61" s="37">
        <v>8387.7681249999987</v>
      </c>
      <c r="V61" s="37">
        <v>8342.0557499999995</v>
      </c>
      <c r="W61" s="37">
        <v>8323.592125000001</v>
      </c>
      <c r="X61" s="37">
        <v>8248.3845000000001</v>
      </c>
      <c r="Y61" s="37">
        <v>8314.4428750000006</v>
      </c>
      <c r="Z61" s="38">
        <v>102.48622530107116</v>
      </c>
      <c r="AA61" s="34">
        <v>102.48622530107116</v>
      </c>
      <c r="AB61" s="34">
        <v>100.80015518161098</v>
      </c>
      <c r="AC61" s="35"/>
      <c r="AD61" s="35"/>
      <c r="AE61" s="35"/>
    </row>
    <row r="62" spans="1:31" ht="15.75" x14ac:dyDescent="0.25">
      <c r="A62" s="101" t="s">
        <v>64</v>
      </c>
      <c r="B62" s="42">
        <v>6684.140875000001</v>
      </c>
      <c r="C62" s="42">
        <v>6643.2893750000003</v>
      </c>
      <c r="D62" s="42">
        <v>6585.2227499999999</v>
      </c>
      <c r="E62" s="40">
        <v>6471.1671249999999</v>
      </c>
      <c r="F62" s="40">
        <v>6363.2312499999998</v>
      </c>
      <c r="G62" s="40">
        <v>6287.3105000000005</v>
      </c>
      <c r="H62" s="40">
        <v>6227.2821249999997</v>
      </c>
      <c r="I62" s="40">
        <v>6156.0509999999995</v>
      </c>
      <c r="J62" s="40">
        <v>6136.334347687558</v>
      </c>
      <c r="K62" s="40">
        <v>6113.3523750000004</v>
      </c>
      <c r="L62" s="40">
        <v>6100.3262500000001</v>
      </c>
      <c r="M62" s="40">
        <v>6092.4553749999995</v>
      </c>
      <c r="N62" s="40">
        <v>6118.2008750000005</v>
      </c>
      <c r="O62" s="40">
        <v>6148.2077499999996</v>
      </c>
      <c r="P62" s="40">
        <v>6153.4504999999999</v>
      </c>
      <c r="Q62" s="40">
        <v>6150.1198750000003</v>
      </c>
      <c r="R62" s="40">
        <v>6147.3131250000006</v>
      </c>
      <c r="S62" s="40">
        <v>6220.6234999999997</v>
      </c>
      <c r="T62" s="40">
        <v>6236.252375</v>
      </c>
      <c r="U62" s="40">
        <v>6213.4859999999999</v>
      </c>
      <c r="V62" s="40">
        <v>6212.2692499999994</v>
      </c>
      <c r="W62" s="40">
        <v>6206.4803750000001</v>
      </c>
      <c r="X62" s="40">
        <v>6197.2668749999993</v>
      </c>
      <c r="Y62" s="40">
        <v>6198.7245000000003</v>
      </c>
      <c r="Z62" s="41">
        <v>101.74312679524004</v>
      </c>
      <c r="AA62" s="42">
        <v>101.74312679524004</v>
      </c>
      <c r="AB62" s="42">
        <v>100.02259048295225</v>
      </c>
      <c r="AC62" s="35"/>
      <c r="AD62" s="35"/>
      <c r="AE62" s="35"/>
    </row>
    <row r="63" spans="1:31" ht="15.75" x14ac:dyDescent="0.25">
      <c r="A63" s="101" t="s">
        <v>65</v>
      </c>
      <c r="B63" s="42">
        <v>2426.4087500000001</v>
      </c>
      <c r="C63" s="42">
        <v>2527.2271249999994</v>
      </c>
      <c r="D63" s="42">
        <v>2473.5720000000001</v>
      </c>
      <c r="E63" s="40">
        <v>2287.8306250000005</v>
      </c>
      <c r="F63" s="40">
        <v>2139.3606249999998</v>
      </c>
      <c r="G63" s="40">
        <v>2089.3487500000001</v>
      </c>
      <c r="H63" s="40">
        <v>2021.9722499999998</v>
      </c>
      <c r="I63" s="40">
        <v>2004.2425000000001</v>
      </c>
      <c r="J63" s="40">
        <v>1979.1903841294795</v>
      </c>
      <c r="K63" s="40">
        <v>1894.915125</v>
      </c>
      <c r="L63" s="40">
        <v>2016.7272499999999</v>
      </c>
      <c r="M63" s="40">
        <v>2020.2916249999998</v>
      </c>
      <c r="N63" s="40">
        <v>2061.6141250000001</v>
      </c>
      <c r="O63" s="40">
        <v>2048.8968749999999</v>
      </c>
      <c r="P63" s="40">
        <v>2074.63375</v>
      </c>
      <c r="Q63" s="40">
        <v>2082.5418750000003</v>
      </c>
      <c r="R63" s="40">
        <v>2120.1833750000001</v>
      </c>
      <c r="S63" s="40">
        <v>2288.3666249999997</v>
      </c>
      <c r="T63" s="40">
        <v>2246.7321250000005</v>
      </c>
      <c r="U63" s="40">
        <v>2174.2821249999997</v>
      </c>
      <c r="V63" s="40">
        <v>2129.7865000000002</v>
      </c>
      <c r="W63" s="40">
        <v>2117.11175</v>
      </c>
      <c r="X63" s="40">
        <v>2051.1176249999999</v>
      </c>
      <c r="Y63" s="40">
        <v>2115.7183749999999</v>
      </c>
      <c r="Z63" s="41">
        <v>104.72207097955749</v>
      </c>
      <c r="AA63" s="42">
        <v>104.72207097955749</v>
      </c>
      <c r="AB63" s="42">
        <v>103.14952952074496</v>
      </c>
      <c r="AC63" s="35"/>
      <c r="AD63" s="35"/>
      <c r="AE63" s="35"/>
    </row>
    <row r="64" spans="1:31" ht="15.75" hidden="1" customHeight="1" x14ac:dyDescent="0.25">
      <c r="A64" s="101" t="s">
        <v>44</v>
      </c>
      <c r="B64" s="42">
        <v>2075.6179999999999</v>
      </c>
      <c r="C64" s="42">
        <v>2161.0347499999998</v>
      </c>
      <c r="D64" s="42">
        <v>2147.9031249999998</v>
      </c>
      <c r="E64" s="40">
        <v>1981.3754999999999</v>
      </c>
      <c r="F64" s="40">
        <v>1842.028875</v>
      </c>
      <c r="G64" s="40">
        <v>1799.7002499999999</v>
      </c>
      <c r="H64" s="40">
        <v>1724.1443749999999</v>
      </c>
      <c r="I64" s="40">
        <v>1707.93075</v>
      </c>
      <c r="J64" s="40">
        <v>1679.6143387978573</v>
      </c>
      <c r="K64" s="40">
        <v>1585.20075</v>
      </c>
      <c r="L64" s="40">
        <v>1696.4296250000002</v>
      </c>
      <c r="M64" s="40">
        <v>1708.0954999999999</v>
      </c>
      <c r="N64" s="40">
        <v>1756.0260000000001</v>
      </c>
      <c r="O64" s="40">
        <v>1737.7452499999999</v>
      </c>
      <c r="P64" s="40">
        <v>1765.7072499999999</v>
      </c>
      <c r="Q64" s="40">
        <v>1763.1062499999998</v>
      </c>
      <c r="R64" s="40">
        <v>1799.6958749999999</v>
      </c>
      <c r="S64" s="40">
        <v>1972.1895000000002</v>
      </c>
      <c r="T64" s="40">
        <v>1928.571625</v>
      </c>
      <c r="U64" s="40">
        <v>1862.1164999999999</v>
      </c>
      <c r="V64" s="40">
        <v>1818.99875</v>
      </c>
      <c r="W64" s="40">
        <v>1825.934125</v>
      </c>
      <c r="X64" s="40">
        <v>1759.6046249999999</v>
      </c>
      <c r="Y64" s="40">
        <v>1820.4846250000001</v>
      </c>
      <c r="Z64" s="41">
        <v>106.58041098296353</v>
      </c>
      <c r="AA64" s="42">
        <v>106.58041098296353</v>
      </c>
      <c r="AB64" s="42">
        <v>103.46101386678791</v>
      </c>
      <c r="AC64" s="35"/>
      <c r="AD64" s="35"/>
      <c r="AE64" s="35"/>
    </row>
    <row r="65" spans="1:218" ht="15.75" hidden="1" customHeight="1" x14ac:dyDescent="0.25">
      <c r="A65" s="101" t="s">
        <v>45</v>
      </c>
      <c r="B65" s="42">
        <v>350.79075</v>
      </c>
      <c r="C65" s="42">
        <v>366.19237500000003</v>
      </c>
      <c r="D65" s="42">
        <v>325.66887499999996</v>
      </c>
      <c r="E65" s="40">
        <v>306.45512500000001</v>
      </c>
      <c r="F65" s="40">
        <v>297.33175</v>
      </c>
      <c r="G65" s="40">
        <v>289.64849999999996</v>
      </c>
      <c r="H65" s="40">
        <v>297.82787500000001</v>
      </c>
      <c r="I65" s="40">
        <v>296.31175000000002</v>
      </c>
      <c r="J65" s="40">
        <v>299.57604533162231</v>
      </c>
      <c r="K65" s="40">
        <v>309.71437499999996</v>
      </c>
      <c r="L65" s="40">
        <v>320.29762499999998</v>
      </c>
      <c r="M65" s="40">
        <v>312.19612500000005</v>
      </c>
      <c r="N65" s="40">
        <v>305.58812499999999</v>
      </c>
      <c r="O65" s="40">
        <v>311.15162499999997</v>
      </c>
      <c r="P65" s="40">
        <v>308.92650000000003</v>
      </c>
      <c r="Q65" s="40">
        <v>319.43562499999996</v>
      </c>
      <c r="R65" s="40">
        <v>320.48749999999995</v>
      </c>
      <c r="S65" s="40">
        <v>316.17712499999999</v>
      </c>
      <c r="T65" s="40">
        <v>318.16050000000001</v>
      </c>
      <c r="U65" s="40">
        <v>312.16562499999998</v>
      </c>
      <c r="V65" s="40">
        <v>310.78775000000002</v>
      </c>
      <c r="W65" s="40">
        <v>291.17762499999998</v>
      </c>
      <c r="X65" s="40">
        <v>291.51299999999998</v>
      </c>
      <c r="Y65" s="40">
        <v>295.23374999999999</v>
      </c>
      <c r="Z65" s="41">
        <v>94.554772581678407</v>
      </c>
      <c r="AA65" s="42">
        <v>94.554772581678407</v>
      </c>
      <c r="AB65" s="42">
        <v>101.26929674099485</v>
      </c>
      <c r="AC65" s="35"/>
      <c r="AD65" s="35"/>
      <c r="AE65" s="35"/>
    </row>
    <row r="66" spans="1:218" ht="15.75" x14ac:dyDescent="0.25">
      <c r="A66" s="399" t="s">
        <v>66</v>
      </c>
      <c r="B66" s="34">
        <v>11705.990125000002</v>
      </c>
      <c r="C66" s="34">
        <v>11667.805124999999</v>
      </c>
      <c r="D66" s="34">
        <v>11548.171875</v>
      </c>
      <c r="E66" s="37">
        <v>11231.972749999999</v>
      </c>
      <c r="F66" s="37">
        <v>10985.464250000001</v>
      </c>
      <c r="G66" s="37">
        <v>10924.63625</v>
      </c>
      <c r="H66" s="37">
        <v>10943.14525</v>
      </c>
      <c r="I66" s="37">
        <v>10849.58275</v>
      </c>
      <c r="J66" s="37">
        <v>10884.16150305339</v>
      </c>
      <c r="K66" s="37">
        <v>11073.365375000001</v>
      </c>
      <c r="L66" s="37">
        <v>11047.839</v>
      </c>
      <c r="M66" s="37">
        <v>11222.221249999999</v>
      </c>
      <c r="N66" s="37">
        <v>11183.765625</v>
      </c>
      <c r="O66" s="37">
        <v>11353.873125000002</v>
      </c>
      <c r="P66" s="37">
        <v>11586.624875000001</v>
      </c>
      <c r="Q66" s="37">
        <v>11352.778375000002</v>
      </c>
      <c r="R66" s="37">
        <v>11475.350875</v>
      </c>
      <c r="S66" s="37">
        <v>11662.028875</v>
      </c>
      <c r="T66" s="37">
        <v>11672.745500000001</v>
      </c>
      <c r="U66" s="37">
        <v>11548.018124999999</v>
      </c>
      <c r="V66" s="37">
        <v>11566.617375000002</v>
      </c>
      <c r="W66" s="37">
        <v>11669.198124999999</v>
      </c>
      <c r="X66" s="37">
        <v>11611.915999999999</v>
      </c>
      <c r="Y66" s="37">
        <v>11769.940125000001</v>
      </c>
      <c r="Z66" s="38">
        <v>104.88050471387071</v>
      </c>
      <c r="AA66" s="34">
        <v>104.88050471387071</v>
      </c>
      <c r="AB66" s="34">
        <v>101.36067310259303</v>
      </c>
      <c r="AC66" s="35"/>
      <c r="AD66" s="35"/>
      <c r="AE66" s="35"/>
    </row>
    <row r="67" spans="1:218" ht="15.75" x14ac:dyDescent="0.25">
      <c r="A67" s="101" t="s">
        <v>54</v>
      </c>
      <c r="B67" s="42">
        <v>7399.4059999999999</v>
      </c>
      <c r="C67" s="42">
        <v>7402.4535000000005</v>
      </c>
      <c r="D67" s="42">
        <v>7385.4665000000005</v>
      </c>
      <c r="E67" s="40">
        <v>7321.8145000000004</v>
      </c>
      <c r="F67" s="40">
        <v>7239.8619999999992</v>
      </c>
      <c r="G67" s="40">
        <v>7185.1438749999998</v>
      </c>
      <c r="H67" s="40">
        <v>7157.5377499999995</v>
      </c>
      <c r="I67" s="40">
        <v>7092.1622500000003</v>
      </c>
      <c r="J67" s="40">
        <v>7100.4146382209801</v>
      </c>
      <c r="K67" s="40">
        <v>7088.8937500000002</v>
      </c>
      <c r="L67" s="40">
        <v>7099.3061250000001</v>
      </c>
      <c r="M67" s="40">
        <v>7108.5214999999989</v>
      </c>
      <c r="N67" s="40">
        <v>7169.2467500000002</v>
      </c>
      <c r="O67" s="40">
        <v>7228.9112500000001</v>
      </c>
      <c r="P67" s="40">
        <v>7275.02225</v>
      </c>
      <c r="Q67" s="40">
        <v>7288.6056250000011</v>
      </c>
      <c r="R67" s="40">
        <v>7306.4349999999995</v>
      </c>
      <c r="S67" s="40">
        <v>7415.0636249999998</v>
      </c>
      <c r="T67" s="40">
        <v>7453.1418750000003</v>
      </c>
      <c r="U67" s="40">
        <v>7450.0911250000008</v>
      </c>
      <c r="V67" s="40">
        <v>7454.4524999999994</v>
      </c>
      <c r="W67" s="40">
        <v>7465.7749999999996</v>
      </c>
      <c r="X67" s="40">
        <v>7480.1073750000005</v>
      </c>
      <c r="Y67" s="40">
        <v>7501.2098749999996</v>
      </c>
      <c r="Z67" s="41">
        <v>105.52437223042836</v>
      </c>
      <c r="AA67" s="42">
        <v>105.52437223042836</v>
      </c>
      <c r="AB67" s="42">
        <v>100.28208179035039</v>
      </c>
      <c r="AC67" s="35"/>
      <c r="AD67" s="35"/>
      <c r="AE67" s="35"/>
    </row>
    <row r="68" spans="1:218" ht="16.5" thickBot="1" x14ac:dyDescent="0.3">
      <c r="A68" s="101" t="s">
        <v>55</v>
      </c>
      <c r="B68" s="42">
        <v>4306.5841250000003</v>
      </c>
      <c r="C68" s="42">
        <v>4265.3516250000002</v>
      </c>
      <c r="D68" s="42">
        <v>4162.7053750000005</v>
      </c>
      <c r="E68" s="40">
        <v>3910.15825</v>
      </c>
      <c r="F68" s="40">
        <v>3745.6022499999995</v>
      </c>
      <c r="G68" s="40">
        <v>3739.4923749999998</v>
      </c>
      <c r="H68" s="40">
        <v>3785.6075000000001</v>
      </c>
      <c r="I68" s="40">
        <v>3757.4205000000002</v>
      </c>
      <c r="J68" s="40">
        <v>3783.7468648324098</v>
      </c>
      <c r="K68" s="40">
        <v>3984.4716250000001</v>
      </c>
      <c r="L68" s="40">
        <v>3948.5328750000003</v>
      </c>
      <c r="M68" s="40">
        <v>4113.6997499999998</v>
      </c>
      <c r="N68" s="40">
        <v>4014.5188749999998</v>
      </c>
      <c r="O68" s="40">
        <v>4124.961875</v>
      </c>
      <c r="P68" s="40">
        <v>4311.6026249999995</v>
      </c>
      <c r="Q68" s="40">
        <v>4064.1727499999997</v>
      </c>
      <c r="R68" s="40">
        <v>4168.9158749999997</v>
      </c>
      <c r="S68" s="40">
        <v>4246.9652499999993</v>
      </c>
      <c r="T68" s="40">
        <v>4219.6036249999997</v>
      </c>
      <c r="U68" s="40">
        <v>4097.9269999999997</v>
      </c>
      <c r="V68" s="40">
        <v>4112.1648749999995</v>
      </c>
      <c r="W68" s="40">
        <v>4203.4231249999993</v>
      </c>
      <c r="X68" s="40">
        <v>4131.8086249999997</v>
      </c>
      <c r="Y68" s="40">
        <v>4268.7302500000005</v>
      </c>
      <c r="Z68" s="41">
        <v>103.76789751318765</v>
      </c>
      <c r="AA68" s="42">
        <v>103.76789751318765</v>
      </c>
      <c r="AB68" s="42">
        <v>103.31332591122512</v>
      </c>
      <c r="AC68" s="35"/>
      <c r="AD68" s="35"/>
      <c r="AE68" s="35"/>
    </row>
    <row r="69" spans="1:218" ht="15.75" hidden="1" customHeight="1" x14ac:dyDescent="0.25">
      <c r="A69" s="101" t="s">
        <v>44</v>
      </c>
      <c r="B69" s="42">
        <v>3941.5205000000001</v>
      </c>
      <c r="C69" s="42">
        <v>3885.6958749999999</v>
      </c>
      <c r="D69" s="42">
        <v>3816.7631249999999</v>
      </c>
      <c r="E69" s="40">
        <v>3575.6746250000001</v>
      </c>
      <c r="F69" s="40">
        <v>3419.3507500000001</v>
      </c>
      <c r="G69" s="40">
        <v>3433.0286249999999</v>
      </c>
      <c r="H69" s="40">
        <v>3469.3541249999998</v>
      </c>
      <c r="I69" s="40">
        <v>3442.73425</v>
      </c>
      <c r="J69" s="40">
        <v>3470.157928890751</v>
      </c>
      <c r="K69" s="40">
        <v>3653.794875</v>
      </c>
      <c r="L69" s="40">
        <v>3589.25675</v>
      </c>
      <c r="M69" s="40">
        <v>3784.1377499999999</v>
      </c>
      <c r="N69" s="40">
        <v>3685.8901249999999</v>
      </c>
      <c r="O69" s="40">
        <v>3788.6928749999997</v>
      </c>
      <c r="P69" s="40">
        <v>3968.5128749999994</v>
      </c>
      <c r="Q69" s="40">
        <v>3708.707375</v>
      </c>
      <c r="R69" s="40">
        <v>3677.7905000000001</v>
      </c>
      <c r="S69" s="40">
        <v>3801.7732500000002</v>
      </c>
      <c r="T69" s="40">
        <v>3874.85025</v>
      </c>
      <c r="U69" s="40">
        <v>3752.8721249999999</v>
      </c>
      <c r="V69" s="40">
        <v>3779.7132499999998</v>
      </c>
      <c r="W69" s="40">
        <v>3886.97075</v>
      </c>
      <c r="X69" s="40">
        <v>3811.7041250000002</v>
      </c>
      <c r="Y69" s="40">
        <v>3939.2176249999998</v>
      </c>
      <c r="Z69" s="41">
        <v>104.0987288919426</v>
      </c>
      <c r="AA69" s="42">
        <v>104.0987288919426</v>
      </c>
      <c r="AB69" s="42">
        <v>103.34496418920692</v>
      </c>
      <c r="AC69" s="35"/>
      <c r="AD69" s="35"/>
      <c r="AE69" s="35"/>
    </row>
    <row r="70" spans="1:218" ht="16.5" hidden="1" customHeight="1" x14ac:dyDescent="0.25">
      <c r="A70" s="189" t="s">
        <v>45</v>
      </c>
      <c r="B70" s="70">
        <v>365.063625</v>
      </c>
      <c r="C70" s="70">
        <v>379.65575000000001</v>
      </c>
      <c r="D70" s="70">
        <v>345.94225000000006</v>
      </c>
      <c r="E70" s="68">
        <v>334.48362500000002</v>
      </c>
      <c r="F70" s="68">
        <v>326.25150000000002</v>
      </c>
      <c r="G70" s="68">
        <v>306.46375</v>
      </c>
      <c r="H70" s="68">
        <v>316.25337500000001</v>
      </c>
      <c r="I70" s="68">
        <v>314.68625000000003</v>
      </c>
      <c r="J70" s="68">
        <v>313.58893594165869</v>
      </c>
      <c r="K70" s="68">
        <v>330.67675000000003</v>
      </c>
      <c r="L70" s="68">
        <v>359.27612499999998</v>
      </c>
      <c r="M70" s="68">
        <v>329.56200000000001</v>
      </c>
      <c r="N70" s="68">
        <v>328.62875000000003</v>
      </c>
      <c r="O70" s="68">
        <v>336.26900000000001</v>
      </c>
      <c r="P70" s="68">
        <v>343.08975000000004</v>
      </c>
      <c r="Q70" s="68">
        <v>355.46537499999999</v>
      </c>
      <c r="R70" s="68">
        <v>491.12537499999996</v>
      </c>
      <c r="S70" s="68">
        <v>445.19200000000001</v>
      </c>
      <c r="T70" s="68">
        <v>344.75337500000001</v>
      </c>
      <c r="U70" s="68">
        <v>345.05487500000004</v>
      </c>
      <c r="V70" s="68">
        <v>332.45162499999998</v>
      </c>
      <c r="W70" s="68">
        <v>316.45237500000002</v>
      </c>
      <c r="X70" s="68">
        <v>320.10450000000003</v>
      </c>
      <c r="Y70" s="68">
        <v>329.51262500000001</v>
      </c>
      <c r="Z70" s="69">
        <v>99.96966019417475</v>
      </c>
      <c r="AA70" s="70">
        <v>99.96966019417475</v>
      </c>
      <c r="AB70" s="70">
        <v>102.93658231802561</v>
      </c>
      <c r="AC70" s="35"/>
      <c r="AD70" s="35"/>
      <c r="AE70" s="35"/>
    </row>
    <row r="71" spans="1:218" ht="33" customHeight="1" thickTop="1" thickBot="1" x14ac:dyDescent="0.3">
      <c r="A71" s="195" t="s">
        <v>67</v>
      </c>
      <c r="B71" s="73">
        <v>1261.2845</v>
      </c>
      <c r="C71" s="73">
        <v>1247.6502499999999</v>
      </c>
      <c r="D71" s="73">
        <v>1209.63525</v>
      </c>
      <c r="E71" s="71">
        <v>1182.793375</v>
      </c>
      <c r="F71" s="71">
        <v>1163.9446250000001</v>
      </c>
      <c r="G71" s="71">
        <v>1130.626125</v>
      </c>
      <c r="H71" s="71">
        <v>1091.866125</v>
      </c>
      <c r="I71" s="71">
        <v>1070.22425</v>
      </c>
      <c r="J71" s="71">
        <v>1026.598094176725</v>
      </c>
      <c r="K71" s="71">
        <v>1026.3510000000001</v>
      </c>
      <c r="L71" s="71">
        <v>989.38499999999999</v>
      </c>
      <c r="M71" s="71">
        <v>977.85224999999991</v>
      </c>
      <c r="N71" s="71">
        <v>954.81700000000001</v>
      </c>
      <c r="O71" s="71">
        <v>946.85087499999997</v>
      </c>
      <c r="P71" s="71">
        <v>956.05962499999998</v>
      </c>
      <c r="Q71" s="71">
        <v>966.76874999999995</v>
      </c>
      <c r="R71" s="71">
        <v>972.81562500000018</v>
      </c>
      <c r="S71" s="71">
        <v>865.37625000000003</v>
      </c>
      <c r="T71" s="71">
        <v>831.79387499999996</v>
      </c>
      <c r="U71" s="71">
        <v>811.54949999999997</v>
      </c>
      <c r="V71" s="71">
        <v>799.11562499999991</v>
      </c>
      <c r="W71" s="71">
        <v>797.39937499999996</v>
      </c>
      <c r="X71" s="71">
        <v>798.32487500000002</v>
      </c>
      <c r="Y71" s="71">
        <v>768.78412500000002</v>
      </c>
      <c r="Z71" s="72">
        <v>78.617445546579404</v>
      </c>
      <c r="AA71" s="73">
        <v>78.617445546579404</v>
      </c>
      <c r="AB71" s="73">
        <v>96.304647375673312</v>
      </c>
      <c r="AC71" s="35"/>
      <c r="AD71" s="35"/>
      <c r="AE71" s="35"/>
    </row>
    <row r="72" spans="1:218" ht="33" customHeight="1" thickTop="1" thickBot="1" x14ac:dyDescent="0.3">
      <c r="A72" s="250" t="s">
        <v>68</v>
      </c>
      <c r="B72" s="73">
        <v>74.474375000000009</v>
      </c>
      <c r="C72" s="73">
        <v>79.028625000000005</v>
      </c>
      <c r="D72" s="73">
        <v>87.740000000000009</v>
      </c>
      <c r="E72" s="71">
        <v>93.521749999999997</v>
      </c>
      <c r="F72" s="71">
        <v>95.52225</v>
      </c>
      <c r="G72" s="71">
        <v>111.319125</v>
      </c>
      <c r="H72" s="71">
        <v>125.96912499999999</v>
      </c>
      <c r="I72" s="71">
        <v>115.775875</v>
      </c>
      <c r="J72" s="71">
        <v>118.18468763167975</v>
      </c>
      <c r="K72" s="71">
        <v>121.78399999999999</v>
      </c>
      <c r="L72" s="71">
        <v>118.445125</v>
      </c>
      <c r="M72" s="71">
        <v>123.52962500000001</v>
      </c>
      <c r="N72" s="71">
        <v>124.921125</v>
      </c>
      <c r="O72" s="71">
        <v>109.61675</v>
      </c>
      <c r="P72" s="71">
        <v>101.46962499999999</v>
      </c>
      <c r="Q72" s="71">
        <v>87.969875000000002</v>
      </c>
      <c r="R72" s="71">
        <v>72.338000000000008</v>
      </c>
      <c r="S72" s="71">
        <v>64.124624999999995</v>
      </c>
      <c r="T72" s="71">
        <v>61.675624999999997</v>
      </c>
      <c r="U72" s="71">
        <v>65.816999999999993</v>
      </c>
      <c r="V72" s="71">
        <v>66.451750000000004</v>
      </c>
      <c r="W72" s="71">
        <v>64.827500000000001</v>
      </c>
      <c r="X72" s="71">
        <v>60.03425</v>
      </c>
      <c r="Y72" s="71">
        <v>52.246875000000003</v>
      </c>
      <c r="Z72" s="72">
        <v>42.267206477732799</v>
      </c>
      <c r="AA72" s="73">
        <v>42.267206477732799</v>
      </c>
      <c r="AB72" s="73">
        <v>87</v>
      </c>
      <c r="AC72" s="35"/>
      <c r="AD72" s="35"/>
      <c r="AE72" s="35"/>
    </row>
    <row r="73" spans="1:218" ht="33" customHeight="1" thickTop="1" thickBot="1" x14ac:dyDescent="0.3">
      <c r="A73" s="195" t="s">
        <v>69</v>
      </c>
      <c r="B73" s="73">
        <v>13041.749000000002</v>
      </c>
      <c r="C73" s="73">
        <v>12994.484</v>
      </c>
      <c r="D73" s="73">
        <v>12845.547125000001</v>
      </c>
      <c r="E73" s="71">
        <v>12508.287875000002</v>
      </c>
      <c r="F73" s="71">
        <v>12244.931124999999</v>
      </c>
      <c r="G73" s="71">
        <v>12166.5815</v>
      </c>
      <c r="H73" s="71">
        <v>12160.980500000001</v>
      </c>
      <c r="I73" s="71">
        <v>12035.582875000002</v>
      </c>
      <c r="J73" s="71">
        <v>12028.944284861795</v>
      </c>
      <c r="K73" s="71">
        <v>12221.500375</v>
      </c>
      <c r="L73" s="71">
        <v>12155.669125</v>
      </c>
      <c r="M73" s="71">
        <v>12323.603125</v>
      </c>
      <c r="N73" s="71">
        <v>12263.50375</v>
      </c>
      <c r="O73" s="71">
        <v>12410.340749999999</v>
      </c>
      <c r="P73" s="71">
        <v>12644.154124999999</v>
      </c>
      <c r="Q73" s="71">
        <v>12407.517</v>
      </c>
      <c r="R73" s="71">
        <v>12520.504499999999</v>
      </c>
      <c r="S73" s="71">
        <v>12591.529750000002</v>
      </c>
      <c r="T73" s="71">
        <v>12566.214999999998</v>
      </c>
      <c r="U73" s="71">
        <v>12425.384625000001</v>
      </c>
      <c r="V73" s="71">
        <v>12432.18475</v>
      </c>
      <c r="W73" s="71">
        <v>12531.424999999999</v>
      </c>
      <c r="X73" s="71">
        <v>12470.275125</v>
      </c>
      <c r="Y73" s="71">
        <v>12590.971125000002</v>
      </c>
      <c r="Z73" s="72">
        <v>102.16982050699471</v>
      </c>
      <c r="AA73" s="73">
        <v>102.16982050699471</v>
      </c>
      <c r="AB73" s="73">
        <v>100.96789972975792</v>
      </c>
      <c r="AC73" s="35"/>
      <c r="AD73" s="35"/>
      <c r="AE73" s="35"/>
    </row>
    <row r="74" spans="1:218" ht="33" hidden="1" thickTop="1" thickBot="1" x14ac:dyDescent="0.3">
      <c r="A74" s="302" t="s">
        <v>70</v>
      </c>
      <c r="B74" s="76">
        <v>1.9902000000000002</v>
      </c>
      <c r="C74" s="76">
        <v>1.9777499999999999</v>
      </c>
      <c r="D74" s="76">
        <v>1.9606875000000001</v>
      </c>
      <c r="E74" s="76">
        <v>1.9974999999999998</v>
      </c>
      <c r="F74" s="76">
        <v>2.0092875000000001</v>
      </c>
      <c r="G74" s="76">
        <v>2.0072000000000001</v>
      </c>
      <c r="H74" s="76">
        <v>1.9870625</v>
      </c>
      <c r="I74" s="76">
        <v>2.0417375</v>
      </c>
      <c r="J74" s="76">
        <v>2.11395</v>
      </c>
      <c r="K74" s="76">
        <v>2.1290624999999999</v>
      </c>
      <c r="L74" s="76">
        <v>2.1238999999999999</v>
      </c>
      <c r="M74" s="76">
        <v>2.132225</v>
      </c>
      <c r="N74" s="76">
        <v>2.1595249999999999</v>
      </c>
      <c r="O74" s="76">
        <v>2.1528624999999999</v>
      </c>
      <c r="P74" s="76">
        <v>2.1289125000000002</v>
      </c>
      <c r="Q74" s="76">
        <v>2.1176124999999999</v>
      </c>
      <c r="R74" s="76">
        <v>2.0992250000000006</v>
      </c>
      <c r="S74" s="76">
        <v>2.0719249999999998</v>
      </c>
      <c r="T74" s="76">
        <v>2.0379874999999998</v>
      </c>
      <c r="U74" s="76">
        <v>2.0541125</v>
      </c>
      <c r="V74" s="76">
        <v>2.0802499999999995</v>
      </c>
      <c r="W74" s="76">
        <v>2.0568875000000002</v>
      </c>
      <c r="X74" s="76">
        <v>2.0571124999999997</v>
      </c>
      <c r="Y74" s="76">
        <v>2.1099375</v>
      </c>
      <c r="Z74" s="77">
        <v>100</v>
      </c>
      <c r="AA74" s="78">
        <v>98.95473038727151</v>
      </c>
      <c r="AB74" s="78">
        <v>102.56791983909486</v>
      </c>
      <c r="AC74" s="35"/>
      <c r="AD74" s="35"/>
    </row>
    <row r="75" spans="1:218" ht="16.5" thickTop="1" x14ac:dyDescent="0.25">
      <c r="A75" s="405"/>
    </row>
    <row r="76" spans="1:218" ht="15.75" x14ac:dyDescent="0.25">
      <c r="A76" s="406" t="s">
        <v>271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 spans="1:218" ht="15.75" x14ac:dyDescent="0.25">
      <c r="A77" s="406" t="s">
        <v>272</v>
      </c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</row>
    <row r="78" spans="1:218" ht="15.75" x14ac:dyDescent="0.25">
      <c r="A78" s="406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</row>
    <row r="79" spans="1:218" ht="15.75" x14ac:dyDescent="0.2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HJ79" s="407"/>
    </row>
    <row r="80" spans="1:218" ht="15.75" x14ac:dyDescent="0.2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 spans="2:25" ht="15.75" x14ac:dyDescent="0.2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 spans="2:25" ht="15.75" x14ac:dyDescent="0.2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 spans="2:25" ht="15.75" x14ac:dyDescent="0.2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 spans="2:25" ht="15.75" x14ac:dyDescent="0.2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 spans="2:25" ht="15.75" x14ac:dyDescent="0.2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 spans="2:25" ht="15.75" x14ac:dyDescent="0.2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</row>
    <row r="87" spans="2:25" ht="15.75" x14ac:dyDescent="0.2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 spans="2:25" ht="15.75" x14ac:dyDescent="0.2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 spans="2:25" ht="15.75" x14ac:dyDescent="0.2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 spans="2:25" ht="15.75" x14ac:dyDescent="0.2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 spans="2:25" ht="15.75" x14ac:dyDescent="0.2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 spans="2:25" ht="15.75" x14ac:dyDescent="0.2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  <row r="93" spans="2:25" ht="15.75" x14ac:dyDescent="0.2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</row>
    <row r="94" spans="2:25" ht="15.75" x14ac:dyDescent="0.2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</row>
    <row r="95" spans="2:25" ht="15.75" x14ac:dyDescent="0.2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</row>
    <row r="96" spans="2:25" ht="15.75" x14ac:dyDescent="0.2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</row>
    <row r="97" spans="1:25" ht="15.75" x14ac:dyDescent="0.2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</row>
    <row r="98" spans="1:25" ht="15.75" x14ac:dyDescent="0.2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</row>
    <row r="99" spans="1:25" ht="15.75" x14ac:dyDescent="0.2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</row>
    <row r="100" spans="1:25" ht="15.75" x14ac:dyDescent="0.2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</row>
    <row r="101" spans="1:25" ht="15.75" x14ac:dyDescent="0.25">
      <c r="A101" t="s">
        <v>72</v>
      </c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</row>
    <row r="102" spans="1:25" ht="15.75" x14ac:dyDescent="0.25">
      <c r="A102" t="s">
        <v>73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</row>
    <row r="103" spans="1:25" ht="15.75" x14ac:dyDescent="0.2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</row>
    <row r="104" spans="1:25" ht="15.75" x14ac:dyDescent="0.2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</row>
    <row r="105" spans="1:25" ht="15.75" x14ac:dyDescent="0.2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</row>
    <row r="106" spans="1:25" ht="15.75" x14ac:dyDescent="0.2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</row>
    <row r="107" spans="1:25" ht="15.75" x14ac:dyDescent="0.2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</row>
    <row r="108" spans="1:25" ht="15.75" x14ac:dyDescent="0.2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</row>
    <row r="109" spans="1:25" ht="15.75" x14ac:dyDescent="0.2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</row>
    <row r="110" spans="1:25" ht="15.75" x14ac:dyDescent="0.2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</row>
    <row r="111" spans="1:25" ht="15.75" x14ac:dyDescent="0.2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</row>
    <row r="112" spans="1:25" ht="15.75" x14ac:dyDescent="0.2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</row>
    <row r="113" spans="2:25" ht="15.75" x14ac:dyDescent="0.2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</row>
    <row r="114" spans="2:25" ht="15.75" x14ac:dyDescent="0.2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</row>
    <row r="115" spans="2:25" ht="15.75" x14ac:dyDescent="0.2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</row>
    <row r="116" spans="2:25" ht="15.75" x14ac:dyDescent="0.2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</row>
    <row r="117" spans="2:25" ht="15.75" x14ac:dyDescent="0.2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</row>
    <row r="118" spans="2:25" ht="15.75" x14ac:dyDescent="0.25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</row>
    <row r="119" spans="2:25" ht="15.75" x14ac:dyDescent="0.2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</row>
    <row r="120" spans="2:25" ht="15.75" x14ac:dyDescent="0.2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</row>
    <row r="121" spans="2:25" ht="15.75" x14ac:dyDescent="0.2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</row>
    <row r="122" spans="2:25" ht="15.75" x14ac:dyDescent="0.2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</row>
    <row r="123" spans="2:25" ht="15.75" x14ac:dyDescent="0.2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</row>
    <row r="124" spans="2:25" ht="15.75" x14ac:dyDescent="0.25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</row>
    <row r="125" spans="2:25" ht="15.75" x14ac:dyDescent="0.25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</row>
    <row r="126" spans="2:25" ht="15.75" x14ac:dyDescent="0.25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</row>
    <row r="127" spans="2:25" ht="15.75" x14ac:dyDescent="0.25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</row>
    <row r="128" spans="2:25" ht="15.75" x14ac:dyDescent="0.25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</row>
    <row r="129" spans="2:25" ht="15.75" x14ac:dyDescent="0.25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</row>
    <row r="130" spans="2:25" ht="15.75" x14ac:dyDescent="0.25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</row>
    <row r="131" spans="2:25" ht="15.75" x14ac:dyDescent="0.25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</row>
    <row r="153" spans="1:1" x14ac:dyDescent="0.25">
      <c r="A153" t="s">
        <v>74</v>
      </c>
    </row>
  </sheetData>
  <mergeCells count="2">
    <mergeCell ref="Z3:AB3"/>
    <mergeCell ref="GT4:HM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014C-07B8-4889-98A6-804024C47F8E}">
  <dimension ref="A1:T153"/>
  <sheetViews>
    <sheetView zoomScale="70" zoomScaleNormal="70" workbookViewId="0">
      <selection activeCell="B15" sqref="B15:M15"/>
    </sheetView>
  </sheetViews>
  <sheetFormatPr defaultColWidth="13.85546875" defaultRowHeight="15" x14ac:dyDescent="0.25"/>
  <cols>
    <col min="1" max="1" width="69" customWidth="1"/>
    <col min="2" max="14" width="14.85546875" customWidth="1"/>
    <col min="15" max="15" width="13.85546875" style="312"/>
    <col min="16" max="16" width="13.85546875" style="313"/>
    <col min="17" max="17" width="13.85546875" style="312"/>
    <col min="18" max="18" width="13.85546875" style="313"/>
  </cols>
  <sheetData>
    <row r="1" spans="1:20" ht="15" customHeight="1" x14ac:dyDescent="0.25">
      <c r="A1" s="689" t="s">
        <v>75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89"/>
    </row>
    <row r="2" spans="1:20" ht="30" x14ac:dyDescent="0.25">
      <c r="A2" s="690" t="s">
        <v>154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</row>
    <row r="3" spans="1:20" ht="15.75" x14ac:dyDescent="0.25">
      <c r="A3" s="691" t="s">
        <v>76</v>
      </c>
      <c r="B3" s="691"/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83"/>
    </row>
    <row r="4" spans="1:20" ht="15.75" x14ac:dyDescent="0.25">
      <c r="A4" s="84">
        <v>1000</v>
      </c>
      <c r="B4" s="692">
        <v>2020</v>
      </c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6">
        <v>2021</v>
      </c>
      <c r="O4" s="698" t="s">
        <v>155</v>
      </c>
      <c r="P4" s="699"/>
      <c r="Q4" s="699"/>
      <c r="R4" s="700"/>
      <c r="S4" s="85"/>
    </row>
    <row r="5" spans="1:20" ht="15.75" x14ac:dyDescent="0.25">
      <c r="A5" s="86" t="s">
        <v>8</v>
      </c>
      <c r="B5" s="694"/>
      <c r="C5" s="695"/>
      <c r="D5" s="695"/>
      <c r="E5" s="695"/>
      <c r="F5" s="695"/>
      <c r="G5" s="695"/>
      <c r="H5" s="695"/>
      <c r="I5" s="695"/>
      <c r="J5" s="695"/>
      <c r="K5" s="695"/>
      <c r="L5" s="695"/>
      <c r="M5" s="695"/>
      <c r="N5" s="697"/>
      <c r="O5" s="701" t="s">
        <v>156</v>
      </c>
      <c r="P5" s="702"/>
      <c r="Q5" s="703" t="s">
        <v>157</v>
      </c>
      <c r="R5" s="704"/>
    </row>
    <row r="6" spans="1:20" ht="53.1" customHeight="1" thickBot="1" x14ac:dyDescent="0.3">
      <c r="A6" s="87">
        <v>1000</v>
      </c>
      <c r="B6" s="88" t="s">
        <v>78</v>
      </c>
      <c r="C6" s="88" t="s">
        <v>79</v>
      </c>
      <c r="D6" s="88" t="s">
        <v>80</v>
      </c>
      <c r="E6" s="88" t="s">
        <v>81</v>
      </c>
      <c r="F6" s="88" t="s">
        <v>82</v>
      </c>
      <c r="G6" s="88" t="s">
        <v>83</v>
      </c>
      <c r="H6" s="88" t="s">
        <v>84</v>
      </c>
      <c r="I6" s="88" t="s">
        <v>85</v>
      </c>
      <c r="J6" s="88" t="s">
        <v>86</v>
      </c>
      <c r="K6" s="88" t="s">
        <v>87</v>
      </c>
      <c r="L6" s="88" t="s">
        <v>150</v>
      </c>
      <c r="M6" s="88" t="s">
        <v>151</v>
      </c>
      <c r="N6" s="88" t="s">
        <v>78</v>
      </c>
      <c r="O6" s="89" t="s">
        <v>88</v>
      </c>
      <c r="P6" s="90" t="s">
        <v>89</v>
      </c>
      <c r="Q6" s="91" t="s">
        <v>88</v>
      </c>
      <c r="R6" s="92" t="s">
        <v>89</v>
      </c>
    </row>
    <row r="7" spans="1:20" ht="19.899999999999999" customHeight="1" thickTop="1" x14ac:dyDescent="0.25">
      <c r="A7" s="93" t="s">
        <v>27</v>
      </c>
      <c r="B7" s="94">
        <v>3708.306</v>
      </c>
      <c r="C7" s="94">
        <v>3574.8510000000001</v>
      </c>
      <c r="D7" s="94">
        <v>3605.8139999999999</v>
      </c>
      <c r="E7" s="94">
        <v>3535.471</v>
      </c>
      <c r="F7" s="94">
        <v>3758.8380000000002</v>
      </c>
      <c r="G7" s="94">
        <v>3955.873</v>
      </c>
      <c r="H7" s="94">
        <v>4113.6549999999997</v>
      </c>
      <c r="I7" s="94">
        <v>4192.722999999999</v>
      </c>
      <c r="J7" s="94">
        <v>4082.076</v>
      </c>
      <c r="K7" s="94">
        <v>4009.2890000000007</v>
      </c>
      <c r="L7" s="94">
        <v>4021.3759999999997</v>
      </c>
      <c r="M7" s="94">
        <v>4015.1919999999991</v>
      </c>
      <c r="N7" s="94">
        <v>4124.0380000000014</v>
      </c>
      <c r="O7" s="96">
        <v>11.209988404390145</v>
      </c>
      <c r="P7" s="97">
        <v>415.73200000000134</v>
      </c>
      <c r="Q7" s="97">
        <v>2.7097031281131745</v>
      </c>
      <c r="R7" s="98">
        <v>108.84600000000228</v>
      </c>
    </row>
    <row r="8" spans="1:20" ht="19.899999999999999" customHeight="1" x14ac:dyDescent="0.25">
      <c r="A8" s="99" t="s">
        <v>28</v>
      </c>
      <c r="B8" s="94">
        <v>6566.58</v>
      </c>
      <c r="C8" s="94">
        <v>5674.9459999999999</v>
      </c>
      <c r="D8" s="94">
        <v>5808.0110000000004</v>
      </c>
      <c r="E8" s="94">
        <v>5342.0720000000001</v>
      </c>
      <c r="F8" s="94">
        <v>5694.3609999999999</v>
      </c>
      <c r="G8" s="94">
        <v>5880.2929999999997</v>
      </c>
      <c r="H8" s="94">
        <v>6473.2979999999998</v>
      </c>
      <c r="I8" s="94">
        <v>6243.7980000000007</v>
      </c>
      <c r="J8" s="94">
        <v>5476.7640000000001</v>
      </c>
      <c r="K8" s="94">
        <v>5613.1050000000014</v>
      </c>
      <c r="L8" s="94">
        <v>5296.5010000000002</v>
      </c>
      <c r="M8" s="94">
        <v>5640.4679999999998</v>
      </c>
      <c r="N8" s="94">
        <v>6159.3410000000003</v>
      </c>
      <c r="O8" s="100">
        <v>-6.2026010416349431</v>
      </c>
      <c r="P8" s="97">
        <v>-407.23899999999958</v>
      </c>
      <c r="Q8" s="97">
        <v>9.1977661554826735</v>
      </c>
      <c r="R8" s="98">
        <v>518.8730000000005</v>
      </c>
      <c r="S8" s="2"/>
    </row>
    <row r="9" spans="1:20" ht="19.899999999999999" customHeight="1" x14ac:dyDescent="0.25">
      <c r="A9" s="101" t="s">
        <v>29</v>
      </c>
      <c r="B9" s="102">
        <v>3030.4639999999999</v>
      </c>
      <c r="C9" s="102">
        <v>2943.6460000000002</v>
      </c>
      <c r="D9" s="102">
        <v>3105.4589999999998</v>
      </c>
      <c r="E9" s="102">
        <v>2647.5549999999998</v>
      </c>
      <c r="F9" s="102">
        <v>3158.9140000000002</v>
      </c>
      <c r="G9" s="102">
        <v>3338.13</v>
      </c>
      <c r="H9" s="102">
        <v>3376.21</v>
      </c>
      <c r="I9" s="102">
        <v>3370.6570000000002</v>
      </c>
      <c r="J9" s="102">
        <v>2666.116</v>
      </c>
      <c r="K9" s="102">
        <v>2757.326</v>
      </c>
      <c r="L9" s="102">
        <v>2731.4659999999999</v>
      </c>
      <c r="M9" s="102">
        <v>2640.665</v>
      </c>
      <c r="N9" s="102">
        <v>2845.6219999999998</v>
      </c>
      <c r="O9" s="104">
        <v>-6.1013034152780099</v>
      </c>
      <c r="P9" s="105">
        <v>-184.8420000000001</v>
      </c>
      <c r="Q9" s="105">
        <v>7.7593062445563712</v>
      </c>
      <c r="R9" s="106">
        <v>204.95699999999988</v>
      </c>
      <c r="T9" s="2"/>
    </row>
    <row r="10" spans="1:20" ht="19.899999999999999" customHeight="1" x14ac:dyDescent="0.25">
      <c r="A10" s="101" t="s">
        <v>90</v>
      </c>
      <c r="B10" s="107">
        <v>3536.116</v>
      </c>
      <c r="C10" s="107">
        <v>2731.3</v>
      </c>
      <c r="D10" s="107">
        <v>2702.5520000000001</v>
      </c>
      <c r="E10" s="107">
        <v>2694.5169999999998</v>
      </c>
      <c r="F10" s="107">
        <v>2535.4470000000001</v>
      </c>
      <c r="G10" s="107">
        <v>2542.163</v>
      </c>
      <c r="H10" s="107">
        <v>3097.0880000000002</v>
      </c>
      <c r="I10" s="107">
        <v>2873.1410000000001</v>
      </c>
      <c r="J10" s="107">
        <v>2810.6480000000001</v>
      </c>
      <c r="K10" s="107">
        <v>2855.7790000000005</v>
      </c>
      <c r="L10" s="107">
        <v>2565.0349999999999</v>
      </c>
      <c r="M10" s="107">
        <v>2999.8029999999999</v>
      </c>
      <c r="N10" s="107">
        <v>3313.7190000000001</v>
      </c>
      <c r="O10" s="104">
        <v>-6.2894148921127826</v>
      </c>
      <c r="P10" s="105">
        <v>-222.39699999999993</v>
      </c>
      <c r="Q10" s="105">
        <v>10.46403093539568</v>
      </c>
      <c r="R10" s="106">
        <v>313.91600000000017</v>
      </c>
    </row>
    <row r="11" spans="1:20" ht="19.899999999999999" hidden="1" customHeight="1" x14ac:dyDescent="0.25">
      <c r="A11" s="101" t="s">
        <v>31</v>
      </c>
      <c r="B11" s="107">
        <v>3500.56</v>
      </c>
      <c r="C11" s="107">
        <v>2704.3380000000002</v>
      </c>
      <c r="D11" s="107">
        <v>2637.4270000000001</v>
      </c>
      <c r="E11" s="107">
        <v>2664.8980000000001</v>
      </c>
      <c r="F11" s="107">
        <v>2496.6030000000001</v>
      </c>
      <c r="G11" s="107">
        <v>2503.5940000000001</v>
      </c>
      <c r="H11" s="107">
        <v>2934.6770000000001</v>
      </c>
      <c r="I11" s="107">
        <v>2810.732</v>
      </c>
      <c r="J11" s="107">
        <v>2780.605</v>
      </c>
      <c r="K11" s="107">
        <v>2811.9990000000003</v>
      </c>
      <c r="L11" s="107">
        <v>2532.4479999999999</v>
      </c>
      <c r="M11" s="107">
        <v>2961.0459999999998</v>
      </c>
      <c r="N11" s="107">
        <v>3194.9900000000007</v>
      </c>
      <c r="O11" s="104">
        <v>-8.7299320116551424</v>
      </c>
      <c r="P11" s="105">
        <v>-305.56999999999925</v>
      </c>
      <c r="Q11" s="105">
        <v>7.9027355623100304</v>
      </c>
      <c r="R11" s="106">
        <v>233.94400000000087</v>
      </c>
    </row>
    <row r="12" spans="1:20" ht="19.899999999999999" hidden="1" customHeight="1" x14ac:dyDescent="0.25">
      <c r="A12" s="101" t="s">
        <v>32</v>
      </c>
      <c r="B12" s="107">
        <v>35.555999999999997</v>
      </c>
      <c r="C12" s="107">
        <v>26.962</v>
      </c>
      <c r="D12" s="107">
        <v>65.125</v>
      </c>
      <c r="E12" s="107">
        <v>29.619</v>
      </c>
      <c r="F12" s="107">
        <v>38.844000000000001</v>
      </c>
      <c r="G12" s="107">
        <v>38.569000000000003</v>
      </c>
      <c r="H12" s="107">
        <v>162.411</v>
      </c>
      <c r="I12" s="107">
        <v>62.408999999999999</v>
      </c>
      <c r="J12" s="107">
        <v>30.042999999999999</v>
      </c>
      <c r="K12" s="107">
        <v>43.78</v>
      </c>
      <c r="L12" s="107">
        <v>32.587000000000003</v>
      </c>
      <c r="M12" s="107">
        <v>38.757000000000005</v>
      </c>
      <c r="N12" s="107">
        <v>118.729</v>
      </c>
      <c r="O12" s="104">
        <v>233.42696629213481</v>
      </c>
      <c r="P12" s="105">
        <v>83.173000000000002</v>
      </c>
      <c r="Q12" s="105">
        <v>205.92783505154642</v>
      </c>
      <c r="R12" s="106">
        <v>79.971999999999994</v>
      </c>
    </row>
    <row r="13" spans="1:20" ht="19.899999999999999" customHeight="1" x14ac:dyDescent="0.25">
      <c r="A13" s="109" t="s">
        <v>33</v>
      </c>
      <c r="B13" s="94">
        <v>10274.886</v>
      </c>
      <c r="C13" s="94">
        <v>9249.7970000000005</v>
      </c>
      <c r="D13" s="94">
        <v>9413.8250000000007</v>
      </c>
      <c r="E13" s="94">
        <v>8877.5429999999997</v>
      </c>
      <c r="F13" s="94">
        <v>9453.1990000000005</v>
      </c>
      <c r="G13" s="94">
        <v>9836.1659999999993</v>
      </c>
      <c r="H13" s="94">
        <v>10586.953</v>
      </c>
      <c r="I13" s="94">
        <v>10436.521000000001</v>
      </c>
      <c r="J13" s="94">
        <v>9558.84</v>
      </c>
      <c r="K13" s="94">
        <v>9622.3940000000002</v>
      </c>
      <c r="L13" s="94">
        <v>9317.8770000000004</v>
      </c>
      <c r="M13" s="94">
        <v>9655.66</v>
      </c>
      <c r="N13" s="94">
        <v>10283.379000000001</v>
      </c>
      <c r="O13" s="110">
        <v>8.2725865945167343E-2</v>
      </c>
      <c r="P13" s="111">
        <v>8.4930000000003929</v>
      </c>
      <c r="Q13" s="111">
        <v>6.5008233478670521</v>
      </c>
      <c r="R13" s="112">
        <v>627.71900000000096</v>
      </c>
      <c r="S13" s="2"/>
    </row>
    <row r="14" spans="1:20" ht="19.899999999999999" customHeight="1" x14ac:dyDescent="0.25">
      <c r="A14" s="99" t="s">
        <v>34</v>
      </c>
      <c r="B14" s="94">
        <v>9878.0385322399998</v>
      </c>
      <c r="C14" s="94">
        <v>9651.6210435600005</v>
      </c>
      <c r="D14" s="94">
        <v>9671.1956435000011</v>
      </c>
      <c r="E14" s="94">
        <v>9426.1111498099999</v>
      </c>
      <c r="F14" s="94">
        <v>9049.7424586399993</v>
      </c>
      <c r="G14" s="94">
        <v>9346.9894836600015</v>
      </c>
      <c r="H14" s="94">
        <v>9683.5682027900002</v>
      </c>
      <c r="I14" s="94">
        <v>9105.9285000000018</v>
      </c>
      <c r="J14" s="94">
        <v>8287.2955999999995</v>
      </c>
      <c r="K14" s="94">
        <v>8813.6025999999983</v>
      </c>
      <c r="L14" s="94">
        <v>8448.8451999999997</v>
      </c>
      <c r="M14" s="94">
        <v>8728.0625</v>
      </c>
      <c r="N14" s="94">
        <v>9180.7258000000002</v>
      </c>
      <c r="O14" s="110">
        <v>-7.0591212796112499</v>
      </c>
      <c r="P14" s="111">
        <v>-697.3127322399996</v>
      </c>
      <c r="Q14" s="111">
        <v>5.1855501197282381</v>
      </c>
      <c r="R14" s="112">
        <v>452.66330000000016</v>
      </c>
      <c r="S14" s="2"/>
    </row>
    <row r="15" spans="1:20" s="118" customFormat="1" ht="19.899999999999999" customHeight="1" x14ac:dyDescent="0.25">
      <c r="A15" s="113" t="s">
        <v>35</v>
      </c>
      <c r="B15" s="114">
        <v>5131.3810000000003</v>
      </c>
      <c r="C15" s="114">
        <v>5265.076</v>
      </c>
      <c r="D15" s="114">
        <v>5294.8710000000001</v>
      </c>
      <c r="E15" s="114">
        <v>5103.1660000000002</v>
      </c>
      <c r="F15" s="114">
        <v>5023.7669999999998</v>
      </c>
      <c r="G15" s="114">
        <v>5037.9139999999998</v>
      </c>
      <c r="H15" s="114">
        <v>5032.2209999999995</v>
      </c>
      <c r="I15" s="114">
        <v>4924.13</v>
      </c>
      <c r="J15" s="114">
        <v>4653.2669999999998</v>
      </c>
      <c r="K15" s="114">
        <v>4576.2719999999999</v>
      </c>
      <c r="L15" s="114">
        <v>4542.4139999999998</v>
      </c>
      <c r="M15" s="114">
        <v>4534.9539999999997</v>
      </c>
      <c r="N15" s="114">
        <v>4532.5730000000003</v>
      </c>
      <c r="O15" s="115">
        <v>-11.669330007405373</v>
      </c>
      <c r="P15" s="116">
        <v>-598.80799999999999</v>
      </c>
      <c r="Q15" s="116">
        <v>-5.2921719955890546E-2</v>
      </c>
      <c r="R15" s="117">
        <v>-2.3809999999994034</v>
      </c>
    </row>
    <row r="16" spans="1:20" ht="19.899999999999999" customHeight="1" x14ac:dyDescent="0.25">
      <c r="A16" s="101" t="s">
        <v>36</v>
      </c>
      <c r="B16" s="107">
        <v>4746.6575322399995</v>
      </c>
      <c r="C16" s="107">
        <v>4386.5450435600005</v>
      </c>
      <c r="D16" s="107">
        <v>4376.3246435000001</v>
      </c>
      <c r="E16" s="107">
        <v>4322.9451498099997</v>
      </c>
      <c r="F16" s="107">
        <v>4025.9754586399999</v>
      </c>
      <c r="G16" s="107">
        <v>4309.0754836600008</v>
      </c>
      <c r="H16" s="107">
        <v>4651.3472027899998</v>
      </c>
      <c r="I16" s="107">
        <v>4181.7985000000008</v>
      </c>
      <c r="J16" s="107">
        <v>3634.0285999999996</v>
      </c>
      <c r="K16" s="107">
        <v>4237.3305999999993</v>
      </c>
      <c r="L16" s="107">
        <v>3906.4312</v>
      </c>
      <c r="M16" s="107">
        <v>4193.1085000000003</v>
      </c>
      <c r="N16" s="107">
        <v>4648.1527999999998</v>
      </c>
      <c r="O16" s="104">
        <v>-2.0751258769250218</v>
      </c>
      <c r="P16" s="105">
        <v>-98.504732239999612</v>
      </c>
      <c r="Q16" s="105">
        <v>10.853545109823267</v>
      </c>
      <c r="R16" s="106">
        <v>455.04429999999957</v>
      </c>
    </row>
    <row r="17" spans="1:18" ht="19.899999999999999" hidden="1" customHeight="1" x14ac:dyDescent="0.25">
      <c r="A17" s="101" t="s">
        <v>31</v>
      </c>
      <c r="B17" s="107">
        <v>4171.7830000000004</v>
      </c>
      <c r="C17" s="107">
        <v>3833.2739999999999</v>
      </c>
      <c r="D17" s="107">
        <v>3820.63</v>
      </c>
      <c r="E17" s="107">
        <v>3766.1640000000002</v>
      </c>
      <c r="F17" s="107">
        <v>3480.7310000000002</v>
      </c>
      <c r="G17" s="107">
        <v>3699.424</v>
      </c>
      <c r="H17" s="107">
        <v>4018.1089999999999</v>
      </c>
      <c r="I17" s="107">
        <v>3593.2250000000004</v>
      </c>
      <c r="J17" s="107">
        <v>3088.5239999999999</v>
      </c>
      <c r="K17" s="107">
        <v>3653.1479999999997</v>
      </c>
      <c r="L17" s="107">
        <v>3316.951</v>
      </c>
      <c r="M17" s="107">
        <v>3616.2870000000003</v>
      </c>
      <c r="N17" s="107">
        <v>4086.1990000000001</v>
      </c>
      <c r="O17" s="104">
        <v>-2.0518720935807173</v>
      </c>
      <c r="P17" s="105">
        <v>-85.584000000000287</v>
      </c>
      <c r="Q17" s="105">
        <v>12.993944086497239</v>
      </c>
      <c r="R17" s="106">
        <v>469.91199999999981</v>
      </c>
    </row>
    <row r="18" spans="1:18" ht="19.899999999999999" hidden="1" customHeight="1" x14ac:dyDescent="0.25">
      <c r="A18" s="101" t="s">
        <v>32</v>
      </c>
      <c r="B18" s="107">
        <v>574.87453224000012</v>
      </c>
      <c r="C18" s="107">
        <v>553.27104356000007</v>
      </c>
      <c r="D18" s="107">
        <v>555.69464349999998</v>
      </c>
      <c r="E18" s="107">
        <v>556.78114980999987</v>
      </c>
      <c r="F18" s="107">
        <v>545.24445863999995</v>
      </c>
      <c r="G18" s="107">
        <v>609.65148366000005</v>
      </c>
      <c r="H18" s="107">
        <v>633.23820279000006</v>
      </c>
      <c r="I18" s="107">
        <v>588.57349999999997</v>
      </c>
      <c r="J18" s="107">
        <v>545.50459999999998</v>
      </c>
      <c r="K18" s="107">
        <v>584.18260000000009</v>
      </c>
      <c r="L18" s="107">
        <v>589.48019999999997</v>
      </c>
      <c r="M18" s="107">
        <v>576.82150000000001</v>
      </c>
      <c r="N18" s="107">
        <v>561.9538</v>
      </c>
      <c r="O18" s="104">
        <v>-2.2438684988693649</v>
      </c>
      <c r="P18" s="105">
        <v>-12.92073224000012</v>
      </c>
      <c r="Q18" s="105">
        <v>-2.5658807212205192</v>
      </c>
      <c r="R18" s="106">
        <v>-14.867700000000013</v>
      </c>
    </row>
    <row r="19" spans="1:18" ht="29.25" customHeight="1" thickBot="1" x14ac:dyDescent="0.3">
      <c r="A19" s="119" t="s">
        <v>37</v>
      </c>
      <c r="B19" s="120">
        <v>20152.924532239998</v>
      </c>
      <c r="C19" s="120">
        <v>18901.418043559999</v>
      </c>
      <c r="D19" s="120">
        <v>19085.0206435</v>
      </c>
      <c r="E19" s="120">
        <v>18303.654149810001</v>
      </c>
      <c r="F19" s="120">
        <v>18502.941458640002</v>
      </c>
      <c r="G19" s="120">
        <v>19183.155483660001</v>
      </c>
      <c r="H19" s="120">
        <v>20270.521202789998</v>
      </c>
      <c r="I19" s="120">
        <v>19542.449500000002</v>
      </c>
      <c r="J19" s="120">
        <v>17846.135600000001</v>
      </c>
      <c r="K19" s="120">
        <v>18435.996599999999</v>
      </c>
      <c r="L19" s="120">
        <v>17766.7222</v>
      </c>
      <c r="M19" s="120">
        <v>18383.7225</v>
      </c>
      <c r="N19" s="120">
        <v>19464.104800000001</v>
      </c>
      <c r="O19" s="122">
        <v>-3.4178703809377451</v>
      </c>
      <c r="P19" s="123">
        <v>-688.81973223999739</v>
      </c>
      <c r="Q19" s="123">
        <v>5.8769453374456599</v>
      </c>
      <c r="R19" s="124">
        <v>1080.3823000000011</v>
      </c>
    </row>
    <row r="20" spans="1:18" ht="31.7" customHeight="1" thickTop="1" x14ac:dyDescent="0.25">
      <c r="A20" s="125" t="s">
        <v>38</v>
      </c>
      <c r="B20" s="94">
        <v>1370.4110000000001</v>
      </c>
      <c r="C20" s="94">
        <v>1484.1079999999999</v>
      </c>
      <c r="D20" s="94">
        <v>1589.229</v>
      </c>
      <c r="E20" s="94">
        <v>1510.2619999999999</v>
      </c>
      <c r="F20" s="94">
        <v>1352.2429999999999</v>
      </c>
      <c r="G20" s="94">
        <v>1555.9839999999999</v>
      </c>
      <c r="H20" s="94">
        <v>1496.9169999999999</v>
      </c>
      <c r="I20" s="94">
        <v>1431.7359999999999</v>
      </c>
      <c r="J20" s="94">
        <v>1438.481</v>
      </c>
      <c r="K20" s="94">
        <v>1394.9029999999998</v>
      </c>
      <c r="L20" s="94">
        <v>1398.4430000000002</v>
      </c>
      <c r="M20" s="94">
        <v>1453.8380000000002</v>
      </c>
      <c r="N20" s="94">
        <v>1352.1369999999999</v>
      </c>
      <c r="O20" s="110">
        <v>-1.3353765323993125</v>
      </c>
      <c r="P20" s="111">
        <v>-18.274000000000115</v>
      </c>
      <c r="Q20" s="111">
        <v>-6.9954601733388397</v>
      </c>
      <c r="R20" s="112">
        <v>-101.70100000000025</v>
      </c>
    </row>
    <row r="21" spans="1:18" ht="30.2" customHeight="1" thickBot="1" x14ac:dyDescent="0.3">
      <c r="A21" s="126" t="s">
        <v>39</v>
      </c>
      <c r="B21" s="127">
        <v>21523.335532239998</v>
      </c>
      <c r="C21" s="127">
        <v>20385.526043559999</v>
      </c>
      <c r="D21" s="127">
        <v>20674.249643499999</v>
      </c>
      <c r="E21" s="127">
        <v>19813.91614981</v>
      </c>
      <c r="F21" s="127">
        <v>19855.18445864</v>
      </c>
      <c r="G21" s="127">
        <v>20739.139483660001</v>
      </c>
      <c r="H21" s="127">
        <v>21767.438202789999</v>
      </c>
      <c r="I21" s="127">
        <v>20974.185500000003</v>
      </c>
      <c r="J21" s="127">
        <v>19284.616600000001</v>
      </c>
      <c r="K21" s="127">
        <v>19830.899599999997</v>
      </c>
      <c r="L21" s="127">
        <v>19165.165199999999</v>
      </c>
      <c r="M21" s="127">
        <v>19837.5605</v>
      </c>
      <c r="N21" s="127">
        <v>20816.2418</v>
      </c>
      <c r="O21" s="129">
        <v>-3.285276885979374</v>
      </c>
      <c r="P21" s="130">
        <v>-707.09373223999864</v>
      </c>
      <c r="Q21" s="130">
        <v>4.9330564181151058</v>
      </c>
      <c r="R21" s="131">
        <v>978.68130000000019</v>
      </c>
    </row>
    <row r="22" spans="1:18" ht="19.899999999999999" customHeight="1" thickTop="1" x14ac:dyDescent="0.25">
      <c r="A22" s="99" t="s">
        <v>40</v>
      </c>
      <c r="B22" s="94">
        <v>25336.827403695257</v>
      </c>
      <c r="C22" s="94">
        <v>25278.952947022437</v>
      </c>
      <c r="D22" s="94">
        <v>25986.546940210999</v>
      </c>
      <c r="E22" s="94">
        <v>31216.792303187245</v>
      </c>
      <c r="F22" s="94">
        <v>28377.746962195972</v>
      </c>
      <c r="G22" s="94">
        <v>28161.702399846792</v>
      </c>
      <c r="H22" s="94">
        <v>27642.763503548187</v>
      </c>
      <c r="I22" s="94">
        <v>28930.558499999999</v>
      </c>
      <c r="J22" s="94">
        <v>30595.246500000001</v>
      </c>
      <c r="K22" s="94">
        <v>29098.008399999999</v>
      </c>
      <c r="L22" s="94">
        <v>28657.768400000001</v>
      </c>
      <c r="M22" s="94">
        <v>27939.9323</v>
      </c>
      <c r="N22" s="94">
        <v>28375.290699999998</v>
      </c>
      <c r="O22" s="110">
        <v>11.992437876922105</v>
      </c>
      <c r="P22" s="111">
        <v>3038.4632963047407</v>
      </c>
      <c r="Q22" s="111">
        <v>1.5583448759659047</v>
      </c>
      <c r="R22" s="112">
        <v>435.35839999999735</v>
      </c>
    </row>
    <row r="23" spans="1:18" ht="19.899999999999999" customHeight="1" x14ac:dyDescent="0.25">
      <c r="A23" s="99" t="s">
        <v>41</v>
      </c>
      <c r="B23" s="94">
        <v>7429.4790000000003</v>
      </c>
      <c r="C23" s="94">
        <v>7297.8639999999996</v>
      </c>
      <c r="D23" s="94">
        <v>7358.04</v>
      </c>
      <c r="E23" s="94">
        <v>9825.8119999999999</v>
      </c>
      <c r="F23" s="94">
        <v>8758.2369999999992</v>
      </c>
      <c r="G23" s="94">
        <v>8898.9210000000003</v>
      </c>
      <c r="H23" s="94">
        <v>8662.6910000000007</v>
      </c>
      <c r="I23" s="94">
        <v>9129.9470000000001</v>
      </c>
      <c r="J23" s="94">
        <v>9950.2240000000002</v>
      </c>
      <c r="K23" s="94">
        <v>9482.780999999999</v>
      </c>
      <c r="L23" s="94">
        <v>9178.2909999999993</v>
      </c>
      <c r="M23" s="94">
        <v>9397.2150000000001</v>
      </c>
      <c r="N23" s="94">
        <v>9595.4759999999987</v>
      </c>
      <c r="O23" s="110">
        <v>29.154048051685848</v>
      </c>
      <c r="P23" s="111">
        <v>2165.9969999999985</v>
      </c>
      <c r="Q23" s="111">
        <v>2.1102030392031588</v>
      </c>
      <c r="R23" s="112">
        <v>198.2609999999986</v>
      </c>
    </row>
    <row r="24" spans="1:18" ht="19.899999999999999" customHeight="1" x14ac:dyDescent="0.25">
      <c r="A24" s="101" t="s">
        <v>42</v>
      </c>
      <c r="B24" s="107">
        <v>2780.4279999999999</v>
      </c>
      <c r="C24" s="107">
        <v>2897.8809999999999</v>
      </c>
      <c r="D24" s="107">
        <v>3144.3710000000001</v>
      </c>
      <c r="E24" s="107">
        <v>3702.7620000000002</v>
      </c>
      <c r="F24" s="107">
        <v>3557.9670000000001</v>
      </c>
      <c r="G24" s="107">
        <v>3627.5410000000002</v>
      </c>
      <c r="H24" s="107">
        <v>3653.0839999999998</v>
      </c>
      <c r="I24" s="107">
        <v>3753.0610000000001</v>
      </c>
      <c r="J24" s="107">
        <v>3544.453</v>
      </c>
      <c r="K24" s="107">
        <v>3074.616</v>
      </c>
      <c r="L24" s="107">
        <v>3064.9670000000001</v>
      </c>
      <c r="M24" s="107">
        <v>3029.8229999999999</v>
      </c>
      <c r="N24" s="107">
        <v>3120.723</v>
      </c>
      <c r="O24" s="104">
        <v>12.239246151632848</v>
      </c>
      <c r="P24" s="105">
        <v>340.29500000000007</v>
      </c>
      <c r="Q24" s="105">
        <v>3.0001980328734446</v>
      </c>
      <c r="R24" s="106">
        <v>90.900000000000091</v>
      </c>
    </row>
    <row r="25" spans="1:18" ht="19.899999999999999" customHeight="1" x14ac:dyDescent="0.25">
      <c r="A25" s="101" t="s">
        <v>43</v>
      </c>
      <c r="B25" s="107">
        <v>4649.0510000000004</v>
      </c>
      <c r="C25" s="107">
        <v>4399.9830000000002</v>
      </c>
      <c r="D25" s="107">
        <v>4213.6689999999999</v>
      </c>
      <c r="E25" s="107">
        <v>6123.05</v>
      </c>
      <c r="F25" s="107">
        <v>5200.2700000000004</v>
      </c>
      <c r="G25" s="107">
        <v>5271.38</v>
      </c>
      <c r="H25" s="107">
        <v>5009.607</v>
      </c>
      <c r="I25" s="107">
        <v>5376.8859999999995</v>
      </c>
      <c r="J25" s="107">
        <v>6405.7709999999997</v>
      </c>
      <c r="K25" s="107">
        <v>6408.165</v>
      </c>
      <c r="L25" s="107">
        <v>6113.3239999999996</v>
      </c>
      <c r="M25" s="107">
        <v>6367.3920000000007</v>
      </c>
      <c r="N25" s="107">
        <v>6474.7529999999997</v>
      </c>
      <c r="O25" s="104">
        <v>39.269966230023009</v>
      </c>
      <c r="P25" s="105">
        <v>1825.7019999999993</v>
      </c>
      <c r="Q25" s="105">
        <v>1.6867167132581673</v>
      </c>
      <c r="R25" s="106">
        <v>107.36099999999897</v>
      </c>
    </row>
    <row r="26" spans="1:18" ht="19.899999999999999" hidden="1" customHeight="1" x14ac:dyDescent="0.25">
      <c r="A26" s="101" t="s">
        <v>44</v>
      </c>
      <c r="B26" s="107">
        <v>4552.4120000000003</v>
      </c>
      <c r="C26" s="107">
        <v>4327.4979999999996</v>
      </c>
      <c r="D26" s="107">
        <v>4151.723</v>
      </c>
      <c r="E26" s="107">
        <v>6038.3519999999999</v>
      </c>
      <c r="F26" s="107">
        <v>5109.5770000000002</v>
      </c>
      <c r="G26" s="107">
        <v>5182.8599999999997</v>
      </c>
      <c r="H26" s="107">
        <v>4958.7079999999996</v>
      </c>
      <c r="I26" s="107">
        <v>5315.3370000000004</v>
      </c>
      <c r="J26" s="107">
        <v>6294.7629999999999</v>
      </c>
      <c r="K26" s="107">
        <v>6346.0640000000003</v>
      </c>
      <c r="L26" s="107">
        <v>6028.1329999999998</v>
      </c>
      <c r="M26" s="107">
        <v>6242.1010000000006</v>
      </c>
      <c r="N26" s="107">
        <v>6411.3679999999995</v>
      </c>
      <c r="O26" s="104">
        <v>40.835603198312981</v>
      </c>
      <c r="P26" s="105">
        <v>1858.9559999999992</v>
      </c>
      <c r="Q26" s="105">
        <v>2.7122282565162248</v>
      </c>
      <c r="R26" s="106">
        <v>169.26699999999892</v>
      </c>
    </row>
    <row r="27" spans="1:18" ht="19.899999999999999" hidden="1" customHeight="1" x14ac:dyDescent="0.25">
      <c r="A27" s="101" t="s">
        <v>45</v>
      </c>
      <c r="B27" s="107">
        <v>96.638999999999996</v>
      </c>
      <c r="C27" s="107">
        <v>72.484999999999999</v>
      </c>
      <c r="D27" s="107">
        <v>61.945999999999998</v>
      </c>
      <c r="E27" s="107">
        <v>84.697999999999993</v>
      </c>
      <c r="F27" s="107">
        <v>90.692999999999998</v>
      </c>
      <c r="G27" s="107">
        <v>88.52</v>
      </c>
      <c r="H27" s="107">
        <v>50.899000000000001</v>
      </c>
      <c r="I27" s="107">
        <v>61.548999999999999</v>
      </c>
      <c r="J27" s="107">
        <v>111.008</v>
      </c>
      <c r="K27" s="107">
        <v>62.100999999999999</v>
      </c>
      <c r="L27" s="107">
        <v>85.191000000000003</v>
      </c>
      <c r="M27" s="107">
        <v>125.291</v>
      </c>
      <c r="N27" s="107">
        <v>63.384999999999998</v>
      </c>
      <c r="O27" s="104">
        <v>-34.368530020703929</v>
      </c>
      <c r="P27" s="105">
        <v>-33.253999999999998</v>
      </c>
      <c r="Q27" s="105">
        <v>-49.401436552274539</v>
      </c>
      <c r="R27" s="106">
        <v>-61.905999999999999</v>
      </c>
    </row>
    <row r="28" spans="1:18" ht="19.899999999999999" customHeight="1" x14ac:dyDescent="0.25">
      <c r="A28" s="99" t="s">
        <v>46</v>
      </c>
      <c r="B28" s="94">
        <v>17907.348403695254</v>
      </c>
      <c r="C28" s="94">
        <v>17981.088947022439</v>
      </c>
      <c r="D28" s="94">
        <v>18628.506940210998</v>
      </c>
      <c r="E28" s="94">
        <v>21390.980303187243</v>
      </c>
      <c r="F28" s="94">
        <v>19619.509962195971</v>
      </c>
      <c r="G28" s="94">
        <v>19262.781399846794</v>
      </c>
      <c r="H28" s="94">
        <v>18980.072503548185</v>
      </c>
      <c r="I28" s="94">
        <v>19800.611499999999</v>
      </c>
      <c r="J28" s="94">
        <v>20645.022499999999</v>
      </c>
      <c r="K28" s="94">
        <v>19615.2274</v>
      </c>
      <c r="L28" s="94">
        <v>19479.4774</v>
      </c>
      <c r="M28" s="94">
        <v>18542.7173</v>
      </c>
      <c r="N28" s="94">
        <v>18779.814699999999</v>
      </c>
      <c r="O28" s="110">
        <v>4.8723146426317765</v>
      </c>
      <c r="P28" s="111">
        <v>872.4662963047449</v>
      </c>
      <c r="Q28" s="111">
        <v>1.2786703123061827</v>
      </c>
      <c r="R28" s="112">
        <v>237.09739999999874</v>
      </c>
    </row>
    <row r="29" spans="1:18" ht="19.899999999999999" customHeight="1" x14ac:dyDescent="0.25">
      <c r="A29" s="101" t="s">
        <v>47</v>
      </c>
      <c r="B29" s="107">
        <v>13076.689</v>
      </c>
      <c r="C29" s="107">
        <v>13251.165999999999</v>
      </c>
      <c r="D29" s="107">
        <v>13789.195</v>
      </c>
      <c r="E29" s="107">
        <v>15697.236000000001</v>
      </c>
      <c r="F29" s="107">
        <v>14223.299000000001</v>
      </c>
      <c r="G29" s="107">
        <v>13921.807000000001</v>
      </c>
      <c r="H29" s="107">
        <v>13529.923000000001</v>
      </c>
      <c r="I29" s="107">
        <v>13565.55</v>
      </c>
      <c r="J29" s="107">
        <v>13705.923000000001</v>
      </c>
      <c r="K29" s="107">
        <v>12788.25</v>
      </c>
      <c r="L29" s="107">
        <v>12450.55</v>
      </c>
      <c r="M29" s="107">
        <v>12052.36</v>
      </c>
      <c r="N29" s="107">
        <v>11965.222</v>
      </c>
      <c r="O29" s="104">
        <v>-8.4998508798091255</v>
      </c>
      <c r="P29" s="105">
        <v>-1111.4670000000006</v>
      </c>
      <c r="Q29" s="105">
        <v>-0.72350735123294041</v>
      </c>
      <c r="R29" s="106">
        <v>-87.138000000000829</v>
      </c>
    </row>
    <row r="30" spans="1:18" ht="19.899999999999999" customHeight="1" x14ac:dyDescent="0.25">
      <c r="A30" s="101" t="s">
        <v>48</v>
      </c>
      <c r="B30" s="107">
        <v>4830.6594036952574</v>
      </c>
      <c r="C30" s="107">
        <v>4729.9229470224382</v>
      </c>
      <c r="D30" s="107">
        <v>4839.3119402109996</v>
      </c>
      <c r="E30" s="107">
        <v>5693.7443031872426</v>
      </c>
      <c r="F30" s="107">
        <v>5396.210962195968</v>
      </c>
      <c r="G30" s="107">
        <v>5340.9743998467902</v>
      </c>
      <c r="H30" s="107">
        <v>5450.1495035481867</v>
      </c>
      <c r="I30" s="107">
        <v>6235.0615000000007</v>
      </c>
      <c r="J30" s="107">
        <v>6939.0994999999994</v>
      </c>
      <c r="K30" s="107">
        <v>6826.9773999999998</v>
      </c>
      <c r="L30" s="107">
        <v>7028.9274000000005</v>
      </c>
      <c r="M30" s="107">
        <v>6490.3572999999997</v>
      </c>
      <c r="N30" s="107">
        <v>6814.5927000000001</v>
      </c>
      <c r="O30" s="104">
        <v>41.068582193056919</v>
      </c>
      <c r="P30" s="105">
        <v>1983.9332963047427</v>
      </c>
      <c r="Q30" s="105">
        <v>4.9950696413164168</v>
      </c>
      <c r="R30" s="106">
        <v>324.23540000000048</v>
      </c>
    </row>
    <row r="31" spans="1:18" ht="19.899999999999999" hidden="1" customHeight="1" x14ac:dyDescent="0.25">
      <c r="A31" s="101" t="s">
        <v>44</v>
      </c>
      <c r="B31" s="107">
        <v>4214.9430000000002</v>
      </c>
      <c r="C31" s="107">
        <v>4045.0210000000002</v>
      </c>
      <c r="D31" s="107">
        <v>4187.5219999999999</v>
      </c>
      <c r="E31" s="107">
        <v>4980.6469999999999</v>
      </c>
      <c r="F31" s="107">
        <v>4730.67</v>
      </c>
      <c r="G31" s="107">
        <v>4645.1440000000002</v>
      </c>
      <c r="H31" s="107">
        <v>4789.7849999999999</v>
      </c>
      <c r="I31" s="107">
        <v>5412.9570000000003</v>
      </c>
      <c r="J31" s="107">
        <v>6026.5379999999996</v>
      </c>
      <c r="K31" s="107">
        <v>5946.6970000000001</v>
      </c>
      <c r="L31" s="107">
        <v>6190.0290000000005</v>
      </c>
      <c r="M31" s="107">
        <v>5704.7209999999995</v>
      </c>
      <c r="N31" s="107">
        <v>5924.5680000000002</v>
      </c>
      <c r="O31" s="104">
        <v>40.563239934518045</v>
      </c>
      <c r="P31" s="105">
        <v>1709.625</v>
      </c>
      <c r="Q31" s="105">
        <v>3.8547162865707323</v>
      </c>
      <c r="R31" s="106">
        <v>219.84700000000066</v>
      </c>
    </row>
    <row r="32" spans="1:18" ht="19.899999999999999" hidden="1" customHeight="1" x14ac:dyDescent="0.25">
      <c r="A32" s="101" t="s">
        <v>45</v>
      </c>
      <c r="B32" s="107">
        <v>615.71640369525744</v>
      </c>
      <c r="C32" s="107">
        <v>684.90194702243809</v>
      </c>
      <c r="D32" s="107">
        <v>651.78994021100004</v>
      </c>
      <c r="E32" s="107">
        <v>713.09730318724291</v>
      </c>
      <c r="F32" s="107">
        <v>665.54096219596818</v>
      </c>
      <c r="G32" s="107">
        <v>695.83039984678987</v>
      </c>
      <c r="H32" s="107">
        <v>660.36450354818669</v>
      </c>
      <c r="I32" s="107">
        <v>822.10450000000014</v>
      </c>
      <c r="J32" s="107">
        <v>912.56149999999991</v>
      </c>
      <c r="K32" s="107">
        <v>880.2804000000001</v>
      </c>
      <c r="L32" s="107">
        <v>838.89839999999992</v>
      </c>
      <c r="M32" s="107">
        <v>785.63630000000001</v>
      </c>
      <c r="N32" s="107">
        <v>890.02470000000005</v>
      </c>
      <c r="O32" s="104">
        <v>44.550917654701955</v>
      </c>
      <c r="P32" s="105">
        <v>274.30829630474261</v>
      </c>
      <c r="Q32" s="105">
        <v>13.289205702647655</v>
      </c>
      <c r="R32" s="106">
        <v>104.38840000000005</v>
      </c>
    </row>
    <row r="33" spans="1:19" ht="31.7" customHeight="1" x14ac:dyDescent="0.25">
      <c r="A33" s="132" t="s">
        <v>49</v>
      </c>
      <c r="B33" s="133">
        <v>1541.0550000000001</v>
      </c>
      <c r="C33" s="133">
        <v>1555.787</v>
      </c>
      <c r="D33" s="133">
        <v>1642.2739999999999</v>
      </c>
      <c r="E33" s="133">
        <v>1496.577</v>
      </c>
      <c r="F33" s="133">
        <v>1397.895</v>
      </c>
      <c r="G33" s="133">
        <v>1345.32</v>
      </c>
      <c r="H33" s="133">
        <v>1317.615</v>
      </c>
      <c r="I33" s="133">
        <v>1170.242</v>
      </c>
      <c r="J33" s="133">
        <v>1298.27</v>
      </c>
      <c r="K33" s="133">
        <v>1354.3579999999999</v>
      </c>
      <c r="L33" s="133">
        <v>1445.4670000000001</v>
      </c>
      <c r="M33" s="133">
        <v>1469.884</v>
      </c>
      <c r="N33" s="133">
        <v>1509.3109999999999</v>
      </c>
      <c r="O33" s="110">
        <v>-2.0634611641035598</v>
      </c>
      <c r="P33" s="111">
        <v>-31.744000000000142</v>
      </c>
      <c r="Q33" s="111">
        <v>2.6804544526838465</v>
      </c>
      <c r="R33" s="112">
        <v>39.426999999999907</v>
      </c>
    </row>
    <row r="34" spans="1:19" ht="31.7" customHeight="1" x14ac:dyDescent="0.25">
      <c r="A34" s="132" t="s">
        <v>50</v>
      </c>
      <c r="B34" s="135">
        <v>108.476</v>
      </c>
      <c r="C34" s="135">
        <v>98.123999999999995</v>
      </c>
      <c r="D34" s="135">
        <v>91.436999999999998</v>
      </c>
      <c r="E34" s="135">
        <v>102.83799999999999</v>
      </c>
      <c r="F34" s="135">
        <v>97.774000000000001</v>
      </c>
      <c r="G34" s="135">
        <v>98.284999999999997</v>
      </c>
      <c r="H34" s="135">
        <v>98.400999999999996</v>
      </c>
      <c r="I34" s="135">
        <v>111.852</v>
      </c>
      <c r="J34" s="135">
        <v>109.791</v>
      </c>
      <c r="K34" s="135">
        <v>103.53100000000001</v>
      </c>
      <c r="L34" s="135">
        <v>103</v>
      </c>
      <c r="M34" s="135">
        <v>97.843000000000004</v>
      </c>
      <c r="N34" s="135">
        <v>99.814999999999998</v>
      </c>
      <c r="O34" s="137">
        <v>-8.0184331797235053</v>
      </c>
      <c r="P34" s="138">
        <v>-8.6610000000000014</v>
      </c>
      <c r="Q34" s="138">
        <v>2.0449897750511248</v>
      </c>
      <c r="R34" s="139">
        <v>1.9719999999999942</v>
      </c>
    </row>
    <row r="35" spans="1:19" ht="19.899999999999999" customHeight="1" thickBot="1" x14ac:dyDescent="0.3">
      <c r="A35" s="140" t="s">
        <v>51</v>
      </c>
      <c r="B35" s="141">
        <v>48509.693935935262</v>
      </c>
      <c r="C35" s="141">
        <v>47318.389990582436</v>
      </c>
      <c r="D35" s="141">
        <v>48394.507583710998</v>
      </c>
      <c r="E35" s="141">
        <v>52630.123452997243</v>
      </c>
      <c r="F35" s="141">
        <v>49728.600420835974</v>
      </c>
      <c r="G35" s="141">
        <v>50344.446883506789</v>
      </c>
      <c r="H35" s="141">
        <v>50826.217706338182</v>
      </c>
      <c r="I35" s="141">
        <v>51186.838000000003</v>
      </c>
      <c r="J35" s="141">
        <v>51287.924099999997</v>
      </c>
      <c r="K35" s="141">
        <v>50386.796999999999</v>
      </c>
      <c r="L35" s="141">
        <v>49371.400600000001</v>
      </c>
      <c r="M35" s="141">
        <v>49345.219799999999</v>
      </c>
      <c r="N35" s="141">
        <v>50800.658500000005</v>
      </c>
      <c r="O35" s="143">
        <v>4.7227667868488163</v>
      </c>
      <c r="P35" s="144">
        <v>2290.9645640647432</v>
      </c>
      <c r="Q35" s="144">
        <v>2.94962833264431</v>
      </c>
      <c r="R35" s="145">
        <v>1455.4387000000061</v>
      </c>
    </row>
    <row r="36" spans="1:19" s="150" customFormat="1" ht="19.5" customHeight="1" thickTop="1" x14ac:dyDescent="0.25">
      <c r="A36" s="146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8"/>
      <c r="P36" s="149"/>
      <c r="Q36" s="148"/>
      <c r="R36" s="149"/>
    </row>
    <row r="37" spans="1:19" s="150" customFormat="1" ht="19.5" customHeight="1" x14ac:dyDescent="0.25">
      <c r="A37" s="146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8"/>
      <c r="P37" s="149"/>
      <c r="Q37" s="148"/>
      <c r="R37" s="149"/>
    </row>
    <row r="38" spans="1:19" s="150" customFormat="1" ht="19.5" customHeight="1" x14ac:dyDescent="0.25">
      <c r="A38" s="146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  <c r="P38" s="149"/>
      <c r="Q38" s="148"/>
      <c r="R38" s="149"/>
    </row>
    <row r="39" spans="1:19" s="150" customFormat="1" ht="19.5" customHeight="1" x14ac:dyDescent="0.25">
      <c r="A39" s="146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8"/>
      <c r="P39" s="149"/>
      <c r="Q39" s="148"/>
      <c r="R39" s="149"/>
    </row>
    <row r="40" spans="1:19" s="150" customFormat="1" ht="19.5" customHeight="1" x14ac:dyDescent="0.25">
      <c r="A40" s="146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8"/>
      <c r="P40" s="149"/>
      <c r="Q40" s="148"/>
      <c r="R40" s="149"/>
    </row>
    <row r="41" spans="1:19" s="150" customFormat="1" ht="42" customHeight="1" x14ac:dyDescent="0.2">
      <c r="A41" s="705" t="s">
        <v>91</v>
      </c>
      <c r="B41" s="706"/>
      <c r="C41" s="706"/>
      <c r="D41" s="706"/>
      <c r="E41" s="706"/>
      <c r="F41" s="706"/>
      <c r="G41" s="706"/>
      <c r="H41" s="706"/>
      <c r="I41" s="706"/>
      <c r="J41" s="706"/>
      <c r="K41" s="706"/>
      <c r="L41" s="706"/>
      <c r="M41" s="706"/>
      <c r="N41" s="706"/>
      <c r="O41" s="706"/>
      <c r="P41" s="706"/>
      <c r="Q41" s="706"/>
      <c r="R41" s="706"/>
    </row>
    <row r="42" spans="1:19" s="150" customFormat="1" ht="19.5" customHeight="1" x14ac:dyDescent="0.2">
      <c r="A42" s="707" t="s">
        <v>152</v>
      </c>
      <c r="B42" s="706"/>
      <c r="C42" s="706"/>
      <c r="D42" s="706"/>
      <c r="E42" s="706"/>
      <c r="F42" s="706"/>
      <c r="G42" s="706"/>
      <c r="H42" s="706"/>
      <c r="I42" s="706"/>
      <c r="J42" s="706"/>
      <c r="K42" s="706"/>
      <c r="L42" s="706"/>
      <c r="M42" s="706"/>
      <c r="N42" s="706"/>
      <c r="O42" s="706"/>
      <c r="P42" s="706"/>
      <c r="Q42" s="706"/>
      <c r="R42" s="706"/>
    </row>
    <row r="43" spans="1:19" s="150" customFormat="1" ht="19.5" customHeight="1" x14ac:dyDescent="0.2"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3"/>
      <c r="P43" s="151"/>
      <c r="Q43" s="708" t="s">
        <v>93</v>
      </c>
      <c r="R43" s="708"/>
    </row>
    <row r="44" spans="1:19" ht="19.899999999999999" customHeight="1" x14ac:dyDescent="0.25">
      <c r="A44" s="154"/>
      <c r="B44" s="709">
        <v>2020</v>
      </c>
      <c r="C44" s="710"/>
      <c r="D44" s="710"/>
      <c r="E44" s="710"/>
      <c r="F44" s="710"/>
      <c r="G44" s="710"/>
      <c r="H44" s="710"/>
      <c r="I44" s="710"/>
      <c r="J44" s="710"/>
      <c r="K44" s="710"/>
      <c r="L44" s="710"/>
      <c r="M44" s="710"/>
      <c r="N44" s="713">
        <v>2021</v>
      </c>
      <c r="O44" s="715" t="s">
        <v>155</v>
      </c>
      <c r="P44" s="716"/>
      <c r="Q44" s="716"/>
      <c r="R44" s="717"/>
      <c r="S44" s="85"/>
    </row>
    <row r="45" spans="1:19" ht="19.899999999999999" customHeight="1" x14ac:dyDescent="0.25">
      <c r="A45" s="86" t="s">
        <v>8</v>
      </c>
      <c r="B45" s="711"/>
      <c r="C45" s="712"/>
      <c r="D45" s="712"/>
      <c r="E45" s="712"/>
      <c r="F45" s="712"/>
      <c r="G45" s="712"/>
      <c r="H45" s="712"/>
      <c r="I45" s="712"/>
      <c r="J45" s="712"/>
      <c r="K45" s="712"/>
      <c r="L45" s="712"/>
      <c r="M45" s="712"/>
      <c r="N45" s="714"/>
      <c r="O45" s="718" t="s">
        <v>156</v>
      </c>
      <c r="P45" s="702"/>
      <c r="Q45" s="719" t="s">
        <v>157</v>
      </c>
      <c r="R45" s="720"/>
    </row>
    <row r="46" spans="1:19" ht="53.1" customHeight="1" thickBot="1" x14ac:dyDescent="0.3">
      <c r="A46" s="87">
        <v>1000</v>
      </c>
      <c r="B46" s="155" t="s">
        <v>78</v>
      </c>
      <c r="C46" s="155" t="s">
        <v>79</v>
      </c>
      <c r="D46" s="155" t="s">
        <v>80</v>
      </c>
      <c r="E46" s="155" t="s">
        <v>81</v>
      </c>
      <c r="F46" s="155" t="s">
        <v>82</v>
      </c>
      <c r="G46" s="155" t="s">
        <v>83</v>
      </c>
      <c r="H46" s="155" t="s">
        <v>84</v>
      </c>
      <c r="I46" s="155" t="s">
        <v>85</v>
      </c>
      <c r="J46" s="155" t="s">
        <v>86</v>
      </c>
      <c r="K46" s="155" t="s">
        <v>87</v>
      </c>
      <c r="L46" s="155" t="s">
        <v>150</v>
      </c>
      <c r="M46" s="155" t="s">
        <v>151</v>
      </c>
      <c r="N46" s="155" t="s">
        <v>78</v>
      </c>
      <c r="O46" s="157" t="s">
        <v>88</v>
      </c>
      <c r="P46" s="90" t="s">
        <v>89</v>
      </c>
      <c r="Q46" s="91" t="s">
        <v>88</v>
      </c>
      <c r="R46" s="92" t="s">
        <v>89</v>
      </c>
    </row>
    <row r="47" spans="1:19" ht="19.899999999999999" customHeight="1" thickTop="1" x14ac:dyDescent="0.25">
      <c r="A47" s="158" t="s">
        <v>52</v>
      </c>
      <c r="B47" s="159">
        <v>17704.365000000002</v>
      </c>
      <c r="C47" s="159">
        <v>16547.661</v>
      </c>
      <c r="D47" s="159">
        <v>16771.865000000002</v>
      </c>
      <c r="E47" s="159">
        <v>18703.355</v>
      </c>
      <c r="F47" s="159">
        <v>18211.436000000002</v>
      </c>
      <c r="G47" s="159">
        <v>18735.087</v>
      </c>
      <c r="H47" s="159">
        <v>19249.644</v>
      </c>
      <c r="I47" s="159">
        <v>19566.468000000001</v>
      </c>
      <c r="J47" s="159">
        <v>19509.063999999998</v>
      </c>
      <c r="K47" s="159">
        <v>19105.174999999999</v>
      </c>
      <c r="L47" s="159">
        <v>18496.167999999998</v>
      </c>
      <c r="M47" s="159">
        <v>19052.875</v>
      </c>
      <c r="N47" s="159">
        <v>19878.855</v>
      </c>
      <c r="O47" s="161">
        <v>12.282257517905153</v>
      </c>
      <c r="P47" s="111">
        <v>2174.489999999998</v>
      </c>
      <c r="Q47" s="111">
        <v>4.3352980386187925</v>
      </c>
      <c r="R47" s="112">
        <v>825.97999999999956</v>
      </c>
    </row>
    <row r="48" spans="1:19" ht="19.899999999999999" customHeight="1" x14ac:dyDescent="0.25">
      <c r="A48" s="158" t="s">
        <v>53</v>
      </c>
      <c r="B48" s="162">
        <v>16444.618532239998</v>
      </c>
      <c r="C48" s="162">
        <v>15326.56704356</v>
      </c>
      <c r="D48" s="162">
        <v>15479.2066435</v>
      </c>
      <c r="E48" s="162">
        <v>14768.18314981</v>
      </c>
      <c r="F48" s="162">
        <v>14744.10345864</v>
      </c>
      <c r="G48" s="162">
        <v>15227.282483660001</v>
      </c>
      <c r="H48" s="162">
        <v>16156.866202789999</v>
      </c>
      <c r="I48" s="162">
        <v>15349.726500000002</v>
      </c>
      <c r="J48" s="162">
        <v>13764.059600000001</v>
      </c>
      <c r="K48" s="162">
        <v>14426.707599999998</v>
      </c>
      <c r="L48" s="162">
        <v>13745.3462</v>
      </c>
      <c r="M48" s="162">
        <v>14368.530500000001</v>
      </c>
      <c r="N48" s="162">
        <v>15340.066800000001</v>
      </c>
      <c r="O48" s="164">
        <v>-6.7164905196842621</v>
      </c>
      <c r="P48" s="111">
        <v>-1104.5517322399974</v>
      </c>
      <c r="Q48" s="111">
        <v>6.7620141281275039</v>
      </c>
      <c r="R48" s="112">
        <v>971.53629999999976</v>
      </c>
    </row>
    <row r="49" spans="1:18" ht="19.899999999999999" customHeight="1" x14ac:dyDescent="0.25">
      <c r="A49" s="101" t="s">
        <v>54</v>
      </c>
      <c r="B49" s="165">
        <v>8161.8450000000003</v>
      </c>
      <c r="C49" s="165">
        <v>8208.7219999999998</v>
      </c>
      <c r="D49" s="165">
        <v>8400.33</v>
      </c>
      <c r="E49" s="165">
        <v>7750.7209999999995</v>
      </c>
      <c r="F49" s="165">
        <v>8182.6809999999996</v>
      </c>
      <c r="G49" s="165">
        <v>8376.0439999999999</v>
      </c>
      <c r="H49" s="165">
        <v>8408.4310000000005</v>
      </c>
      <c r="I49" s="165">
        <v>8294.7870000000003</v>
      </c>
      <c r="J49" s="165">
        <v>7319.3829999999998</v>
      </c>
      <c r="K49" s="165">
        <v>7333.598</v>
      </c>
      <c r="L49" s="165">
        <v>7273.8799999999992</v>
      </c>
      <c r="M49" s="165">
        <v>7175.6189999999997</v>
      </c>
      <c r="N49" s="165">
        <v>7378.1949999999997</v>
      </c>
      <c r="O49" s="167">
        <v>-9.6008233477909322</v>
      </c>
      <c r="P49" s="105">
        <v>-783.65000000000055</v>
      </c>
      <c r="Q49" s="105">
        <v>2.8234572718657596</v>
      </c>
      <c r="R49" s="106">
        <v>202.57600000000002</v>
      </c>
    </row>
    <row r="50" spans="1:18" ht="19.899999999999999" customHeight="1" x14ac:dyDescent="0.25">
      <c r="A50" s="101" t="s">
        <v>55</v>
      </c>
      <c r="B50" s="165">
        <v>8282.7735322400003</v>
      </c>
      <c r="C50" s="165">
        <v>7117.8450435599998</v>
      </c>
      <c r="D50" s="165">
        <v>7078.8766435000007</v>
      </c>
      <c r="E50" s="165">
        <v>7017.4621498099996</v>
      </c>
      <c r="F50" s="165">
        <v>6561.4224586399996</v>
      </c>
      <c r="G50" s="165">
        <v>6851.2384836600004</v>
      </c>
      <c r="H50" s="165">
        <v>7748.4352027899995</v>
      </c>
      <c r="I50" s="165">
        <v>7054.9395000000004</v>
      </c>
      <c r="J50" s="165">
        <v>6444.6765999999998</v>
      </c>
      <c r="K50" s="165">
        <v>7093.1095999999998</v>
      </c>
      <c r="L50" s="165">
        <v>6471.4661999999998</v>
      </c>
      <c r="M50" s="165">
        <v>7192.9115000000002</v>
      </c>
      <c r="N50" s="165">
        <v>7961.8717999999999</v>
      </c>
      <c r="O50" s="167">
        <v>-3.874293717100493</v>
      </c>
      <c r="P50" s="105">
        <v>-320.90173224000046</v>
      </c>
      <c r="Q50" s="105">
        <v>10.691098166247272</v>
      </c>
      <c r="R50" s="106">
        <v>768.96029999999973</v>
      </c>
    </row>
    <row r="51" spans="1:18" ht="19.899999999999999" hidden="1" customHeight="1" x14ac:dyDescent="0.25">
      <c r="A51" s="101" t="s">
        <v>44</v>
      </c>
      <c r="B51" s="165">
        <v>7672.3429999999998</v>
      </c>
      <c r="C51" s="165">
        <v>6537.6120000000001</v>
      </c>
      <c r="D51" s="165">
        <v>6458.0569999999998</v>
      </c>
      <c r="E51" s="165">
        <v>6431.0619999999999</v>
      </c>
      <c r="F51" s="165">
        <v>5977.3339999999998</v>
      </c>
      <c r="G51" s="165">
        <v>6203.018</v>
      </c>
      <c r="H51" s="165">
        <v>6952.7860000000001</v>
      </c>
      <c r="I51" s="165">
        <v>6403.9570000000003</v>
      </c>
      <c r="J51" s="165">
        <v>5869.1289999999999</v>
      </c>
      <c r="K51" s="165">
        <v>6465.1469999999999</v>
      </c>
      <c r="L51" s="165">
        <v>5849.3989999999994</v>
      </c>
      <c r="M51" s="165">
        <v>6577.3330000000005</v>
      </c>
      <c r="N51" s="165">
        <v>7281.1890000000003</v>
      </c>
      <c r="O51" s="167">
        <v>-5.0975587503095596</v>
      </c>
      <c r="P51" s="105">
        <v>-391.15399999999954</v>
      </c>
      <c r="Q51" s="105">
        <v>10.701959770726583</v>
      </c>
      <c r="R51" s="106">
        <v>703.85599999999977</v>
      </c>
    </row>
    <row r="52" spans="1:18" ht="19.899999999999999" hidden="1" customHeight="1" x14ac:dyDescent="0.25">
      <c r="A52" s="101" t="s">
        <v>45</v>
      </c>
      <c r="B52" s="165">
        <v>610.43053224000005</v>
      </c>
      <c r="C52" s="165">
        <v>580.23304356000006</v>
      </c>
      <c r="D52" s="165">
        <v>620.81964349999998</v>
      </c>
      <c r="E52" s="165">
        <v>586.4001498099999</v>
      </c>
      <c r="F52" s="165">
        <v>584.08845864</v>
      </c>
      <c r="G52" s="165">
        <v>648.22048366000001</v>
      </c>
      <c r="H52" s="165">
        <v>795.64920279</v>
      </c>
      <c r="I52" s="165">
        <v>650.98249999999996</v>
      </c>
      <c r="J52" s="165">
        <v>575.54759999999999</v>
      </c>
      <c r="K52" s="165">
        <v>627.96260000000007</v>
      </c>
      <c r="L52" s="165">
        <v>622.06719999999996</v>
      </c>
      <c r="M52" s="165">
        <v>615.57850000000008</v>
      </c>
      <c r="N52" s="165">
        <v>680.68280000000004</v>
      </c>
      <c r="O52" s="167">
        <v>11.517038007863707</v>
      </c>
      <c r="P52" s="105">
        <v>70.252267759999995</v>
      </c>
      <c r="Q52" s="105">
        <v>10.575048732943474</v>
      </c>
      <c r="R52" s="106">
        <v>65.104299999999967</v>
      </c>
    </row>
    <row r="53" spans="1:18" ht="19.899999999999999" customHeight="1" x14ac:dyDescent="0.25">
      <c r="A53" s="158" t="s">
        <v>56</v>
      </c>
      <c r="B53" s="162">
        <v>25336.827403695257</v>
      </c>
      <c r="C53" s="162">
        <v>25278.952947022437</v>
      </c>
      <c r="D53" s="162">
        <v>25986.546940210999</v>
      </c>
      <c r="E53" s="162">
        <v>31216.792303187245</v>
      </c>
      <c r="F53" s="162">
        <v>28377.746962195972</v>
      </c>
      <c r="G53" s="162">
        <v>28161.702399846792</v>
      </c>
      <c r="H53" s="162">
        <v>27642.763503548187</v>
      </c>
      <c r="I53" s="162">
        <v>28930.558499999999</v>
      </c>
      <c r="J53" s="162">
        <v>30595.246500000001</v>
      </c>
      <c r="K53" s="162">
        <v>29098.008399999999</v>
      </c>
      <c r="L53" s="162">
        <v>28657.768400000001</v>
      </c>
      <c r="M53" s="162">
        <v>27939.9323</v>
      </c>
      <c r="N53" s="162">
        <v>28375.290699999998</v>
      </c>
      <c r="O53" s="164">
        <v>11.992437876922105</v>
      </c>
      <c r="P53" s="111">
        <v>3038.4632963047407</v>
      </c>
      <c r="Q53" s="111">
        <v>1.5583448759659047</v>
      </c>
      <c r="R53" s="112">
        <v>435.35839999999735</v>
      </c>
    </row>
    <row r="54" spans="1:18" ht="19.899999999999999" customHeight="1" x14ac:dyDescent="0.25">
      <c r="A54" s="101" t="s">
        <v>54</v>
      </c>
      <c r="B54" s="165">
        <v>15857.117</v>
      </c>
      <c r="C54" s="165">
        <v>16149.047</v>
      </c>
      <c r="D54" s="165">
        <v>16933.565999999999</v>
      </c>
      <c r="E54" s="165">
        <v>19399.998</v>
      </c>
      <c r="F54" s="165">
        <v>17781.266</v>
      </c>
      <c r="G54" s="165">
        <v>17549.348000000002</v>
      </c>
      <c r="H54" s="165">
        <v>17183.007000000001</v>
      </c>
      <c r="I54" s="165">
        <v>17318.611000000001</v>
      </c>
      <c r="J54" s="165">
        <v>17250.376</v>
      </c>
      <c r="K54" s="165">
        <v>15862.866</v>
      </c>
      <c r="L54" s="165">
        <v>15515.517</v>
      </c>
      <c r="M54" s="165">
        <v>15082.183000000001</v>
      </c>
      <c r="N54" s="165">
        <v>15085.945</v>
      </c>
      <c r="O54" s="167">
        <v>-4.8634365678465841</v>
      </c>
      <c r="P54" s="105">
        <v>-771.17200000000048</v>
      </c>
      <c r="Q54" s="105">
        <v>2.453223004600727E-2</v>
      </c>
      <c r="R54" s="106">
        <v>3.7619999999988067</v>
      </c>
    </row>
    <row r="55" spans="1:18" ht="19.899999999999999" customHeight="1" x14ac:dyDescent="0.25">
      <c r="A55" s="101" t="s">
        <v>55</v>
      </c>
      <c r="B55" s="165">
        <v>9479.7104036952569</v>
      </c>
      <c r="C55" s="165">
        <v>9129.9059470224383</v>
      </c>
      <c r="D55" s="165">
        <v>9052.9809402110004</v>
      </c>
      <c r="E55" s="165">
        <v>11816.794303187244</v>
      </c>
      <c r="F55" s="165">
        <v>10596.480962195968</v>
      </c>
      <c r="G55" s="165">
        <v>10612.35439984679</v>
      </c>
      <c r="H55" s="165">
        <v>10459.756503548186</v>
      </c>
      <c r="I55" s="165">
        <v>11611.9475</v>
      </c>
      <c r="J55" s="165">
        <v>13344.870500000001</v>
      </c>
      <c r="K55" s="165">
        <v>13235.142400000001</v>
      </c>
      <c r="L55" s="165">
        <v>13142.251400000001</v>
      </c>
      <c r="M55" s="165">
        <v>12857.749299999999</v>
      </c>
      <c r="N55" s="165">
        <v>13289.3457</v>
      </c>
      <c r="O55" s="167">
        <v>40.186925746595335</v>
      </c>
      <c r="P55" s="105">
        <v>3809.635296304743</v>
      </c>
      <c r="Q55" s="105">
        <v>3.3567434300069103</v>
      </c>
      <c r="R55" s="106">
        <v>431.59640000000036</v>
      </c>
    </row>
    <row r="56" spans="1:18" ht="19.899999999999999" hidden="1" customHeight="1" x14ac:dyDescent="0.25">
      <c r="A56" s="101" t="s">
        <v>44</v>
      </c>
      <c r="B56" s="165">
        <v>8767.3549999999996</v>
      </c>
      <c r="C56" s="165">
        <v>8372.5190000000002</v>
      </c>
      <c r="D56" s="165">
        <v>8339.2450000000008</v>
      </c>
      <c r="E56" s="165">
        <v>11018.999</v>
      </c>
      <c r="F56" s="165">
        <v>9840.2469999999994</v>
      </c>
      <c r="G56" s="165">
        <v>9828.0040000000008</v>
      </c>
      <c r="H56" s="165">
        <v>9748.4930000000004</v>
      </c>
      <c r="I56" s="165">
        <v>10728.294</v>
      </c>
      <c r="J56" s="165">
        <v>12321.300999999999</v>
      </c>
      <c r="K56" s="165">
        <v>12292.761</v>
      </c>
      <c r="L56" s="165">
        <v>12218.162</v>
      </c>
      <c r="M56" s="165">
        <v>11946.822</v>
      </c>
      <c r="N56" s="165">
        <v>12335.936</v>
      </c>
      <c r="O56" s="167">
        <v>40.701918470698274</v>
      </c>
      <c r="P56" s="105">
        <v>3568.5810000000001</v>
      </c>
      <c r="Q56" s="105">
        <v>3.2569390966618705</v>
      </c>
      <c r="R56" s="106">
        <v>389.11399999999958</v>
      </c>
    </row>
    <row r="57" spans="1:18" ht="19.899999999999999" hidden="1" customHeight="1" x14ac:dyDescent="0.25">
      <c r="A57" s="101" t="s">
        <v>45</v>
      </c>
      <c r="B57" s="165">
        <v>712.35540369525745</v>
      </c>
      <c r="C57" s="165">
        <v>757.38694702243799</v>
      </c>
      <c r="D57" s="165">
        <v>713.73594021100007</v>
      </c>
      <c r="E57" s="165">
        <v>797.79530318724289</v>
      </c>
      <c r="F57" s="165">
        <v>756.23396219596816</v>
      </c>
      <c r="G57" s="165">
        <v>784.35039984678986</v>
      </c>
      <c r="H57" s="165">
        <v>711.26350354818669</v>
      </c>
      <c r="I57" s="165">
        <v>883.65350000000012</v>
      </c>
      <c r="J57" s="165">
        <v>1023.5694999999999</v>
      </c>
      <c r="K57" s="165">
        <v>942.3814000000001</v>
      </c>
      <c r="L57" s="165">
        <v>924.08939999999996</v>
      </c>
      <c r="M57" s="165">
        <v>910.92730000000006</v>
      </c>
      <c r="N57" s="165">
        <v>953.40970000000004</v>
      </c>
      <c r="O57" s="167">
        <v>33.829309376754637</v>
      </c>
      <c r="P57" s="105">
        <v>241.05429630474259</v>
      </c>
      <c r="Q57" s="105">
        <v>4.66571522669887</v>
      </c>
      <c r="R57" s="106">
        <v>42.482399999999984</v>
      </c>
    </row>
    <row r="58" spans="1:18" ht="19.899999999999999" customHeight="1" x14ac:dyDescent="0.25">
      <c r="A58" s="158" t="s">
        <v>57</v>
      </c>
      <c r="B58" s="162">
        <v>41781.445935935262</v>
      </c>
      <c r="C58" s="162">
        <v>40605.519990582434</v>
      </c>
      <c r="D58" s="162">
        <v>41465.753583710997</v>
      </c>
      <c r="E58" s="162">
        <v>45984.975452997234</v>
      </c>
      <c r="F58" s="162">
        <v>43121.850420835974</v>
      </c>
      <c r="G58" s="162">
        <v>43388.98488350679</v>
      </c>
      <c r="H58" s="162">
        <v>43799.629706338179</v>
      </c>
      <c r="I58" s="162">
        <v>44280.285000000003</v>
      </c>
      <c r="J58" s="162">
        <v>44359.306100000002</v>
      </c>
      <c r="K58" s="162">
        <v>43524.716</v>
      </c>
      <c r="L58" s="162">
        <v>42403.114600000001</v>
      </c>
      <c r="M58" s="162">
        <v>42308.462800000001</v>
      </c>
      <c r="N58" s="162">
        <v>43715.357499999998</v>
      </c>
      <c r="O58" s="164">
        <v>4.6288539876595802</v>
      </c>
      <c r="P58" s="111">
        <v>1933.911564064736</v>
      </c>
      <c r="Q58" s="111">
        <v>3.3253365163028743</v>
      </c>
      <c r="R58" s="112">
        <v>1406.8946999999971</v>
      </c>
    </row>
    <row r="59" spans="1:18" ht="19.899999999999999" hidden="1" customHeight="1" x14ac:dyDescent="0.25">
      <c r="A59" s="168" t="s">
        <v>94</v>
      </c>
      <c r="B59" s="169">
        <v>42458.347295550993</v>
      </c>
      <c r="C59" s="169">
        <v>40866.859215042932</v>
      </c>
      <c r="D59" s="169">
        <v>40602.637297693247</v>
      </c>
      <c r="E59" s="169">
        <v>40676.81321414686</v>
      </c>
      <c r="F59" s="169">
        <v>39903.275039835702</v>
      </c>
      <c r="G59" s="169">
        <v>40426.621607490262</v>
      </c>
      <c r="H59" s="169">
        <v>41024.760494260918</v>
      </c>
      <c r="I59" s="169">
        <v>40972.71520183712</v>
      </c>
      <c r="J59" s="169">
        <v>38577.102065810526</v>
      </c>
      <c r="K59" s="169">
        <v>38229.259788130141</v>
      </c>
      <c r="L59" s="169">
        <v>37311.843378769423</v>
      </c>
      <c r="M59" s="169">
        <v>37742.534366266409</v>
      </c>
      <c r="N59" s="169">
        <v>39104.056428857264</v>
      </c>
      <c r="O59" s="170">
        <v>-7.8999865750630711</v>
      </c>
      <c r="P59" s="171">
        <v>-3354.2908666937292</v>
      </c>
      <c r="Q59" s="171">
        <v>3.6076041597668369</v>
      </c>
      <c r="R59" s="172">
        <v>1361.5220625908551</v>
      </c>
    </row>
    <row r="60" spans="1:18" ht="19.5" customHeight="1" x14ac:dyDescent="0.25">
      <c r="A60" s="101" t="s">
        <v>54</v>
      </c>
      <c r="B60" s="165">
        <v>24018.962</v>
      </c>
      <c r="C60" s="165">
        <v>24357.769</v>
      </c>
      <c r="D60" s="165">
        <v>25333.896000000001</v>
      </c>
      <c r="E60" s="165">
        <v>27150.719000000001</v>
      </c>
      <c r="F60" s="165">
        <v>25963.947</v>
      </c>
      <c r="G60" s="165">
        <v>25925.392</v>
      </c>
      <c r="H60" s="165">
        <v>25591.437999999998</v>
      </c>
      <c r="I60" s="165">
        <v>25613.398000000001</v>
      </c>
      <c r="J60" s="165">
        <v>24569.758999999998</v>
      </c>
      <c r="K60" s="165">
        <v>23196.464</v>
      </c>
      <c r="L60" s="165">
        <v>22789.396999999997</v>
      </c>
      <c r="M60" s="165">
        <v>22257.802</v>
      </c>
      <c r="N60" s="165">
        <v>22464.14</v>
      </c>
      <c r="O60" s="167">
        <v>-6.4736250468379257</v>
      </c>
      <c r="P60" s="105">
        <v>-1554.8220000000001</v>
      </c>
      <c r="Q60" s="105">
        <v>0.92686608739407872</v>
      </c>
      <c r="R60" s="106">
        <v>206.33799999999974</v>
      </c>
    </row>
    <row r="61" spans="1:18" ht="19.899999999999999" hidden="1" customHeight="1" x14ac:dyDescent="0.25">
      <c r="A61" s="173" t="s">
        <v>94</v>
      </c>
      <c r="B61" s="174">
        <v>24442.60241424225</v>
      </c>
      <c r="C61" s="174">
        <v>24524.721303269871</v>
      </c>
      <c r="D61" s="174">
        <v>24771.465114950763</v>
      </c>
      <c r="E61" s="174">
        <v>23851.906751220075</v>
      </c>
      <c r="F61" s="174">
        <v>23947.21378059193</v>
      </c>
      <c r="G61" s="174">
        <v>24079.355020590796</v>
      </c>
      <c r="H61" s="174">
        <v>23866.552675524828</v>
      </c>
      <c r="I61" s="174">
        <v>23633.397693758714</v>
      </c>
      <c r="J61" s="174">
        <v>21309.605704667494</v>
      </c>
      <c r="K61" s="174">
        <v>20309.630264060906</v>
      </c>
      <c r="L61" s="174">
        <v>20032.947018199819</v>
      </c>
      <c r="M61" s="174">
        <v>19793.079914668629</v>
      </c>
      <c r="N61" s="174">
        <v>20012.505756911865</v>
      </c>
      <c r="O61" s="175">
        <v>-18.124503939842729</v>
      </c>
      <c r="P61" s="176">
        <v>-4430.0966573303849</v>
      </c>
      <c r="Q61" s="176">
        <v>1.1084670920674451</v>
      </c>
      <c r="R61" s="177">
        <v>219.42584224323582</v>
      </c>
    </row>
    <row r="62" spans="1:18" ht="19.899999999999999" customHeight="1" thickBot="1" x14ac:dyDescent="0.3">
      <c r="A62" s="178" t="s">
        <v>55</v>
      </c>
      <c r="B62" s="179">
        <v>17762.483935935259</v>
      </c>
      <c r="C62" s="179">
        <v>16247.750990582439</v>
      </c>
      <c r="D62" s="179">
        <v>16131.857583711</v>
      </c>
      <c r="E62" s="179">
        <v>18834.256452997241</v>
      </c>
      <c r="F62" s="179">
        <v>17157.90342083597</v>
      </c>
      <c r="G62" s="179">
        <v>17463.59288350679</v>
      </c>
      <c r="H62" s="179">
        <v>18208.191706338184</v>
      </c>
      <c r="I62" s="179">
        <v>18666.887000000002</v>
      </c>
      <c r="J62" s="179">
        <v>19789.5471</v>
      </c>
      <c r="K62" s="179">
        <v>20328.252</v>
      </c>
      <c r="L62" s="179">
        <v>19613.7176</v>
      </c>
      <c r="M62" s="179">
        <v>20050.660799999998</v>
      </c>
      <c r="N62" s="179">
        <v>21251.217499999999</v>
      </c>
      <c r="O62" s="181">
        <v>19.640816326530615</v>
      </c>
      <c r="P62" s="182">
        <v>3488.7335640647398</v>
      </c>
      <c r="Q62" s="182">
        <v>5.9873221383792083</v>
      </c>
      <c r="R62" s="183">
        <v>1200.556700000001</v>
      </c>
    </row>
    <row r="63" spans="1:18" ht="19.899999999999999" hidden="1" customHeight="1" x14ac:dyDescent="0.25">
      <c r="A63" s="184" t="s">
        <v>94</v>
      </c>
      <c r="B63" s="185">
        <v>18015.744881308747</v>
      </c>
      <c r="C63" s="185">
        <v>16342.137911773061</v>
      </c>
      <c r="D63" s="185">
        <v>15831.172182742488</v>
      </c>
      <c r="E63" s="185">
        <v>16824.906462926785</v>
      </c>
      <c r="F63" s="185">
        <v>15956.061259243774</v>
      </c>
      <c r="G63" s="185">
        <v>16347.266586899466</v>
      </c>
      <c r="H63" s="185">
        <v>17158.207818736089</v>
      </c>
      <c r="I63" s="185">
        <v>17339.317508078406</v>
      </c>
      <c r="J63" s="185">
        <v>17267.496361143028</v>
      </c>
      <c r="K63" s="185">
        <v>17919.629524069234</v>
      </c>
      <c r="L63" s="185">
        <v>17278.896360569601</v>
      </c>
      <c r="M63" s="185">
        <v>17949.454451597783</v>
      </c>
      <c r="N63" s="185">
        <v>19091.550671945402</v>
      </c>
      <c r="O63" s="186">
        <v>5.9720132995109694</v>
      </c>
      <c r="P63" s="187">
        <v>1075.8057906366557</v>
      </c>
      <c r="Q63" s="187">
        <v>6.3628513329062013</v>
      </c>
      <c r="R63" s="188">
        <v>1142.0962203476192</v>
      </c>
    </row>
    <row r="64" spans="1:18" ht="19.899999999999999" hidden="1" customHeight="1" thickTop="1" x14ac:dyDescent="0.25">
      <c r="A64" s="101" t="s">
        <v>44</v>
      </c>
      <c r="B64" s="165">
        <v>16439.698</v>
      </c>
      <c r="C64" s="165">
        <v>14910.130999999999</v>
      </c>
      <c r="D64" s="165">
        <v>14797.302</v>
      </c>
      <c r="E64" s="165">
        <v>17450.061000000002</v>
      </c>
      <c r="F64" s="165">
        <v>15817.581</v>
      </c>
      <c r="G64" s="165">
        <v>16031.022000000001</v>
      </c>
      <c r="H64" s="165">
        <v>16701.278999999999</v>
      </c>
      <c r="I64" s="165">
        <v>17132.251</v>
      </c>
      <c r="J64" s="165">
        <v>18190.43</v>
      </c>
      <c r="K64" s="165">
        <v>18757.907999999999</v>
      </c>
      <c r="L64" s="165">
        <v>18067.561000000002</v>
      </c>
      <c r="M64" s="165">
        <v>18524.154999999999</v>
      </c>
      <c r="N64" s="165">
        <v>19617.125</v>
      </c>
      <c r="O64" s="167">
        <v>19.3276033017634</v>
      </c>
      <c r="P64" s="105">
        <v>3177.4269999999997</v>
      </c>
      <c r="Q64" s="105">
        <v>5.8998499260426778</v>
      </c>
      <c r="R64" s="106">
        <v>1092.9700000000012</v>
      </c>
    </row>
    <row r="65" spans="1:18" ht="19.899999999999999" hidden="1" customHeight="1" thickTop="1" x14ac:dyDescent="0.25">
      <c r="A65" s="189" t="s">
        <v>45</v>
      </c>
      <c r="B65" s="190">
        <v>1322.7859359352574</v>
      </c>
      <c r="C65" s="190">
        <v>1337.6199905824383</v>
      </c>
      <c r="D65" s="190">
        <v>1334.5555837110001</v>
      </c>
      <c r="E65" s="190">
        <v>1384.1954529972429</v>
      </c>
      <c r="F65" s="190">
        <v>1340.3224208359682</v>
      </c>
      <c r="G65" s="190">
        <v>1432.5708835067899</v>
      </c>
      <c r="H65" s="190">
        <v>1506.9127063381868</v>
      </c>
      <c r="I65" s="190">
        <v>1534.636</v>
      </c>
      <c r="J65" s="190">
        <v>1599.1170999999999</v>
      </c>
      <c r="K65" s="190">
        <v>1570.3440000000001</v>
      </c>
      <c r="L65" s="190">
        <v>1546.1565999999998</v>
      </c>
      <c r="M65" s="190">
        <v>1526.5058000000001</v>
      </c>
      <c r="N65" s="190">
        <v>1634.0925000000002</v>
      </c>
      <c r="O65" s="192">
        <v>23.533413970365888</v>
      </c>
      <c r="P65" s="193">
        <v>311.30656406474282</v>
      </c>
      <c r="Q65" s="193">
        <v>7.0488044546347801</v>
      </c>
      <c r="R65" s="194">
        <v>107.58670000000006</v>
      </c>
    </row>
    <row r="66" spans="1:18" s="199" customFormat="1" ht="33.75" customHeight="1" thickTop="1" thickBot="1" x14ac:dyDescent="0.3">
      <c r="A66" s="195" t="s">
        <v>58</v>
      </c>
      <c r="B66" s="196">
        <v>2911.4659999999999</v>
      </c>
      <c r="C66" s="196">
        <v>3039.895</v>
      </c>
      <c r="D66" s="196">
        <v>3231.5030000000002</v>
      </c>
      <c r="E66" s="196">
        <v>3006.8389999999999</v>
      </c>
      <c r="F66" s="196">
        <v>2750.1379999999999</v>
      </c>
      <c r="G66" s="196">
        <v>2901.3040000000001</v>
      </c>
      <c r="H66" s="196">
        <v>2814.5320000000002</v>
      </c>
      <c r="I66" s="196">
        <v>2601.9780000000001</v>
      </c>
      <c r="J66" s="196">
        <v>2736.7510000000002</v>
      </c>
      <c r="K66" s="196">
        <v>2749.2609999999995</v>
      </c>
      <c r="L66" s="196">
        <v>2843.9100000000003</v>
      </c>
      <c r="M66" s="196">
        <v>2923.7220000000002</v>
      </c>
      <c r="N66" s="196">
        <v>2861.4479999999999</v>
      </c>
      <c r="O66" s="198">
        <v>-1.7207624935600174</v>
      </c>
      <c r="P66" s="130">
        <v>-50.018000000000029</v>
      </c>
      <c r="Q66" s="130">
        <v>-2.130861579505412</v>
      </c>
      <c r="R66" s="131">
        <v>-62.274000000000342</v>
      </c>
    </row>
    <row r="67" spans="1:18" s="199" customFormat="1" ht="63.75" customHeight="1" thickTop="1" x14ac:dyDescent="0.25">
      <c r="A67" s="200" t="s">
        <v>95</v>
      </c>
      <c r="B67" s="162">
        <v>25376.404999999999</v>
      </c>
      <c r="C67" s="162">
        <v>25717.406999999999</v>
      </c>
      <c r="D67" s="162">
        <v>26735.649000000001</v>
      </c>
      <c r="E67" s="162">
        <v>28394.191999999999</v>
      </c>
      <c r="F67" s="162">
        <v>27108.646000000001</v>
      </c>
      <c r="G67" s="162">
        <v>27056.382000000001</v>
      </c>
      <c r="H67" s="162">
        <v>26719.244999999999</v>
      </c>
      <c r="I67" s="162">
        <v>26608.460999999999</v>
      </c>
      <c r="J67" s="162">
        <v>25598.255999999998</v>
      </c>
      <c r="K67" s="162">
        <v>24188.501999999997</v>
      </c>
      <c r="L67" s="162">
        <v>23767.121999999996</v>
      </c>
      <c r="M67" s="162">
        <v>23211.989000000001</v>
      </c>
      <c r="N67" s="162">
        <v>23403.866000000002</v>
      </c>
      <c r="O67" s="164">
        <v>-7.7729701612521866</v>
      </c>
      <c r="P67" s="111">
        <v>-1972.538999999997</v>
      </c>
      <c r="Q67" s="111">
        <v>0.82672755471308568</v>
      </c>
      <c r="R67" s="112">
        <v>191.87700000000041</v>
      </c>
    </row>
    <row r="68" spans="1:18" s="199" customFormat="1" ht="17.45" customHeight="1" x14ac:dyDescent="0.25">
      <c r="A68" s="201" t="s">
        <v>96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4"/>
      <c r="P68" s="205"/>
      <c r="Q68" s="205"/>
      <c r="R68" s="206"/>
    </row>
    <row r="69" spans="1:18" s="199" customFormat="1" ht="19.5" customHeight="1" x14ac:dyDescent="0.25">
      <c r="A69" s="101" t="s">
        <v>97</v>
      </c>
      <c r="B69" s="207">
        <v>0.128</v>
      </c>
      <c r="C69" s="207">
        <v>0.128</v>
      </c>
      <c r="D69" s="207">
        <v>0.128</v>
      </c>
      <c r="E69" s="207">
        <v>0.122</v>
      </c>
      <c r="F69" s="207">
        <v>0.122</v>
      </c>
      <c r="G69" s="207">
        <v>0.122</v>
      </c>
      <c r="H69" s="207">
        <v>0.122</v>
      </c>
      <c r="I69" s="207">
        <v>0.122</v>
      </c>
      <c r="J69" s="207">
        <v>0.122</v>
      </c>
      <c r="K69" s="207">
        <v>0.122</v>
      </c>
      <c r="L69" s="207">
        <v>0.122</v>
      </c>
      <c r="M69" s="207">
        <v>0.12</v>
      </c>
      <c r="N69" s="207">
        <v>0.12</v>
      </c>
      <c r="O69" s="209">
        <v>0</v>
      </c>
      <c r="P69" s="105">
        <v>-8.0000000000000071E-3</v>
      </c>
      <c r="Q69" s="105">
        <v>0</v>
      </c>
      <c r="R69" s="106">
        <v>0</v>
      </c>
    </row>
    <row r="70" spans="1:18" s="199" customFormat="1" ht="20.100000000000001" customHeight="1" x14ac:dyDescent="0.25">
      <c r="A70" s="201" t="s">
        <v>98</v>
      </c>
      <c r="B70" s="210">
        <v>0</v>
      </c>
      <c r="C70" s="210">
        <v>0</v>
      </c>
      <c r="D70" s="210">
        <v>0</v>
      </c>
      <c r="E70" s="210">
        <v>0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10">
        <v>0</v>
      </c>
      <c r="N70" s="210">
        <v>0</v>
      </c>
      <c r="O70" s="212" t="s">
        <v>99</v>
      </c>
      <c r="P70" s="213">
        <v>0</v>
      </c>
      <c r="Q70" s="214" t="s">
        <v>99</v>
      </c>
      <c r="R70" s="215">
        <v>0</v>
      </c>
    </row>
    <row r="71" spans="1:18" s="199" customFormat="1" ht="20.100000000000001" customHeight="1" x14ac:dyDescent="0.25">
      <c r="A71" s="216" t="s">
        <v>100</v>
      </c>
      <c r="B71" s="217">
        <v>21.931999999999999</v>
      </c>
      <c r="C71" s="217">
        <v>16.843</v>
      </c>
      <c r="D71" s="217">
        <v>6.93</v>
      </c>
      <c r="E71" s="217">
        <v>5.5289999999999999</v>
      </c>
      <c r="F71" s="217">
        <v>4.13</v>
      </c>
      <c r="G71" s="217">
        <v>2.8959999999999999</v>
      </c>
      <c r="H71" s="217">
        <v>4.9569999999999999</v>
      </c>
      <c r="I71" s="217">
        <v>3.6920000000000002</v>
      </c>
      <c r="J71" s="217">
        <v>3.6909999999999998</v>
      </c>
      <c r="K71" s="217">
        <v>3.5270000000000001</v>
      </c>
      <c r="L71" s="217">
        <v>2.6120000000000001</v>
      </c>
      <c r="M71" s="217">
        <v>1.4910000000000001</v>
      </c>
      <c r="N71" s="217">
        <v>1.3759999999999999</v>
      </c>
      <c r="O71" s="209">
        <v>-93.607305936073075</v>
      </c>
      <c r="P71" s="219">
        <v>-20.555999999999997</v>
      </c>
      <c r="Q71" s="214">
        <v>-6.6666666666666723</v>
      </c>
      <c r="R71" s="220">
        <v>-0.11500000000000021</v>
      </c>
    </row>
    <row r="72" spans="1:18" s="199" customFormat="1" ht="20.100000000000001" customHeight="1" x14ac:dyDescent="0.25">
      <c r="A72" s="216" t="s">
        <v>101</v>
      </c>
      <c r="B72" s="221">
        <v>1245.1949999999999</v>
      </c>
      <c r="C72" s="221">
        <v>1264.0820000000001</v>
      </c>
      <c r="D72" s="221">
        <v>1324.1189999999999</v>
      </c>
      <c r="E72" s="221">
        <v>1157.24</v>
      </c>
      <c r="F72" s="221">
        <v>1061.229</v>
      </c>
      <c r="G72" s="221">
        <v>1048.0329999999999</v>
      </c>
      <c r="H72" s="221">
        <v>1041.6790000000001</v>
      </c>
      <c r="I72" s="221">
        <v>898.85799999999995</v>
      </c>
      <c r="J72" s="221">
        <v>935.78300000000002</v>
      </c>
      <c r="K72" s="221">
        <v>904.79700000000003</v>
      </c>
      <c r="L72" s="221">
        <v>891.76099999999997</v>
      </c>
      <c r="M72" s="221">
        <v>873.37300000000005</v>
      </c>
      <c r="N72" s="221">
        <v>855.83199999999999</v>
      </c>
      <c r="O72" s="223">
        <v>-31.272084805653716</v>
      </c>
      <c r="P72" s="224">
        <v>-389.36299999999994</v>
      </c>
      <c r="Q72" s="224">
        <v>-2.0151133501259473</v>
      </c>
      <c r="R72" s="225">
        <v>-17.541000000000054</v>
      </c>
    </row>
    <row r="73" spans="1:18" s="199" customFormat="1" ht="20.100000000000001" customHeight="1" x14ac:dyDescent="0.25">
      <c r="A73" s="178" t="s">
        <v>102</v>
      </c>
      <c r="B73" s="221">
        <v>90.188000000000002</v>
      </c>
      <c r="C73" s="221">
        <v>78.584999999999994</v>
      </c>
      <c r="D73" s="221">
        <v>70.575999999999993</v>
      </c>
      <c r="E73" s="221">
        <v>80.581999999999994</v>
      </c>
      <c r="F73" s="221">
        <v>79.218000000000004</v>
      </c>
      <c r="G73" s="221">
        <v>79.938999999999993</v>
      </c>
      <c r="H73" s="221">
        <v>81.049000000000007</v>
      </c>
      <c r="I73" s="221">
        <v>92.390999999999991</v>
      </c>
      <c r="J73" s="221">
        <v>88.90100000000001</v>
      </c>
      <c r="K73" s="221">
        <v>83.591999999999999</v>
      </c>
      <c r="L73" s="221">
        <v>83.23</v>
      </c>
      <c r="M73" s="221">
        <v>79.203000000000003</v>
      </c>
      <c r="N73" s="221">
        <v>82.397999999999996</v>
      </c>
      <c r="O73" s="223">
        <v>-8.6474501108647424</v>
      </c>
      <c r="P73" s="224">
        <v>-7.7900000000000063</v>
      </c>
      <c r="Q73" s="224">
        <v>4.0404040404040433</v>
      </c>
      <c r="R73" s="225">
        <v>3.1949999999999932</v>
      </c>
    </row>
    <row r="74" spans="1:18" s="199" customFormat="1" ht="20.100000000000001" customHeight="1" x14ac:dyDescent="0.25">
      <c r="A74" s="178" t="s">
        <v>103</v>
      </c>
      <c r="B74" s="221">
        <v>5078.5749999999998</v>
      </c>
      <c r="C74" s="221">
        <v>5209.5200000000004</v>
      </c>
      <c r="D74" s="221">
        <v>5236.8339999999998</v>
      </c>
      <c r="E74" s="221">
        <v>5043.009</v>
      </c>
      <c r="F74" s="221">
        <v>4947.6629999999996</v>
      </c>
      <c r="G74" s="221">
        <v>4941.7179999999998</v>
      </c>
      <c r="H74" s="221">
        <v>4918.0240000000003</v>
      </c>
      <c r="I74" s="221">
        <v>4787.5420000000004</v>
      </c>
      <c r="J74" s="221">
        <v>4492.9160000000002</v>
      </c>
      <c r="K74" s="221">
        <v>4391.3249999999998</v>
      </c>
      <c r="L74" s="221">
        <v>4330.0569999999998</v>
      </c>
      <c r="M74" s="221">
        <v>4297.8509999999997</v>
      </c>
      <c r="N74" s="221">
        <v>4271.2539999999999</v>
      </c>
      <c r="O74" s="223">
        <v>-15.896113102035997</v>
      </c>
      <c r="P74" s="224">
        <v>-807.32099999999991</v>
      </c>
      <c r="Q74" s="224">
        <v>-0.61890690802483672</v>
      </c>
      <c r="R74" s="225">
        <v>-26.596999999999753</v>
      </c>
    </row>
    <row r="75" spans="1:18" s="199" customFormat="1" ht="20.100000000000001" customHeight="1" thickBot="1" x14ac:dyDescent="0.3">
      <c r="A75" s="226" t="s">
        <v>104</v>
      </c>
      <c r="B75" s="227">
        <v>11342.013000000001</v>
      </c>
      <c r="C75" s="227">
        <v>11453.459000000001</v>
      </c>
      <c r="D75" s="227">
        <v>11877.434999999999</v>
      </c>
      <c r="E75" s="227">
        <v>13495.5</v>
      </c>
      <c r="F75" s="227">
        <v>12173.893</v>
      </c>
      <c r="G75" s="227">
        <v>11919.177</v>
      </c>
      <c r="H75" s="227">
        <v>11568.091</v>
      </c>
      <c r="I75" s="227">
        <v>11608.278</v>
      </c>
      <c r="J75" s="227">
        <v>11596.906999999999</v>
      </c>
      <c r="K75" s="227">
        <v>10713.111000000001</v>
      </c>
      <c r="L75" s="227">
        <v>10409.620000000001</v>
      </c>
      <c r="M75" s="227">
        <v>10065.213</v>
      </c>
      <c r="N75" s="227">
        <v>10005.039000000001</v>
      </c>
      <c r="O75" s="181">
        <v>-11.788044436607301</v>
      </c>
      <c r="P75" s="182">
        <v>-1336.9740000000002</v>
      </c>
      <c r="Q75" s="182">
        <v>-0.59810038548663436</v>
      </c>
      <c r="R75" s="183">
        <v>-60.173999999999069</v>
      </c>
    </row>
    <row r="76" spans="1:18" ht="19.899999999999999" customHeight="1" thickTop="1" x14ac:dyDescent="0.25">
      <c r="A76" s="99" t="s">
        <v>59</v>
      </c>
      <c r="B76" s="162">
        <v>12044.508000000002</v>
      </c>
      <c r="C76" s="162">
        <v>11825.304</v>
      </c>
      <c r="D76" s="162">
        <v>11632.295</v>
      </c>
      <c r="E76" s="162">
        <v>11995.846000000001</v>
      </c>
      <c r="F76" s="162">
        <v>11648.842999999999</v>
      </c>
      <c r="G76" s="162">
        <v>11667.441000000001</v>
      </c>
      <c r="H76" s="162">
        <v>11513.98</v>
      </c>
      <c r="I76" s="162">
        <v>11863.593250225538</v>
      </c>
      <c r="J76" s="162">
        <v>11488.583417821335</v>
      </c>
      <c r="K76" s="162">
        <v>11020.720524182858</v>
      </c>
      <c r="L76" s="162">
        <v>10911.42567773378</v>
      </c>
      <c r="M76" s="162">
        <v>10822.300151063253</v>
      </c>
      <c r="N76" s="162">
        <v>11002.865834270424</v>
      </c>
      <c r="O76" s="164">
        <v>-8.6479305907260606</v>
      </c>
      <c r="P76" s="111">
        <v>-1041.6421657295778</v>
      </c>
      <c r="Q76" s="111">
        <v>1.6687765077663748</v>
      </c>
      <c r="R76" s="112">
        <v>180.56568320717088</v>
      </c>
    </row>
    <row r="77" spans="1:18" ht="19.899999999999999" customHeight="1" x14ac:dyDescent="0.25">
      <c r="A77" s="99" t="s">
        <v>60</v>
      </c>
      <c r="B77" s="162">
        <v>3531.7920000000004</v>
      </c>
      <c r="C77" s="162">
        <v>3413.886</v>
      </c>
      <c r="D77" s="162">
        <v>3293.6620000000003</v>
      </c>
      <c r="E77" s="162">
        <v>3775.8180000000002</v>
      </c>
      <c r="F77" s="162">
        <v>3595.1879999999996</v>
      </c>
      <c r="G77" s="162">
        <v>3686.8379999999997</v>
      </c>
      <c r="H77" s="162">
        <v>3608.2520000000004</v>
      </c>
      <c r="I77" s="162">
        <v>3743.929713770196</v>
      </c>
      <c r="J77" s="162">
        <v>3736.3313431714919</v>
      </c>
      <c r="K77" s="162">
        <v>3591.5543688217244</v>
      </c>
      <c r="L77" s="162">
        <v>3494.6280079195858</v>
      </c>
      <c r="M77" s="162">
        <v>3639.932989890382</v>
      </c>
      <c r="N77" s="162">
        <v>3720.7631160572332</v>
      </c>
      <c r="O77" s="164">
        <v>5.3513789002774788</v>
      </c>
      <c r="P77" s="111">
        <v>188.97111605723285</v>
      </c>
      <c r="Q77" s="111">
        <v>2.2225885326519985</v>
      </c>
      <c r="R77" s="112">
        <v>80.830126166851187</v>
      </c>
    </row>
    <row r="78" spans="1:18" ht="19.899999999999999" customHeight="1" x14ac:dyDescent="0.25">
      <c r="A78" s="101" t="s">
        <v>61</v>
      </c>
      <c r="B78" s="165">
        <v>1321.7470000000001</v>
      </c>
      <c r="C78" s="165">
        <v>1355.607</v>
      </c>
      <c r="D78" s="165">
        <v>1407.5070000000001</v>
      </c>
      <c r="E78" s="165">
        <v>1422.8810000000001</v>
      </c>
      <c r="F78" s="165">
        <v>1460.518</v>
      </c>
      <c r="G78" s="165">
        <v>1502.896</v>
      </c>
      <c r="H78" s="165">
        <v>1521.6110000000001</v>
      </c>
      <c r="I78" s="165">
        <v>1539.0227999671943</v>
      </c>
      <c r="J78" s="165">
        <v>1330.9500206526229</v>
      </c>
      <c r="K78" s="165">
        <v>1164.4949437563914</v>
      </c>
      <c r="L78" s="165">
        <v>1166.9840846786476</v>
      </c>
      <c r="M78" s="165">
        <v>1173.5767130185536</v>
      </c>
      <c r="N78" s="165">
        <v>1210.0984916049479</v>
      </c>
      <c r="O78" s="167">
        <v>-8.4436710297344426</v>
      </c>
      <c r="P78" s="105">
        <v>-111.6485083950522</v>
      </c>
      <c r="Q78" s="105">
        <v>3.1100886162235857</v>
      </c>
      <c r="R78" s="106">
        <v>36.521778586394248</v>
      </c>
    </row>
    <row r="79" spans="1:18" ht="19.899999999999999" customHeight="1" x14ac:dyDescent="0.25">
      <c r="A79" s="101" t="s">
        <v>62</v>
      </c>
      <c r="B79" s="165">
        <v>2210.0450000000001</v>
      </c>
      <c r="C79" s="165">
        <v>2058.279</v>
      </c>
      <c r="D79" s="165">
        <v>1886.155</v>
      </c>
      <c r="E79" s="165">
        <v>2352.9369999999999</v>
      </c>
      <c r="F79" s="165">
        <v>2134.6699999999996</v>
      </c>
      <c r="G79" s="165">
        <v>2183.942</v>
      </c>
      <c r="H79" s="165">
        <v>2086.6410000000001</v>
      </c>
      <c r="I79" s="165">
        <v>2204.9069138030013</v>
      </c>
      <c r="J79" s="165">
        <v>2405.3813225188687</v>
      </c>
      <c r="K79" s="165">
        <v>2427.0594250653335</v>
      </c>
      <c r="L79" s="165">
        <v>2327.643923240938</v>
      </c>
      <c r="M79" s="165">
        <v>2466.3562768718289</v>
      </c>
      <c r="N79" s="165">
        <v>2510.6646244522858</v>
      </c>
      <c r="O79" s="167">
        <v>13.60633484162895</v>
      </c>
      <c r="P79" s="105">
        <v>300.61962445228573</v>
      </c>
      <c r="Q79" s="105">
        <v>1.7961401232565573</v>
      </c>
      <c r="R79" s="106">
        <v>44.308347580456939</v>
      </c>
    </row>
    <row r="80" spans="1:18" ht="19.899999999999999" hidden="1" customHeight="1" x14ac:dyDescent="0.25">
      <c r="A80" s="101" t="s">
        <v>44</v>
      </c>
      <c r="B80" s="165">
        <v>2164.105</v>
      </c>
      <c r="C80" s="165">
        <v>2024.3710000000001</v>
      </c>
      <c r="D80" s="165">
        <v>1858.4259999999999</v>
      </c>
      <c r="E80" s="165">
        <v>2320.39</v>
      </c>
      <c r="F80" s="165">
        <v>2097.4409999999998</v>
      </c>
      <c r="G80" s="165">
        <v>2147.268</v>
      </c>
      <c r="H80" s="165">
        <v>2065.44</v>
      </c>
      <c r="I80" s="165">
        <v>2179.6674321331907</v>
      </c>
      <c r="J80" s="165">
        <v>2363.6975705005443</v>
      </c>
      <c r="K80" s="165">
        <v>2403.5389917812372</v>
      </c>
      <c r="L80" s="165">
        <v>2295.2075083764848</v>
      </c>
      <c r="M80" s="165">
        <v>2417.8258511833287</v>
      </c>
      <c r="N80" s="165">
        <v>2486.0863158711077</v>
      </c>
      <c r="O80" s="167">
        <v>14.879164548773163</v>
      </c>
      <c r="P80" s="105">
        <v>321.98131587110765</v>
      </c>
      <c r="Q80" s="105">
        <v>2.8248821242451703</v>
      </c>
      <c r="R80" s="106">
        <v>68.260464687778949</v>
      </c>
    </row>
    <row r="81" spans="1:18" ht="19.899999999999999" hidden="1" customHeight="1" x14ac:dyDescent="0.25">
      <c r="A81" s="101" t="s">
        <v>45</v>
      </c>
      <c r="B81" s="165">
        <v>45.94</v>
      </c>
      <c r="C81" s="165">
        <v>33.908000000000001</v>
      </c>
      <c r="D81" s="165">
        <v>27.728999999999999</v>
      </c>
      <c r="E81" s="165">
        <v>32.546999999999997</v>
      </c>
      <c r="F81" s="165">
        <v>37.228999999999999</v>
      </c>
      <c r="G81" s="165">
        <v>36.673999999999999</v>
      </c>
      <c r="H81" s="165">
        <v>21.201000000000001</v>
      </c>
      <c r="I81" s="165">
        <v>25.239481669810544</v>
      </c>
      <c r="J81" s="165">
        <v>41.683752018324505</v>
      </c>
      <c r="K81" s="165">
        <v>23.520433284096505</v>
      </c>
      <c r="L81" s="165">
        <v>32.436414864453248</v>
      </c>
      <c r="M81" s="165">
        <v>48.530425688499825</v>
      </c>
      <c r="N81" s="165">
        <v>24.578308581178021</v>
      </c>
      <c r="O81" s="167">
        <v>-46.405228758169933</v>
      </c>
      <c r="P81" s="105">
        <v>-21.361691418821977</v>
      </c>
      <c r="Q81" s="105">
        <v>-49.278350515463913</v>
      </c>
      <c r="R81" s="106">
        <v>-23.952117107321804</v>
      </c>
    </row>
    <row r="82" spans="1:18" ht="19.899999999999999" customHeight="1" x14ac:dyDescent="0.25">
      <c r="A82" s="99" t="s">
        <v>63</v>
      </c>
      <c r="B82" s="162">
        <v>8512.7160000000003</v>
      </c>
      <c r="C82" s="162">
        <v>8411.4179999999997</v>
      </c>
      <c r="D82" s="162">
        <v>8338.6329999999998</v>
      </c>
      <c r="E82" s="162">
        <v>8220.0280000000002</v>
      </c>
      <c r="F82" s="162">
        <v>8053.6549999999997</v>
      </c>
      <c r="G82" s="162">
        <v>7980.603000000001</v>
      </c>
      <c r="H82" s="162">
        <v>7905.7280000000001</v>
      </c>
      <c r="I82" s="162">
        <v>8119.6635364553422</v>
      </c>
      <c r="J82" s="162">
        <v>7752.252074649844</v>
      </c>
      <c r="K82" s="162">
        <v>7429.1661553611339</v>
      </c>
      <c r="L82" s="162">
        <v>7416.7976698141947</v>
      </c>
      <c r="M82" s="162">
        <v>7182.3671611728705</v>
      </c>
      <c r="N82" s="162">
        <v>7282.1027182131911</v>
      </c>
      <c r="O82" s="164">
        <v>-14.456048022366586</v>
      </c>
      <c r="P82" s="111">
        <v>-1230.6132817868092</v>
      </c>
      <c r="Q82" s="111">
        <v>1.3881153931833472</v>
      </c>
      <c r="R82" s="112">
        <v>99.7355570403206</v>
      </c>
    </row>
    <row r="83" spans="1:18" ht="19.899999999999999" customHeight="1" x14ac:dyDescent="0.25">
      <c r="A83" s="101" t="s">
        <v>64</v>
      </c>
      <c r="B83" s="165">
        <v>6216.3379999999997</v>
      </c>
      <c r="C83" s="165">
        <v>6198.7960000000003</v>
      </c>
      <c r="D83" s="165">
        <v>6172.424</v>
      </c>
      <c r="E83" s="165">
        <v>6032.0619999999999</v>
      </c>
      <c r="F83" s="165">
        <v>5838.5529999999999</v>
      </c>
      <c r="G83" s="165">
        <v>5767.8280000000004</v>
      </c>
      <c r="H83" s="165">
        <v>5635.5889999999999</v>
      </c>
      <c r="I83" s="165">
        <v>5562.8434347576476</v>
      </c>
      <c r="J83" s="165">
        <v>5146.6047087980178</v>
      </c>
      <c r="K83" s="165">
        <v>4843.4836950346553</v>
      </c>
      <c r="L83" s="165">
        <v>4740.5383795309172</v>
      </c>
      <c r="M83" s="165">
        <v>4668.3812991439745</v>
      </c>
      <c r="N83" s="165">
        <v>4639.6610958160454</v>
      </c>
      <c r="O83" s="167">
        <v>-25.362353811752975</v>
      </c>
      <c r="P83" s="105">
        <v>-1576.6769041839543</v>
      </c>
      <c r="Q83" s="105">
        <v>-0.61477165624196339</v>
      </c>
      <c r="R83" s="106">
        <v>-28.720203327929084</v>
      </c>
    </row>
    <row r="84" spans="1:18" ht="19.899999999999999" customHeight="1" x14ac:dyDescent="0.25">
      <c r="A84" s="101" t="s">
        <v>65</v>
      </c>
      <c r="B84" s="165">
        <v>2296.3780000000002</v>
      </c>
      <c r="C84" s="165">
        <v>2212.6219999999998</v>
      </c>
      <c r="D84" s="165">
        <v>2166.2089999999998</v>
      </c>
      <c r="E84" s="165">
        <v>2187.9659999999999</v>
      </c>
      <c r="F84" s="165">
        <v>2215.1019999999999</v>
      </c>
      <c r="G84" s="165">
        <v>2212.7750000000001</v>
      </c>
      <c r="H84" s="165">
        <v>2270.1390000000001</v>
      </c>
      <c r="I84" s="165">
        <v>2556.8201016976955</v>
      </c>
      <c r="J84" s="165">
        <v>2605.6473658518266</v>
      </c>
      <c r="K84" s="165">
        <v>2585.6824603264781</v>
      </c>
      <c r="L84" s="165">
        <v>2676.259290283278</v>
      </c>
      <c r="M84" s="165">
        <v>2513.9858620288956</v>
      </c>
      <c r="N84" s="165">
        <v>2642.4416223971461</v>
      </c>
      <c r="O84" s="167">
        <v>15.067061487545724</v>
      </c>
      <c r="P84" s="105">
        <v>346.06362239714599</v>
      </c>
      <c r="Q84" s="105">
        <v>5.1073985680190965</v>
      </c>
      <c r="R84" s="106">
        <v>128.45576036825059</v>
      </c>
    </row>
    <row r="85" spans="1:18" ht="19.899999999999999" hidden="1" customHeight="1" x14ac:dyDescent="0.25">
      <c r="A85" s="101" t="s">
        <v>44</v>
      </c>
      <c r="B85" s="165">
        <v>2003.681</v>
      </c>
      <c r="C85" s="165">
        <v>1892.23</v>
      </c>
      <c r="D85" s="165">
        <v>1874.45</v>
      </c>
      <c r="E85" s="165">
        <v>1913.94</v>
      </c>
      <c r="F85" s="165">
        <v>1941.903</v>
      </c>
      <c r="G85" s="165">
        <v>1924.491</v>
      </c>
      <c r="H85" s="165">
        <v>1995.079</v>
      </c>
      <c r="I85" s="165">
        <v>2219.6985975559746</v>
      </c>
      <c r="J85" s="165">
        <v>2262.9784837219781</v>
      </c>
      <c r="K85" s="165">
        <v>2252.2808014240809</v>
      </c>
      <c r="L85" s="165">
        <v>2356.8492994212615</v>
      </c>
      <c r="M85" s="165">
        <v>2209.6761823604597</v>
      </c>
      <c r="N85" s="165">
        <v>2297.3236651285433</v>
      </c>
      <c r="O85" s="167">
        <v>14.652892149523389</v>
      </c>
      <c r="P85" s="105">
        <v>293.64266512854329</v>
      </c>
      <c r="Q85" s="105">
        <v>3.964339050549865</v>
      </c>
      <c r="R85" s="106">
        <v>87.647482768083592</v>
      </c>
    </row>
    <row r="86" spans="1:18" ht="19.899999999999999" hidden="1" customHeight="1" x14ac:dyDescent="0.25">
      <c r="A86" s="101" t="s">
        <v>45</v>
      </c>
      <c r="B86" s="165">
        <v>292.697</v>
      </c>
      <c r="C86" s="165">
        <v>320.392</v>
      </c>
      <c r="D86" s="165">
        <v>291.75900000000001</v>
      </c>
      <c r="E86" s="165">
        <v>274.02600000000001</v>
      </c>
      <c r="F86" s="165">
        <v>273.19900000000001</v>
      </c>
      <c r="G86" s="165">
        <v>288.28399999999999</v>
      </c>
      <c r="H86" s="165">
        <v>275.06</v>
      </c>
      <c r="I86" s="165">
        <v>337.12150414172072</v>
      </c>
      <c r="J86" s="165">
        <v>342.66888212984861</v>
      </c>
      <c r="K86" s="165">
        <v>333.40165890239751</v>
      </c>
      <c r="L86" s="165">
        <v>319.40999086201646</v>
      </c>
      <c r="M86" s="165">
        <v>304.30967966843554</v>
      </c>
      <c r="N86" s="165">
        <v>345.11795726860294</v>
      </c>
      <c r="O86" s="167">
        <v>17.902289033139745</v>
      </c>
      <c r="P86" s="105">
        <v>52.420957268602933</v>
      </c>
      <c r="Q86" s="105">
        <v>13.407821229050281</v>
      </c>
      <c r="R86" s="106">
        <v>40.808277600167401</v>
      </c>
    </row>
    <row r="87" spans="1:18" ht="19.899999999999999" customHeight="1" x14ac:dyDescent="0.25">
      <c r="A87" s="158" t="s">
        <v>66</v>
      </c>
      <c r="B87" s="162">
        <v>12044.508</v>
      </c>
      <c r="C87" s="162">
        <v>11825.304</v>
      </c>
      <c r="D87" s="162">
        <v>11632.295</v>
      </c>
      <c r="E87" s="162">
        <v>11995.846000000001</v>
      </c>
      <c r="F87" s="162">
        <v>11648.843000000001</v>
      </c>
      <c r="G87" s="162">
        <v>11667.440999999999</v>
      </c>
      <c r="H87" s="162">
        <v>11513.98</v>
      </c>
      <c r="I87" s="162">
        <v>11863.593250225538</v>
      </c>
      <c r="J87" s="162">
        <v>11488.583417821337</v>
      </c>
      <c r="K87" s="162">
        <v>11020.720524182858</v>
      </c>
      <c r="L87" s="162">
        <v>10911.425677733781</v>
      </c>
      <c r="M87" s="162">
        <v>10822.300151063253</v>
      </c>
      <c r="N87" s="162">
        <v>11002.865834270424</v>
      </c>
      <c r="O87" s="164">
        <v>-8.6479305907260606</v>
      </c>
      <c r="P87" s="111">
        <v>-1041.6421657295759</v>
      </c>
      <c r="Q87" s="111">
        <v>1.6687765077663748</v>
      </c>
      <c r="R87" s="112">
        <v>180.56568320717088</v>
      </c>
    </row>
    <row r="88" spans="1:18" ht="19.899999999999999" customHeight="1" x14ac:dyDescent="0.25">
      <c r="A88" s="101" t="s">
        <v>54</v>
      </c>
      <c r="B88" s="165">
        <v>7538.085</v>
      </c>
      <c r="C88" s="165">
        <v>7554.4030000000002</v>
      </c>
      <c r="D88" s="165">
        <v>7579.9310000000005</v>
      </c>
      <c r="E88" s="165">
        <v>7454.9430000000002</v>
      </c>
      <c r="F88" s="165">
        <v>7299.0709999999999</v>
      </c>
      <c r="G88" s="165">
        <v>7270.7240000000002</v>
      </c>
      <c r="H88" s="165">
        <v>7157.2</v>
      </c>
      <c r="I88" s="165">
        <v>7101.8662347248419</v>
      </c>
      <c r="J88" s="165">
        <v>6477.5547294506405</v>
      </c>
      <c r="K88" s="165">
        <v>6007.9786387910472</v>
      </c>
      <c r="L88" s="165">
        <v>5907.5224642095645</v>
      </c>
      <c r="M88" s="165">
        <v>5841.9580121625286</v>
      </c>
      <c r="N88" s="165">
        <v>5849.7595874209937</v>
      </c>
      <c r="O88" s="167">
        <v>-22.396890463114051</v>
      </c>
      <c r="P88" s="105">
        <v>-1688.3254125790063</v>
      </c>
      <c r="Q88" s="105">
        <v>0.13351591920575456</v>
      </c>
      <c r="R88" s="106">
        <v>7.8015752584651636</v>
      </c>
    </row>
    <row r="89" spans="1:18" ht="19.899999999999999" customHeight="1" thickBot="1" x14ac:dyDescent="0.3">
      <c r="A89" s="101" t="s">
        <v>55</v>
      </c>
      <c r="B89" s="165">
        <v>4506.4229999999998</v>
      </c>
      <c r="C89" s="165">
        <v>4270.9009999999998</v>
      </c>
      <c r="D89" s="165">
        <v>4052.364</v>
      </c>
      <c r="E89" s="165">
        <v>4540.9030000000002</v>
      </c>
      <c r="F89" s="165">
        <v>4349.7719999999999</v>
      </c>
      <c r="G89" s="165">
        <v>4396.7169999999996</v>
      </c>
      <c r="H89" s="165">
        <v>4356.7800000000007</v>
      </c>
      <c r="I89" s="165">
        <v>4761.7270155006972</v>
      </c>
      <c r="J89" s="165">
        <v>5011.0286883706958</v>
      </c>
      <c r="K89" s="165">
        <v>5012.7418853918116</v>
      </c>
      <c r="L89" s="165">
        <v>5003.903213524216</v>
      </c>
      <c r="M89" s="165">
        <v>4980.3421389007244</v>
      </c>
      <c r="N89" s="165">
        <v>5153.106246849432</v>
      </c>
      <c r="O89" s="167">
        <v>14.35070122492457</v>
      </c>
      <c r="P89" s="105">
        <v>646.68324684943218</v>
      </c>
      <c r="Q89" s="105">
        <v>3.4696705017770051</v>
      </c>
      <c r="R89" s="106">
        <v>172.76410794870753</v>
      </c>
    </row>
    <row r="90" spans="1:18" ht="19.5" hidden="1" customHeight="1" x14ac:dyDescent="0.25">
      <c r="A90" s="101" t="s">
        <v>44</v>
      </c>
      <c r="B90" s="165">
        <v>4167.7860000000001</v>
      </c>
      <c r="C90" s="165">
        <v>3916.6010000000001</v>
      </c>
      <c r="D90" s="165">
        <v>3732.8760000000002</v>
      </c>
      <c r="E90" s="165">
        <v>4234.33</v>
      </c>
      <c r="F90" s="165">
        <v>4039.3440000000001</v>
      </c>
      <c r="G90" s="165">
        <v>4071.759</v>
      </c>
      <c r="H90" s="165">
        <v>4060.5190000000002</v>
      </c>
      <c r="I90" s="165">
        <v>4399.3660296891658</v>
      </c>
      <c r="J90" s="165">
        <v>4626.676054222522</v>
      </c>
      <c r="K90" s="165">
        <v>4655.8197932053181</v>
      </c>
      <c r="L90" s="165">
        <v>4652.0568077977459</v>
      </c>
      <c r="M90" s="165">
        <v>4627.5020335437885</v>
      </c>
      <c r="N90" s="165">
        <v>4783.4099809996505</v>
      </c>
      <c r="O90" s="167">
        <v>14.770382455971962</v>
      </c>
      <c r="P90" s="105">
        <v>615.62398099965048</v>
      </c>
      <c r="Q90" s="105">
        <v>3.3689897352782201</v>
      </c>
      <c r="R90" s="106">
        <v>155.90794745586209</v>
      </c>
    </row>
    <row r="91" spans="1:18" ht="19.899999999999999" hidden="1" customHeight="1" x14ac:dyDescent="0.25">
      <c r="A91" s="189" t="s">
        <v>45</v>
      </c>
      <c r="B91" s="190">
        <v>338.637</v>
      </c>
      <c r="C91" s="190">
        <v>354.3</v>
      </c>
      <c r="D91" s="190">
        <v>319.488</v>
      </c>
      <c r="E91" s="190">
        <v>306.57299999999998</v>
      </c>
      <c r="F91" s="190">
        <v>310.428</v>
      </c>
      <c r="G91" s="190">
        <v>324.95799999999997</v>
      </c>
      <c r="H91" s="190">
        <v>296.26100000000002</v>
      </c>
      <c r="I91" s="190">
        <v>362.36098581153124</v>
      </c>
      <c r="J91" s="190">
        <v>384.35263414817314</v>
      </c>
      <c r="K91" s="190">
        <v>356.92209218649401</v>
      </c>
      <c r="L91" s="190">
        <v>351.8464057264697</v>
      </c>
      <c r="M91" s="190">
        <v>352.84010535693534</v>
      </c>
      <c r="N91" s="190">
        <v>369.69626584978096</v>
      </c>
      <c r="O91" s="192">
        <v>9.1848789131718735</v>
      </c>
      <c r="P91" s="193">
        <v>31.059265849780957</v>
      </c>
      <c r="Q91" s="193">
        <v>4.7902494331065695</v>
      </c>
      <c r="R91" s="194">
        <v>16.856160492845618</v>
      </c>
    </row>
    <row r="92" spans="1:18" ht="33.75" customHeight="1" thickTop="1" thickBot="1" x14ac:dyDescent="0.3">
      <c r="A92" s="195" t="s">
        <v>67</v>
      </c>
      <c r="B92" s="245">
        <v>732.58</v>
      </c>
      <c r="C92" s="245">
        <v>727.78499999999997</v>
      </c>
      <c r="D92" s="245">
        <v>735.12699999999995</v>
      </c>
      <c r="E92" s="245">
        <v>575.09799999999996</v>
      </c>
      <c r="F92" s="245">
        <v>573.82500000000005</v>
      </c>
      <c r="G92" s="245">
        <v>557.36800000000005</v>
      </c>
      <c r="H92" s="245">
        <v>548.82299999999998</v>
      </c>
      <c r="I92" s="245">
        <v>479.88271959320917</v>
      </c>
      <c r="J92" s="245">
        <v>487.50328564454958</v>
      </c>
      <c r="K92" s="245">
        <v>512.95610347309014</v>
      </c>
      <c r="L92" s="245">
        <v>550.36056960097483</v>
      </c>
      <c r="M92" s="245">
        <v>569.34732927915718</v>
      </c>
      <c r="N92" s="245">
        <v>585.25379037574157</v>
      </c>
      <c r="O92" s="247">
        <v>-20.106470106470116</v>
      </c>
      <c r="P92" s="248">
        <v>-147.32620962425847</v>
      </c>
      <c r="Q92" s="248">
        <v>2.810468997013877</v>
      </c>
      <c r="R92" s="249">
        <v>15.906461096584394</v>
      </c>
    </row>
    <row r="93" spans="1:18" ht="27.75" customHeight="1" thickTop="1" thickBot="1" x14ac:dyDescent="0.3">
      <c r="A93" s="250" t="s">
        <v>68</v>
      </c>
      <c r="B93" s="196">
        <v>51.567</v>
      </c>
      <c r="C93" s="196">
        <v>45.902000000000001</v>
      </c>
      <c r="D93" s="196">
        <v>40.93</v>
      </c>
      <c r="E93" s="196">
        <v>39.518000000000001</v>
      </c>
      <c r="F93" s="196">
        <v>40.134999999999998</v>
      </c>
      <c r="G93" s="196">
        <v>40.72</v>
      </c>
      <c r="H93" s="196">
        <v>40.987000000000002</v>
      </c>
      <c r="I93" s="196">
        <v>45.867300910358402</v>
      </c>
      <c r="J93" s="196">
        <v>41.226765799256505</v>
      </c>
      <c r="K93" s="196">
        <v>39.211831988789157</v>
      </c>
      <c r="L93" s="196">
        <v>39.217179409077069</v>
      </c>
      <c r="M93" s="196">
        <v>37.898671418057866</v>
      </c>
      <c r="N93" s="196">
        <v>38.704486408934038</v>
      </c>
      <c r="O93" s="198">
        <v>-24.999999999999996</v>
      </c>
      <c r="P93" s="130">
        <v>-12.862513591065962</v>
      </c>
      <c r="Q93" s="130">
        <v>2.1108179419525182</v>
      </c>
      <c r="R93" s="131">
        <v>0.80581499087617203</v>
      </c>
    </row>
    <row r="94" spans="1:18" ht="71.25" customHeight="1" thickTop="1" x14ac:dyDescent="0.25">
      <c r="A94" s="251" t="s">
        <v>117</v>
      </c>
      <c r="B94" s="159">
        <v>8172.8940863281987</v>
      </c>
      <c r="C94" s="159">
        <v>8182.4923983720801</v>
      </c>
      <c r="D94" s="159">
        <v>8204.2350044762752</v>
      </c>
      <c r="E94" s="159">
        <v>7930.6075394843019</v>
      </c>
      <c r="F94" s="159">
        <v>7767.215221050039</v>
      </c>
      <c r="G94" s="159">
        <v>7738.0453246053776</v>
      </c>
      <c r="H94" s="159">
        <v>7624.8479673442198</v>
      </c>
      <c r="I94" s="159">
        <v>7508.3490527351751</v>
      </c>
      <c r="J94" s="159">
        <v>6862.3258608388733</v>
      </c>
      <c r="K94" s="159">
        <v>6382.3258720599933</v>
      </c>
      <c r="L94" s="159">
        <v>6278.7496192506851</v>
      </c>
      <c r="M94" s="159">
        <v>6210.9303947011658</v>
      </c>
      <c r="N94" s="159">
        <v>6213.5697390360228</v>
      </c>
      <c r="O94" s="161">
        <v>-23.973130712476593</v>
      </c>
      <c r="P94" s="252">
        <v>-1959.3243472921758</v>
      </c>
      <c r="Q94" s="252">
        <v>4.3471960585434122E-2</v>
      </c>
      <c r="R94" s="253">
        <v>2.6393443348570145</v>
      </c>
    </row>
    <row r="95" spans="1:18" s="260" customFormat="1" ht="18.75" customHeight="1" x14ac:dyDescent="0.25">
      <c r="A95" s="254" t="s">
        <v>118</v>
      </c>
      <c r="B95" s="255"/>
      <c r="C95" s="255"/>
      <c r="D95" s="255"/>
      <c r="E95" s="255"/>
      <c r="F95" s="255"/>
      <c r="G95" s="255"/>
      <c r="H95" s="255"/>
      <c r="I95" s="255"/>
      <c r="J95" s="255"/>
      <c r="K95" s="255"/>
      <c r="L95" s="255"/>
      <c r="M95" s="255"/>
      <c r="N95" s="255"/>
      <c r="O95" s="257"/>
      <c r="P95" s="258"/>
      <c r="Q95" s="258"/>
      <c r="R95" s="259"/>
    </row>
    <row r="96" spans="1:18" ht="33" customHeight="1" x14ac:dyDescent="0.25">
      <c r="A96" s="261" t="s">
        <v>119</v>
      </c>
      <c r="B96" s="262">
        <v>591.93525385054193</v>
      </c>
      <c r="C96" s="262">
        <v>591.32806287131029</v>
      </c>
      <c r="D96" s="262">
        <v>592.71217547000902</v>
      </c>
      <c r="E96" s="262">
        <v>444.69892018598927</v>
      </c>
      <c r="F96" s="262">
        <v>435.62620582077909</v>
      </c>
      <c r="G96" s="262">
        <v>434.20184778555745</v>
      </c>
      <c r="H96" s="262">
        <v>433.88828723758752</v>
      </c>
      <c r="I96" s="262">
        <v>368.5959156893299</v>
      </c>
      <c r="J96" s="262">
        <v>351.38860726221321</v>
      </c>
      <c r="K96" s="262">
        <v>342.68719463697306</v>
      </c>
      <c r="L96" s="262">
        <v>339.53738958269878</v>
      </c>
      <c r="M96" s="262">
        <v>338.29375992563041</v>
      </c>
      <c r="N96" s="262">
        <v>331.85931986505875</v>
      </c>
      <c r="O96" s="264">
        <v>-43.926338908599426</v>
      </c>
      <c r="P96" s="105">
        <v>-260.07593398548318</v>
      </c>
      <c r="Q96" s="105">
        <v>-1.8918120011823925</v>
      </c>
      <c r="R96" s="265">
        <v>-6.4344400605716601</v>
      </c>
    </row>
    <row r="97" spans="1:19" ht="28.9" customHeight="1" thickBot="1" x14ac:dyDescent="0.3">
      <c r="A97" s="266" t="s">
        <v>120</v>
      </c>
      <c r="B97" s="267">
        <v>42.87316980414527</v>
      </c>
      <c r="C97" s="267">
        <v>36.761472610749863</v>
      </c>
      <c r="D97" s="267">
        <v>31.591763652640999</v>
      </c>
      <c r="E97" s="267">
        <v>30.965684202436304</v>
      </c>
      <c r="F97" s="267">
        <v>32.51836952506055</v>
      </c>
      <c r="G97" s="267">
        <v>33.118863156150304</v>
      </c>
      <c r="H97" s="267">
        <v>33.759163612129292</v>
      </c>
      <c r="I97" s="267">
        <v>37.886902321003852</v>
      </c>
      <c r="J97" s="267">
        <v>33.382524126018552</v>
      </c>
      <c r="K97" s="267">
        <v>31.660038631973642</v>
      </c>
      <c r="L97" s="267">
        <v>31.68976545842218</v>
      </c>
      <c r="M97" s="267">
        <v>30.678622613006933</v>
      </c>
      <c r="N97" s="267">
        <v>31.950831749970916</v>
      </c>
      <c r="O97" s="264">
        <v>-25.407925407925408</v>
      </c>
      <c r="P97" s="105">
        <v>-10.922338054174354</v>
      </c>
      <c r="Q97" s="105">
        <v>4.2345276872964197</v>
      </c>
      <c r="R97" s="265">
        <v>1.2722091369639834</v>
      </c>
    </row>
    <row r="98" spans="1:19" ht="27" customHeight="1" thickTop="1" thickBot="1" x14ac:dyDescent="0.3">
      <c r="A98" s="195" t="s">
        <v>69</v>
      </c>
      <c r="B98" s="245">
        <v>12828.655000000001</v>
      </c>
      <c r="C98" s="245">
        <v>12598.991</v>
      </c>
      <c r="D98" s="245">
        <v>12408.352000000001</v>
      </c>
      <c r="E98" s="245">
        <v>12610.462000000001</v>
      </c>
      <c r="F98" s="245">
        <v>12262.803</v>
      </c>
      <c r="G98" s="245">
        <v>12265.529</v>
      </c>
      <c r="H98" s="245">
        <v>12103.789999999999</v>
      </c>
      <c r="I98" s="245">
        <v>12389.343270729107</v>
      </c>
      <c r="J98" s="245">
        <v>12017.31346926514</v>
      </c>
      <c r="K98" s="245">
        <v>11572.888459644737</v>
      </c>
      <c r="L98" s="245">
        <v>11501.003426743831</v>
      </c>
      <c r="M98" s="245">
        <v>11429.546151760467</v>
      </c>
      <c r="N98" s="245">
        <v>11626.824111055101</v>
      </c>
      <c r="O98" s="247">
        <v>-9.3688370606530782</v>
      </c>
      <c r="P98" s="248">
        <v>-1201.8308889448999</v>
      </c>
      <c r="Q98" s="248">
        <v>1.7262347434270902</v>
      </c>
      <c r="R98" s="249">
        <v>197.27795929463355</v>
      </c>
    </row>
    <row r="99" spans="1:19" s="10" customFormat="1" ht="30.75" customHeight="1" thickTop="1" x14ac:dyDescent="0.25">
      <c r="A99" s="721" t="s">
        <v>158</v>
      </c>
      <c r="B99" s="706"/>
      <c r="C99" s="706"/>
      <c r="D99" s="706"/>
      <c r="E99" s="706"/>
      <c r="F99" s="706"/>
      <c r="G99" s="706"/>
      <c r="H99" s="706"/>
      <c r="I99" s="706"/>
      <c r="J99" s="706"/>
      <c r="K99" s="706"/>
      <c r="L99" s="706"/>
      <c r="M99" s="706"/>
      <c r="N99" s="706"/>
      <c r="O99" s="706"/>
      <c r="P99" s="706"/>
      <c r="Q99" s="269"/>
    </row>
    <row r="100" spans="1:19" ht="16.5" customHeight="1" x14ac:dyDescent="0.25">
      <c r="A100" s="270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3"/>
      <c r="P100"/>
      <c r="Q100" s="708" t="s">
        <v>93</v>
      </c>
      <c r="R100" s="708"/>
    </row>
    <row r="101" spans="1:19" ht="15.75" x14ac:dyDescent="0.25">
      <c r="A101" s="154"/>
      <c r="B101" s="709">
        <v>2020</v>
      </c>
      <c r="C101" s="710"/>
      <c r="D101" s="710"/>
      <c r="E101" s="710"/>
      <c r="F101" s="710"/>
      <c r="G101" s="710"/>
      <c r="H101" s="710"/>
      <c r="I101" s="710"/>
      <c r="J101" s="710"/>
      <c r="K101" s="710"/>
      <c r="L101" s="710"/>
      <c r="M101" s="710"/>
      <c r="N101" s="713">
        <v>2021</v>
      </c>
      <c r="O101" s="715" t="s">
        <v>155</v>
      </c>
      <c r="P101" s="716"/>
      <c r="Q101" s="716"/>
      <c r="R101" s="717"/>
      <c r="S101" s="85"/>
    </row>
    <row r="102" spans="1:19" ht="15.75" x14ac:dyDescent="0.25">
      <c r="A102" s="86" t="s">
        <v>8</v>
      </c>
      <c r="B102" s="711"/>
      <c r="C102" s="712"/>
      <c r="D102" s="712"/>
      <c r="E102" s="712"/>
      <c r="F102" s="712"/>
      <c r="G102" s="712"/>
      <c r="H102" s="712"/>
      <c r="I102" s="712"/>
      <c r="J102" s="712"/>
      <c r="K102" s="712"/>
      <c r="L102" s="712"/>
      <c r="M102" s="712"/>
      <c r="N102" s="714"/>
      <c r="O102" s="718" t="s">
        <v>156</v>
      </c>
      <c r="P102" s="702"/>
      <c r="Q102" s="719" t="s">
        <v>157</v>
      </c>
      <c r="R102" s="720"/>
    </row>
    <row r="103" spans="1:19" ht="53.1" customHeight="1" thickBot="1" x14ac:dyDescent="0.3">
      <c r="A103" s="87"/>
      <c r="B103" s="274" t="s">
        <v>78</v>
      </c>
      <c r="C103" s="274" t="s">
        <v>79</v>
      </c>
      <c r="D103" s="274" t="s">
        <v>80</v>
      </c>
      <c r="E103" s="274" t="s">
        <v>81</v>
      </c>
      <c r="F103" s="274" t="s">
        <v>82</v>
      </c>
      <c r="G103" s="274" t="s">
        <v>83</v>
      </c>
      <c r="H103" s="274" t="s">
        <v>84</v>
      </c>
      <c r="I103" s="274" t="s">
        <v>85</v>
      </c>
      <c r="J103" s="274" t="s">
        <v>86</v>
      </c>
      <c r="K103" s="274" t="s">
        <v>87</v>
      </c>
      <c r="L103" s="274" t="s">
        <v>150</v>
      </c>
      <c r="M103" s="274" t="s">
        <v>151</v>
      </c>
      <c r="N103" s="274" t="s">
        <v>78</v>
      </c>
      <c r="O103" s="157" t="s">
        <v>88</v>
      </c>
      <c r="P103" s="90" t="s">
        <v>89</v>
      </c>
      <c r="Q103" s="91" t="s">
        <v>88</v>
      </c>
      <c r="R103" s="92" t="s">
        <v>89</v>
      </c>
    </row>
    <row r="104" spans="1:19" ht="19.5" customHeight="1" thickTop="1" x14ac:dyDescent="0.25">
      <c r="A104" s="276" t="s">
        <v>121</v>
      </c>
      <c r="B104" s="277"/>
      <c r="C104" s="277"/>
      <c r="D104" s="277"/>
      <c r="E104" s="277"/>
      <c r="F104" s="277"/>
      <c r="G104" s="277"/>
      <c r="H104" s="277"/>
      <c r="I104" s="277"/>
      <c r="J104" s="277"/>
      <c r="K104" s="277"/>
      <c r="L104" s="277"/>
      <c r="M104" s="277"/>
      <c r="N104" s="277"/>
      <c r="O104" s="279"/>
      <c r="P104" s="280"/>
      <c r="Q104" s="281"/>
      <c r="R104" s="282"/>
    </row>
    <row r="105" spans="1:19" ht="19.5" customHeight="1" x14ac:dyDescent="0.25">
      <c r="A105" s="99" t="s">
        <v>122</v>
      </c>
      <c r="B105" s="283">
        <v>25336.827403695253</v>
      </c>
      <c r="C105" s="283">
        <v>25278.952947022437</v>
      </c>
      <c r="D105" s="283">
        <v>25986.546940210999</v>
      </c>
      <c r="E105" s="283">
        <v>31216.792303187241</v>
      </c>
      <c r="F105" s="283">
        <v>28377.746962195968</v>
      </c>
      <c r="G105" s="283">
        <v>28161.702399846792</v>
      </c>
      <c r="H105" s="283">
        <v>27642.763503548184</v>
      </c>
      <c r="I105" s="283">
        <v>28930.558499999999</v>
      </c>
      <c r="J105" s="283">
        <v>30595.246500000001</v>
      </c>
      <c r="K105" s="283">
        <v>29098.008400000002</v>
      </c>
      <c r="L105" s="283">
        <v>28657.768400000001</v>
      </c>
      <c r="M105" s="283">
        <v>27939.932299999997</v>
      </c>
      <c r="N105" s="283">
        <v>28375.290700000005</v>
      </c>
      <c r="O105" s="164">
        <v>11.992437876922105</v>
      </c>
      <c r="P105" s="111">
        <v>3038.4632963047516</v>
      </c>
      <c r="Q105" s="111">
        <v>1.5583448759659047</v>
      </c>
      <c r="R105" s="112">
        <v>435.35840000000826</v>
      </c>
    </row>
    <row r="106" spans="1:19" ht="19.5" customHeight="1" x14ac:dyDescent="0.25">
      <c r="A106" s="99" t="s">
        <v>123</v>
      </c>
      <c r="B106" s="283">
        <v>7429.4790000000003</v>
      </c>
      <c r="C106" s="283">
        <v>7297.8639999999996</v>
      </c>
      <c r="D106" s="283">
        <v>7358.04</v>
      </c>
      <c r="E106" s="283">
        <v>9825.8119999999999</v>
      </c>
      <c r="F106" s="283">
        <v>8758.237000000001</v>
      </c>
      <c r="G106" s="283">
        <v>8898.9210000000003</v>
      </c>
      <c r="H106" s="283">
        <v>8662.6909999999989</v>
      </c>
      <c r="I106" s="283">
        <v>9129.9470000000001</v>
      </c>
      <c r="J106" s="283">
        <v>9950.2240000000002</v>
      </c>
      <c r="K106" s="283">
        <v>9482.780999999999</v>
      </c>
      <c r="L106" s="283">
        <v>9178.2910000000011</v>
      </c>
      <c r="M106" s="283">
        <v>9397.2150000000001</v>
      </c>
      <c r="N106" s="283">
        <v>9595.4760000000006</v>
      </c>
      <c r="O106" s="164">
        <v>29.154048051685848</v>
      </c>
      <c r="P106" s="111">
        <v>2165.9970000000003</v>
      </c>
      <c r="Q106" s="111">
        <v>2.1102030392031588</v>
      </c>
      <c r="R106" s="112">
        <v>198.26100000000042</v>
      </c>
    </row>
    <row r="107" spans="1:19" ht="19.5" customHeight="1" x14ac:dyDescent="0.25">
      <c r="A107" s="101" t="s">
        <v>54</v>
      </c>
      <c r="B107" s="285">
        <v>2780.4280000000003</v>
      </c>
      <c r="C107" s="285">
        <v>2897.8810000000003</v>
      </c>
      <c r="D107" s="285">
        <v>3144.3710000000001</v>
      </c>
      <c r="E107" s="285">
        <v>3702.7620000000002</v>
      </c>
      <c r="F107" s="285">
        <v>3557.9670000000001</v>
      </c>
      <c r="G107" s="285">
        <v>3627.5409999999997</v>
      </c>
      <c r="H107" s="285">
        <v>3653.0839999999998</v>
      </c>
      <c r="I107" s="285">
        <v>3753.0610000000001</v>
      </c>
      <c r="J107" s="285">
        <v>3544.453</v>
      </c>
      <c r="K107" s="285">
        <v>3074.616</v>
      </c>
      <c r="L107" s="285">
        <v>3064.9670000000001</v>
      </c>
      <c r="M107" s="285">
        <v>3029.8229999999999</v>
      </c>
      <c r="N107" s="285">
        <v>3120.723</v>
      </c>
      <c r="O107" s="167">
        <v>12.239246151632848</v>
      </c>
      <c r="P107" s="105">
        <v>340.29499999999962</v>
      </c>
      <c r="Q107" s="105">
        <v>3.0001980328734446</v>
      </c>
      <c r="R107" s="106">
        <v>90.900000000000091</v>
      </c>
    </row>
    <row r="108" spans="1:19" ht="19.5" customHeight="1" x14ac:dyDescent="0.25">
      <c r="A108" s="101" t="s">
        <v>55</v>
      </c>
      <c r="B108" s="285">
        <v>4649.0510000000004</v>
      </c>
      <c r="C108" s="285">
        <v>4399.9830000000002</v>
      </c>
      <c r="D108" s="285">
        <v>4213.6689999999999</v>
      </c>
      <c r="E108" s="285">
        <v>6123.05</v>
      </c>
      <c r="F108" s="285">
        <v>5200.2699999999995</v>
      </c>
      <c r="G108" s="285">
        <v>5271.3799999999992</v>
      </c>
      <c r="H108" s="285">
        <v>5009.607</v>
      </c>
      <c r="I108" s="285">
        <v>5376.8859999999995</v>
      </c>
      <c r="J108" s="285">
        <v>6405.7709999999997</v>
      </c>
      <c r="K108" s="285">
        <v>6408.165</v>
      </c>
      <c r="L108" s="285">
        <v>6113.3240000000005</v>
      </c>
      <c r="M108" s="285">
        <v>6367.3920000000007</v>
      </c>
      <c r="N108" s="285">
        <v>6474.7529999999997</v>
      </c>
      <c r="O108" s="167">
        <v>39.269966230023009</v>
      </c>
      <c r="P108" s="105">
        <v>1825.7019999999993</v>
      </c>
      <c r="Q108" s="105">
        <v>1.6867167132581673</v>
      </c>
      <c r="R108" s="106">
        <v>107.36099999999897</v>
      </c>
    </row>
    <row r="109" spans="1:19" ht="19.5" hidden="1" customHeight="1" x14ac:dyDescent="0.25">
      <c r="A109" s="101" t="s">
        <v>44</v>
      </c>
      <c r="B109" s="285">
        <v>4552.4120000000003</v>
      </c>
      <c r="C109" s="285">
        <v>4327.4979999999996</v>
      </c>
      <c r="D109" s="285">
        <v>4151.723</v>
      </c>
      <c r="E109" s="285">
        <v>6038.3519999999999</v>
      </c>
      <c r="F109" s="285">
        <v>5109.5770000000002</v>
      </c>
      <c r="G109" s="285">
        <v>5182.8600000000006</v>
      </c>
      <c r="H109" s="285">
        <v>4958.7079999999996</v>
      </c>
      <c r="I109" s="285">
        <v>5315.3369999999995</v>
      </c>
      <c r="J109" s="285">
        <v>6294.7629999999999</v>
      </c>
      <c r="K109" s="285">
        <v>6346.0640000000003</v>
      </c>
      <c r="L109" s="285">
        <v>6028.1329999999998</v>
      </c>
      <c r="M109" s="285">
        <v>6242.1010000000006</v>
      </c>
      <c r="N109" s="285">
        <v>6411.3679999999995</v>
      </c>
      <c r="O109" s="167">
        <v>40.835603198312981</v>
      </c>
      <c r="P109" s="105">
        <v>1858.9559999999992</v>
      </c>
      <c r="Q109" s="105">
        <v>2.7122282565162248</v>
      </c>
      <c r="R109" s="106">
        <v>169.26699999999892</v>
      </c>
    </row>
    <row r="110" spans="1:19" ht="19.5" hidden="1" customHeight="1" x14ac:dyDescent="0.25">
      <c r="A110" s="101" t="s">
        <v>45</v>
      </c>
      <c r="B110" s="285">
        <v>96.63900000000001</v>
      </c>
      <c r="C110" s="285">
        <v>72.484999999999999</v>
      </c>
      <c r="D110" s="285">
        <v>61.945999999999998</v>
      </c>
      <c r="E110" s="285">
        <v>84.697999999999993</v>
      </c>
      <c r="F110" s="285">
        <v>90.692999999999998</v>
      </c>
      <c r="G110" s="285">
        <v>88.52</v>
      </c>
      <c r="H110" s="285">
        <v>50.899000000000001</v>
      </c>
      <c r="I110" s="285">
        <v>61.548999999999999</v>
      </c>
      <c r="J110" s="285">
        <v>111.008</v>
      </c>
      <c r="K110" s="285">
        <v>62.100999999999999</v>
      </c>
      <c r="L110" s="285">
        <v>85.191000000000003</v>
      </c>
      <c r="M110" s="285">
        <v>125.291</v>
      </c>
      <c r="N110" s="285">
        <v>63.384999999999998</v>
      </c>
      <c r="O110" s="167">
        <v>-34.368530020703929</v>
      </c>
      <c r="P110" s="105">
        <v>-33.254000000000012</v>
      </c>
      <c r="Q110" s="105">
        <v>-49.401436552274539</v>
      </c>
      <c r="R110" s="106">
        <v>-61.905999999999999</v>
      </c>
    </row>
    <row r="111" spans="1:19" ht="19.5" customHeight="1" x14ac:dyDescent="0.25">
      <c r="A111" s="99" t="s">
        <v>124</v>
      </c>
      <c r="B111" s="283">
        <v>17907.348403695254</v>
      </c>
      <c r="C111" s="283">
        <v>17981.088947022439</v>
      </c>
      <c r="D111" s="283">
        <v>18628.506940210998</v>
      </c>
      <c r="E111" s="283">
        <v>21390.980303187243</v>
      </c>
      <c r="F111" s="283">
        <v>19619.509962195967</v>
      </c>
      <c r="G111" s="283">
        <v>19262.78139984679</v>
      </c>
      <c r="H111" s="283">
        <v>18980.072503548185</v>
      </c>
      <c r="I111" s="283">
        <v>19800.611499999999</v>
      </c>
      <c r="J111" s="283">
        <v>20645.022499999999</v>
      </c>
      <c r="K111" s="283">
        <v>19615.227400000003</v>
      </c>
      <c r="L111" s="283">
        <v>19479.4774</v>
      </c>
      <c r="M111" s="283">
        <v>18542.717299999997</v>
      </c>
      <c r="N111" s="283">
        <v>18779.814700000003</v>
      </c>
      <c r="O111" s="164">
        <v>4.8723146426317765</v>
      </c>
      <c r="P111" s="111">
        <v>872.46629630474854</v>
      </c>
      <c r="Q111" s="111">
        <v>1.2786703123061827</v>
      </c>
      <c r="R111" s="112">
        <v>237.09740000000602</v>
      </c>
    </row>
    <row r="112" spans="1:19" ht="19.5" customHeight="1" x14ac:dyDescent="0.25">
      <c r="A112" s="101" t="s">
        <v>54</v>
      </c>
      <c r="B112" s="285">
        <v>13076.689</v>
      </c>
      <c r="C112" s="285">
        <v>13251.165999999999</v>
      </c>
      <c r="D112" s="285">
        <v>13789.195</v>
      </c>
      <c r="E112" s="285">
        <v>15697.235999999999</v>
      </c>
      <c r="F112" s="285">
        <v>14223.299000000001</v>
      </c>
      <c r="G112" s="285">
        <v>13921.807000000001</v>
      </c>
      <c r="H112" s="285">
        <v>13529.923000000001</v>
      </c>
      <c r="I112" s="285">
        <v>13565.55</v>
      </c>
      <c r="J112" s="285">
        <v>13705.923000000001</v>
      </c>
      <c r="K112" s="285">
        <v>12788.25</v>
      </c>
      <c r="L112" s="285">
        <v>12450.55</v>
      </c>
      <c r="M112" s="285">
        <v>12052.36</v>
      </c>
      <c r="N112" s="285">
        <v>11965.222</v>
      </c>
      <c r="O112" s="167">
        <v>-8.4998508798091255</v>
      </c>
      <c r="P112" s="105">
        <v>-1111.4670000000006</v>
      </c>
      <c r="Q112" s="105">
        <v>-0.72350735123294041</v>
      </c>
      <c r="R112" s="106">
        <v>-87.138000000000829</v>
      </c>
    </row>
    <row r="113" spans="1:18" ht="19.5" customHeight="1" x14ac:dyDescent="0.25">
      <c r="A113" s="101" t="s">
        <v>55</v>
      </c>
      <c r="B113" s="285">
        <v>4830.6594036952574</v>
      </c>
      <c r="C113" s="285">
        <v>4729.9229470224382</v>
      </c>
      <c r="D113" s="285">
        <v>4839.3119402110005</v>
      </c>
      <c r="E113" s="285">
        <v>5693.7443031872426</v>
      </c>
      <c r="F113" s="285">
        <v>5396.210962195968</v>
      </c>
      <c r="G113" s="285">
        <v>5340.9743998467902</v>
      </c>
      <c r="H113" s="285">
        <v>5450.1495035481857</v>
      </c>
      <c r="I113" s="285">
        <v>6235.0614999999998</v>
      </c>
      <c r="J113" s="285">
        <v>6939.0994999999994</v>
      </c>
      <c r="K113" s="285">
        <v>6826.9773999999998</v>
      </c>
      <c r="L113" s="285">
        <v>7028.9274000000005</v>
      </c>
      <c r="M113" s="285">
        <v>6490.3572999999988</v>
      </c>
      <c r="N113" s="285">
        <v>6814.5927000000001</v>
      </c>
      <c r="O113" s="167">
        <v>41.068582193056919</v>
      </c>
      <c r="P113" s="105">
        <v>1983.9332963047427</v>
      </c>
      <c r="Q113" s="105">
        <v>4.9950696413164168</v>
      </c>
      <c r="R113" s="106">
        <v>324.23540000000139</v>
      </c>
    </row>
    <row r="114" spans="1:18" ht="19.5" hidden="1" customHeight="1" x14ac:dyDescent="0.25">
      <c r="A114" s="101" t="s">
        <v>44</v>
      </c>
      <c r="B114" s="285">
        <v>4214.9430000000002</v>
      </c>
      <c r="C114" s="285">
        <v>4045.0210000000002</v>
      </c>
      <c r="D114" s="285">
        <v>4187.5219999999999</v>
      </c>
      <c r="E114" s="285">
        <v>4980.6469999999999</v>
      </c>
      <c r="F114" s="285">
        <v>4730.67</v>
      </c>
      <c r="G114" s="285">
        <v>4645.1439999999993</v>
      </c>
      <c r="H114" s="285">
        <v>4789.7849999999999</v>
      </c>
      <c r="I114" s="285">
        <v>5412.9570000000003</v>
      </c>
      <c r="J114" s="285">
        <v>6026.5379999999996</v>
      </c>
      <c r="K114" s="285">
        <v>5946.6970000000001</v>
      </c>
      <c r="L114" s="285">
        <v>6190.0290000000005</v>
      </c>
      <c r="M114" s="285">
        <v>5704.7209999999995</v>
      </c>
      <c r="N114" s="285">
        <v>5924.5680000000002</v>
      </c>
      <c r="O114" s="167">
        <v>40.563239934518045</v>
      </c>
      <c r="P114" s="105">
        <v>1709.625</v>
      </c>
      <c r="Q114" s="105">
        <v>3.8547162865707323</v>
      </c>
      <c r="R114" s="106">
        <v>219.84700000000066</v>
      </c>
    </row>
    <row r="115" spans="1:18" ht="19.5" hidden="1" customHeight="1" x14ac:dyDescent="0.25">
      <c r="A115" s="101" t="s">
        <v>45</v>
      </c>
      <c r="B115" s="285">
        <v>615.71640369525755</v>
      </c>
      <c r="C115" s="285">
        <v>684.90194702243809</v>
      </c>
      <c r="D115" s="285">
        <v>651.78994021100004</v>
      </c>
      <c r="E115" s="285">
        <v>713.09730318724291</v>
      </c>
      <c r="F115" s="285">
        <v>665.54096219596818</v>
      </c>
      <c r="G115" s="285">
        <v>695.83039984678987</v>
      </c>
      <c r="H115" s="285">
        <v>660.3645035481868</v>
      </c>
      <c r="I115" s="285">
        <v>822.10450000000014</v>
      </c>
      <c r="J115" s="285">
        <v>912.56149999999991</v>
      </c>
      <c r="K115" s="285">
        <v>880.2804000000001</v>
      </c>
      <c r="L115" s="285">
        <v>838.89839999999992</v>
      </c>
      <c r="M115" s="285">
        <v>785.63630000000001</v>
      </c>
      <c r="N115" s="285">
        <v>890.02470000000005</v>
      </c>
      <c r="O115" s="167">
        <v>44.550917654701955</v>
      </c>
      <c r="P115" s="105">
        <v>274.3082963047425</v>
      </c>
      <c r="Q115" s="105">
        <v>13.289205702647655</v>
      </c>
      <c r="R115" s="106">
        <v>104.38840000000005</v>
      </c>
    </row>
    <row r="116" spans="1:18" ht="19.5" customHeight="1" x14ac:dyDescent="0.25">
      <c r="A116" s="99" t="s">
        <v>125</v>
      </c>
      <c r="B116" s="283">
        <v>23899.171403695254</v>
      </c>
      <c r="C116" s="283">
        <v>23878.722947022437</v>
      </c>
      <c r="D116" s="283">
        <v>24533.733940210997</v>
      </c>
      <c r="E116" s="283">
        <v>29714.883303187242</v>
      </c>
      <c r="F116" s="283">
        <v>26944.046962195971</v>
      </c>
      <c r="G116" s="283">
        <v>26718.507399846792</v>
      </c>
      <c r="H116" s="283">
        <v>26124.713503548188</v>
      </c>
      <c r="I116" s="283">
        <v>27288.501500000002</v>
      </c>
      <c r="J116" s="283">
        <v>28732.362499999996</v>
      </c>
      <c r="K116" s="283">
        <v>27326.132400000002</v>
      </c>
      <c r="L116" s="283">
        <v>26901.8334</v>
      </c>
      <c r="M116" s="283">
        <v>26260.988299999997</v>
      </c>
      <c r="N116" s="283">
        <v>26649.209700000003</v>
      </c>
      <c r="O116" s="164">
        <v>11.506661310838856</v>
      </c>
      <c r="P116" s="111">
        <v>2750.0382963047487</v>
      </c>
      <c r="Q116" s="111">
        <v>1.4782376908723991</v>
      </c>
      <c r="R116" s="112">
        <v>388.22140000000581</v>
      </c>
    </row>
    <row r="117" spans="1:18" ht="19.5" customHeight="1" x14ac:dyDescent="0.25">
      <c r="A117" s="99" t="s">
        <v>126</v>
      </c>
      <c r="B117" s="283">
        <v>6874.9070000000002</v>
      </c>
      <c r="C117" s="283">
        <v>6819.5789999999997</v>
      </c>
      <c r="D117" s="283">
        <v>6880.8869999999997</v>
      </c>
      <c r="E117" s="283">
        <v>9273.3799999999992</v>
      </c>
      <c r="F117" s="283">
        <v>8212.51</v>
      </c>
      <c r="G117" s="283">
        <v>8343.3989999999994</v>
      </c>
      <c r="H117" s="283">
        <v>8096.6729999999998</v>
      </c>
      <c r="I117" s="283">
        <v>8522.6330000000016</v>
      </c>
      <c r="J117" s="283">
        <v>9259.0759999999991</v>
      </c>
      <c r="K117" s="283">
        <v>8848.8829999999998</v>
      </c>
      <c r="L117" s="283">
        <v>8587.0540000000001</v>
      </c>
      <c r="M117" s="283">
        <v>8762.4279999999999</v>
      </c>
      <c r="N117" s="283">
        <v>8906.094000000001</v>
      </c>
      <c r="O117" s="164">
        <v>29.545157020465762</v>
      </c>
      <c r="P117" s="111">
        <v>2031.1870000000008</v>
      </c>
      <c r="Q117" s="111">
        <v>1.6399616543412847</v>
      </c>
      <c r="R117" s="112">
        <v>143.66600000000108</v>
      </c>
    </row>
    <row r="118" spans="1:18" ht="19.5" customHeight="1" x14ac:dyDescent="0.25">
      <c r="A118" s="101" t="s">
        <v>127</v>
      </c>
      <c r="B118" s="285">
        <v>2755.5390000000002</v>
      </c>
      <c r="C118" s="285">
        <v>2873.5970000000002</v>
      </c>
      <c r="D118" s="285">
        <v>3118.2890000000002</v>
      </c>
      <c r="E118" s="285">
        <v>3671.55</v>
      </c>
      <c r="F118" s="285">
        <v>3523.7159999999999</v>
      </c>
      <c r="G118" s="285">
        <v>3592.91</v>
      </c>
      <c r="H118" s="285">
        <v>3617.31</v>
      </c>
      <c r="I118" s="285">
        <v>3716.42</v>
      </c>
      <c r="J118" s="285">
        <v>3501.212</v>
      </c>
      <c r="K118" s="285">
        <v>3035.5309999999999</v>
      </c>
      <c r="L118" s="285">
        <v>3026.6959999999999</v>
      </c>
      <c r="M118" s="285">
        <v>2988.6509999999998</v>
      </c>
      <c r="N118" s="285">
        <v>3082.549</v>
      </c>
      <c r="O118" s="167">
        <v>11.867174741426238</v>
      </c>
      <c r="P118" s="105">
        <v>327.00999999999976</v>
      </c>
      <c r="Q118" s="105">
        <v>3.1384883059524271</v>
      </c>
      <c r="R118" s="106">
        <v>93.898000000000138</v>
      </c>
    </row>
    <row r="119" spans="1:18" ht="19.5" customHeight="1" x14ac:dyDescent="0.25">
      <c r="A119" s="101" t="s">
        <v>128</v>
      </c>
      <c r="B119" s="285">
        <v>4119.3680000000004</v>
      </c>
      <c r="C119" s="285">
        <v>3945.982</v>
      </c>
      <c r="D119" s="285">
        <v>3762.598</v>
      </c>
      <c r="E119" s="285">
        <v>5601.83</v>
      </c>
      <c r="F119" s="285">
        <v>4688.7939999999999</v>
      </c>
      <c r="G119" s="285">
        <v>4750.4889999999996</v>
      </c>
      <c r="H119" s="285">
        <v>4479.3630000000003</v>
      </c>
      <c r="I119" s="285">
        <v>4806.2130000000006</v>
      </c>
      <c r="J119" s="285">
        <v>5757.8639999999996</v>
      </c>
      <c r="K119" s="285">
        <v>5813.3519999999999</v>
      </c>
      <c r="L119" s="285">
        <v>5560.3580000000002</v>
      </c>
      <c r="M119" s="285">
        <v>5773.777</v>
      </c>
      <c r="N119" s="285">
        <v>5823.5450000000001</v>
      </c>
      <c r="O119" s="167">
        <v>41.367674904112263</v>
      </c>
      <c r="P119" s="105">
        <v>1704.1769999999997</v>
      </c>
      <c r="Q119" s="105">
        <v>0.86078492500605874</v>
      </c>
      <c r="R119" s="106">
        <v>49.768000000000029</v>
      </c>
    </row>
    <row r="120" spans="1:18" ht="19.5" hidden="1" customHeight="1" x14ac:dyDescent="0.25">
      <c r="A120" s="101" t="s">
        <v>44</v>
      </c>
      <c r="B120" s="285">
        <v>4077.7379999999998</v>
      </c>
      <c r="C120" s="285">
        <v>3895.9490000000001</v>
      </c>
      <c r="D120" s="285">
        <v>3715.7040000000002</v>
      </c>
      <c r="E120" s="285">
        <v>5533.518</v>
      </c>
      <c r="F120" s="285">
        <v>4645.7049999999999</v>
      </c>
      <c r="G120" s="285">
        <v>4686.8050000000003</v>
      </c>
      <c r="H120" s="285">
        <v>4447.3029999999999</v>
      </c>
      <c r="I120" s="285">
        <v>4760.2520000000004</v>
      </c>
      <c r="J120" s="285">
        <v>5705.3909999999996</v>
      </c>
      <c r="K120" s="285">
        <v>5768.5280000000002</v>
      </c>
      <c r="L120" s="285">
        <v>5498.5039999999999</v>
      </c>
      <c r="M120" s="285">
        <v>5707.1930000000002</v>
      </c>
      <c r="N120" s="285">
        <v>5776.51</v>
      </c>
      <c r="O120" s="167">
        <v>41.660740123108617</v>
      </c>
      <c r="P120" s="105">
        <v>1698.7720000000004</v>
      </c>
      <c r="Q120" s="105">
        <v>1.2142556770395323</v>
      </c>
      <c r="R120" s="106">
        <v>69.317000000000007</v>
      </c>
    </row>
    <row r="121" spans="1:18" ht="19.5" hidden="1" customHeight="1" x14ac:dyDescent="0.25">
      <c r="A121" s="101" t="s">
        <v>45</v>
      </c>
      <c r="B121" s="285">
        <v>41.63</v>
      </c>
      <c r="C121" s="285">
        <v>50.033000000000001</v>
      </c>
      <c r="D121" s="285">
        <v>46.893999999999998</v>
      </c>
      <c r="E121" s="285">
        <v>68.311999999999998</v>
      </c>
      <c r="F121" s="285">
        <v>43.088999999999999</v>
      </c>
      <c r="G121" s="285">
        <v>63.683999999999997</v>
      </c>
      <c r="H121" s="285">
        <v>32.06</v>
      </c>
      <c r="I121" s="285">
        <v>45.960999999999999</v>
      </c>
      <c r="J121" s="285">
        <v>52.472999999999999</v>
      </c>
      <c r="K121" s="285">
        <v>44.823999999999998</v>
      </c>
      <c r="L121" s="285">
        <v>61.853999999999999</v>
      </c>
      <c r="M121" s="285">
        <v>66.584000000000003</v>
      </c>
      <c r="N121" s="285">
        <v>47.034999999999997</v>
      </c>
      <c r="O121" s="167">
        <v>12.980769230769226</v>
      </c>
      <c r="P121" s="105">
        <v>5.404999999999994</v>
      </c>
      <c r="Q121" s="105">
        <v>-29.429429429429423</v>
      </c>
      <c r="R121" s="106">
        <v>-19.549000000000007</v>
      </c>
    </row>
    <row r="122" spans="1:18" ht="19.5" customHeight="1" x14ac:dyDescent="0.25">
      <c r="A122" s="99" t="s">
        <v>129</v>
      </c>
      <c r="B122" s="283">
        <v>17024.264403695255</v>
      </c>
      <c r="C122" s="283">
        <v>17059.14394702244</v>
      </c>
      <c r="D122" s="283">
        <v>17652.846940210999</v>
      </c>
      <c r="E122" s="283">
        <v>20441.503303187244</v>
      </c>
      <c r="F122" s="283">
        <v>18731.536962195969</v>
      </c>
      <c r="G122" s="283">
        <v>18375.108399846791</v>
      </c>
      <c r="H122" s="283">
        <v>18028.040503548185</v>
      </c>
      <c r="I122" s="283">
        <v>18765.8685</v>
      </c>
      <c r="J122" s="283">
        <v>19473.286499999998</v>
      </c>
      <c r="K122" s="283">
        <v>18477.249400000001</v>
      </c>
      <c r="L122" s="283">
        <v>18314.779399999999</v>
      </c>
      <c r="M122" s="283">
        <v>17498.560299999997</v>
      </c>
      <c r="N122" s="283">
        <v>17743.115700000002</v>
      </c>
      <c r="O122" s="164">
        <v>4.2222000317193613</v>
      </c>
      <c r="P122" s="111">
        <v>718.85129630474694</v>
      </c>
      <c r="Q122" s="111">
        <v>1.3972546375138584</v>
      </c>
      <c r="R122" s="112">
        <v>244.55540000000474</v>
      </c>
    </row>
    <row r="123" spans="1:18" ht="19.5" customHeight="1" x14ac:dyDescent="0.25">
      <c r="A123" s="101" t="s">
        <v>130</v>
      </c>
      <c r="B123" s="285">
        <v>12678.656000000001</v>
      </c>
      <c r="C123" s="285">
        <v>12850.82</v>
      </c>
      <c r="D123" s="285">
        <v>13387.019</v>
      </c>
      <c r="E123" s="285">
        <v>15304.587</v>
      </c>
      <c r="F123" s="285">
        <v>13830.608</v>
      </c>
      <c r="G123" s="285">
        <v>13521.49</v>
      </c>
      <c r="H123" s="285">
        <v>13134.145</v>
      </c>
      <c r="I123" s="285">
        <v>13179.486000000001</v>
      </c>
      <c r="J123" s="285">
        <v>13309.115</v>
      </c>
      <c r="K123" s="285">
        <v>12431.066999999999</v>
      </c>
      <c r="L123" s="285">
        <v>12092.72</v>
      </c>
      <c r="M123" s="285">
        <v>11689.579</v>
      </c>
      <c r="N123" s="285">
        <v>11592.109</v>
      </c>
      <c r="O123" s="167">
        <v>-8.5702792873086384</v>
      </c>
      <c r="P123" s="105">
        <v>-1086.5470000000005</v>
      </c>
      <c r="Q123" s="105">
        <v>-0.83407473309608537</v>
      </c>
      <c r="R123" s="106">
        <v>-97.469999999999345</v>
      </c>
    </row>
    <row r="124" spans="1:18" ht="19.5" customHeight="1" x14ac:dyDescent="0.25">
      <c r="A124" s="101" t="s">
        <v>131</v>
      </c>
      <c r="B124" s="285">
        <v>4345.608403695257</v>
      </c>
      <c r="C124" s="285">
        <v>4208.323947022438</v>
      </c>
      <c r="D124" s="285">
        <v>4265.8279402110002</v>
      </c>
      <c r="E124" s="285">
        <v>5136.9163031872431</v>
      </c>
      <c r="F124" s="285">
        <v>4900.9289621959679</v>
      </c>
      <c r="G124" s="285">
        <v>4853.6183998467905</v>
      </c>
      <c r="H124" s="285">
        <v>4893.8955035481858</v>
      </c>
      <c r="I124" s="285">
        <v>5586.3824999999997</v>
      </c>
      <c r="J124" s="285">
        <v>6164.1714999999995</v>
      </c>
      <c r="K124" s="285">
        <v>6046.1823999999997</v>
      </c>
      <c r="L124" s="285">
        <v>6222.0594000000001</v>
      </c>
      <c r="M124" s="285">
        <v>5808.9812999999995</v>
      </c>
      <c r="N124" s="285">
        <v>6151.0066999999999</v>
      </c>
      <c r="O124" s="167">
        <v>41.54547128129601</v>
      </c>
      <c r="P124" s="105">
        <v>1805.3982963047429</v>
      </c>
      <c r="Q124" s="105">
        <v>5.8874160784988812</v>
      </c>
      <c r="R124" s="106">
        <v>342.02540000000045</v>
      </c>
    </row>
    <row r="125" spans="1:18" ht="19.5" hidden="1" customHeight="1" x14ac:dyDescent="0.25">
      <c r="A125" s="101" t="s">
        <v>44</v>
      </c>
      <c r="B125" s="285">
        <v>3785.9589999999998</v>
      </c>
      <c r="C125" s="285">
        <v>3570.248</v>
      </c>
      <c r="D125" s="285">
        <v>3661.2359999999999</v>
      </c>
      <c r="E125" s="285">
        <v>4470.1030000000001</v>
      </c>
      <c r="F125" s="285">
        <v>4278.8500000000004</v>
      </c>
      <c r="G125" s="285">
        <v>4202.2929999999997</v>
      </c>
      <c r="H125" s="285">
        <v>4296.2650000000003</v>
      </c>
      <c r="I125" s="285">
        <v>4847.759</v>
      </c>
      <c r="J125" s="285">
        <v>5345.5349999999999</v>
      </c>
      <c r="K125" s="285">
        <v>5258.5450000000001</v>
      </c>
      <c r="L125" s="285">
        <v>5468.9359999999997</v>
      </c>
      <c r="M125" s="285">
        <v>5108.7449999999999</v>
      </c>
      <c r="N125" s="285">
        <v>5350.5720000000001</v>
      </c>
      <c r="O125" s="167">
        <v>41.325937665081888</v>
      </c>
      <c r="P125" s="105">
        <v>1564.6130000000003</v>
      </c>
      <c r="Q125" s="105">
        <v>4.7350597999491173</v>
      </c>
      <c r="R125" s="106">
        <v>241.82700000000023</v>
      </c>
    </row>
    <row r="126" spans="1:18" ht="19.5" hidden="1" customHeight="1" x14ac:dyDescent="0.25">
      <c r="A126" s="101" t="s">
        <v>45</v>
      </c>
      <c r="B126" s="285">
        <v>559.64940369525755</v>
      </c>
      <c r="C126" s="285">
        <v>638.07594702243807</v>
      </c>
      <c r="D126" s="285">
        <v>604.59194021100006</v>
      </c>
      <c r="E126" s="285">
        <v>666.81330318724292</v>
      </c>
      <c r="F126" s="285">
        <v>622.07896219596819</v>
      </c>
      <c r="G126" s="285">
        <v>651.32539984678988</v>
      </c>
      <c r="H126" s="285">
        <v>597.63050354818677</v>
      </c>
      <c r="I126" s="285">
        <v>738.62350000000004</v>
      </c>
      <c r="J126" s="285">
        <v>818.63649999999996</v>
      </c>
      <c r="K126" s="285">
        <v>787.63740000000007</v>
      </c>
      <c r="L126" s="285">
        <v>753.12340000000006</v>
      </c>
      <c r="M126" s="285">
        <v>700.23630000000003</v>
      </c>
      <c r="N126" s="285">
        <v>800.43469999999991</v>
      </c>
      <c r="O126" s="167">
        <v>43.030736240171542</v>
      </c>
      <c r="P126" s="105">
        <v>240.78529630474236</v>
      </c>
      <c r="Q126" s="105">
        <v>14.310197086546692</v>
      </c>
      <c r="R126" s="106">
        <v>100.19839999999988</v>
      </c>
    </row>
    <row r="127" spans="1:18" ht="19.5" customHeight="1" x14ac:dyDescent="0.25">
      <c r="A127" s="99" t="s">
        <v>132</v>
      </c>
      <c r="B127" s="283">
        <v>1437.6559999999999</v>
      </c>
      <c r="C127" s="283">
        <v>1400.23</v>
      </c>
      <c r="D127" s="283">
        <v>1452.8130000000001</v>
      </c>
      <c r="E127" s="283">
        <v>1501.9090000000001</v>
      </c>
      <c r="F127" s="283">
        <v>1433.7</v>
      </c>
      <c r="G127" s="283">
        <v>1443.1949999999999</v>
      </c>
      <c r="H127" s="283">
        <v>1518.05</v>
      </c>
      <c r="I127" s="283">
        <v>1642.0569999999982</v>
      </c>
      <c r="J127" s="283">
        <v>1862.8840000000009</v>
      </c>
      <c r="K127" s="283">
        <v>1771.8760000000011</v>
      </c>
      <c r="L127" s="283">
        <v>1755.9350000000006</v>
      </c>
      <c r="M127" s="283">
        <v>1678.9440000000009</v>
      </c>
      <c r="N127" s="283">
        <v>1726.0809999999988</v>
      </c>
      <c r="O127" s="164">
        <v>20.059817764484929</v>
      </c>
      <c r="P127" s="111">
        <v>288.42499999999882</v>
      </c>
      <c r="Q127" s="111">
        <v>2.8113645839537682</v>
      </c>
      <c r="R127" s="112">
        <v>47.136999999997897</v>
      </c>
    </row>
    <row r="128" spans="1:18" ht="19.5" customHeight="1" x14ac:dyDescent="0.25">
      <c r="A128" s="99" t="s">
        <v>133</v>
      </c>
      <c r="B128" s="283">
        <v>554.572</v>
      </c>
      <c r="C128" s="283">
        <v>478.28500000000003</v>
      </c>
      <c r="D128" s="283">
        <v>477.15300000000002</v>
      </c>
      <c r="E128" s="283">
        <v>552.43200000000002</v>
      </c>
      <c r="F128" s="283">
        <v>545.72699999999998</v>
      </c>
      <c r="G128" s="283">
        <v>555.52200000000005</v>
      </c>
      <c r="H128" s="283">
        <v>566.01800000000003</v>
      </c>
      <c r="I128" s="283">
        <v>607.31399999999917</v>
      </c>
      <c r="J128" s="283">
        <v>691.14800000000025</v>
      </c>
      <c r="K128" s="283">
        <v>633.89800000000014</v>
      </c>
      <c r="L128" s="283">
        <v>591.23700000000008</v>
      </c>
      <c r="M128" s="283">
        <v>634.78700000000038</v>
      </c>
      <c r="N128" s="283">
        <v>689.38199999999927</v>
      </c>
      <c r="O128" s="164">
        <v>24.30580598629642</v>
      </c>
      <c r="P128" s="111">
        <v>134.80999999999926</v>
      </c>
      <c r="Q128" s="111">
        <v>8.6011342155009487</v>
      </c>
      <c r="R128" s="112">
        <v>54.59499999999889</v>
      </c>
    </row>
    <row r="129" spans="1:18" ht="19.5" customHeight="1" x14ac:dyDescent="0.25">
      <c r="A129" s="101" t="s">
        <v>134</v>
      </c>
      <c r="B129" s="285">
        <v>24.888999999999999</v>
      </c>
      <c r="C129" s="285">
        <v>24.283999999999999</v>
      </c>
      <c r="D129" s="285">
        <v>26.082000000000001</v>
      </c>
      <c r="E129" s="285">
        <v>31.212</v>
      </c>
      <c r="F129" s="285">
        <v>34.250999999999998</v>
      </c>
      <c r="G129" s="285">
        <v>34.631</v>
      </c>
      <c r="H129" s="285">
        <v>35.774000000000001</v>
      </c>
      <c r="I129" s="285">
        <v>36.641000000000069</v>
      </c>
      <c r="J129" s="285">
        <v>43.240999999999985</v>
      </c>
      <c r="K129" s="285">
        <v>39.085000000000036</v>
      </c>
      <c r="L129" s="285">
        <v>38.271000000000193</v>
      </c>
      <c r="M129" s="285">
        <v>41.172000000000033</v>
      </c>
      <c r="N129" s="285">
        <v>38.173999999999978</v>
      </c>
      <c r="O129" s="167">
        <v>53.413654618473913</v>
      </c>
      <c r="P129" s="105">
        <v>13.284999999999979</v>
      </c>
      <c r="Q129" s="105">
        <v>-7.2815533980582519</v>
      </c>
      <c r="R129" s="106">
        <v>-2.9980000000000544</v>
      </c>
    </row>
    <row r="130" spans="1:18" ht="19.5" customHeight="1" x14ac:dyDescent="0.25">
      <c r="A130" s="101" t="s">
        <v>135</v>
      </c>
      <c r="B130" s="285">
        <v>529.68299999999999</v>
      </c>
      <c r="C130" s="285">
        <v>454.00099999999998</v>
      </c>
      <c r="D130" s="285">
        <v>451.07100000000003</v>
      </c>
      <c r="E130" s="285">
        <v>521.22</v>
      </c>
      <c r="F130" s="285">
        <v>511.476</v>
      </c>
      <c r="G130" s="285">
        <v>520.89099999999996</v>
      </c>
      <c r="H130" s="285">
        <v>530.24400000000003</v>
      </c>
      <c r="I130" s="285">
        <v>570.67299999999909</v>
      </c>
      <c r="J130" s="285">
        <v>647.90700000000027</v>
      </c>
      <c r="K130" s="285">
        <v>594.8130000000001</v>
      </c>
      <c r="L130" s="285">
        <v>552.96599999999989</v>
      </c>
      <c r="M130" s="285">
        <v>593.61500000000035</v>
      </c>
      <c r="N130" s="285">
        <v>651.20799999999929</v>
      </c>
      <c r="O130" s="167">
        <v>22.937511799131581</v>
      </c>
      <c r="P130" s="105">
        <v>121.5249999999993</v>
      </c>
      <c r="Q130" s="105">
        <v>9.7035040431266886</v>
      </c>
      <c r="R130" s="106">
        <v>57.592999999998938</v>
      </c>
    </row>
    <row r="131" spans="1:18" ht="19.5" hidden="1" customHeight="1" x14ac:dyDescent="0.25">
      <c r="A131" s="101" t="s">
        <v>44</v>
      </c>
      <c r="B131" s="285">
        <v>474.67399999999998</v>
      </c>
      <c r="C131" s="285">
        <v>431.54899999999998</v>
      </c>
      <c r="D131" s="285">
        <v>436.01900000000001</v>
      </c>
      <c r="E131" s="285">
        <v>504.834</v>
      </c>
      <c r="F131" s="285">
        <v>463.87200000000001</v>
      </c>
      <c r="G131" s="285">
        <v>496.05500000000001</v>
      </c>
      <c r="H131" s="285">
        <v>511.40499999999997</v>
      </c>
      <c r="I131" s="285">
        <v>555.08499999999901</v>
      </c>
      <c r="J131" s="285">
        <v>589.3720000000003</v>
      </c>
      <c r="K131" s="285">
        <v>577.53599999999994</v>
      </c>
      <c r="L131" s="285">
        <v>529.62899999999991</v>
      </c>
      <c r="M131" s="285">
        <v>534.90800000000036</v>
      </c>
      <c r="N131" s="285">
        <v>634.85799999999927</v>
      </c>
      <c r="O131" s="167">
        <v>33.747630082157151</v>
      </c>
      <c r="P131" s="105">
        <v>160.18399999999929</v>
      </c>
      <c r="Q131" s="105">
        <v>18.695083193120212</v>
      </c>
      <c r="R131" s="106">
        <v>99.949999999998909</v>
      </c>
    </row>
    <row r="132" spans="1:18" ht="19.5" hidden="1" customHeight="1" x14ac:dyDescent="0.25">
      <c r="A132" s="101" t="s">
        <v>45</v>
      </c>
      <c r="B132" s="285">
        <v>55.009</v>
      </c>
      <c r="C132" s="285">
        <v>22.452000000000002</v>
      </c>
      <c r="D132" s="285">
        <v>15.052</v>
      </c>
      <c r="E132" s="285">
        <v>16.385999999999999</v>
      </c>
      <c r="F132" s="285">
        <v>47.603999999999999</v>
      </c>
      <c r="G132" s="285">
        <v>24.835999999999999</v>
      </c>
      <c r="H132" s="285">
        <v>18.838999999999999</v>
      </c>
      <c r="I132" s="285">
        <v>15.588000000000001</v>
      </c>
      <c r="J132" s="285">
        <v>58.534999999999997</v>
      </c>
      <c r="K132" s="285">
        <v>17.277000000000001</v>
      </c>
      <c r="L132" s="285">
        <v>23.337000000000003</v>
      </c>
      <c r="M132" s="285">
        <v>58.706999999999994</v>
      </c>
      <c r="N132" s="285">
        <v>16.350000000000001</v>
      </c>
      <c r="O132" s="167">
        <v>-70.181818181818187</v>
      </c>
      <c r="P132" s="105">
        <v>-38.658999999999999</v>
      </c>
      <c r="Q132" s="105">
        <v>-72.061328790459967</v>
      </c>
      <c r="R132" s="106">
        <v>-42.356999999999992</v>
      </c>
    </row>
    <row r="133" spans="1:18" ht="19.5" customHeight="1" x14ac:dyDescent="0.25">
      <c r="A133" s="99" t="s">
        <v>129</v>
      </c>
      <c r="B133" s="283">
        <v>883.08399999999995</v>
      </c>
      <c r="C133" s="283">
        <v>921.94500000000005</v>
      </c>
      <c r="D133" s="283">
        <v>975.66</v>
      </c>
      <c r="E133" s="283">
        <v>949.47699999999998</v>
      </c>
      <c r="F133" s="283">
        <v>887.97299999999996</v>
      </c>
      <c r="G133" s="283">
        <v>887.673</v>
      </c>
      <c r="H133" s="283">
        <v>952.03200000000004</v>
      </c>
      <c r="I133" s="283">
        <v>1034.742999999999</v>
      </c>
      <c r="J133" s="283">
        <v>1171.7360000000006</v>
      </c>
      <c r="K133" s="283">
        <v>1137.978000000001</v>
      </c>
      <c r="L133" s="283">
        <v>1164.6980000000005</v>
      </c>
      <c r="M133" s="283">
        <v>1044.1570000000006</v>
      </c>
      <c r="N133" s="283">
        <v>1036.6989999999996</v>
      </c>
      <c r="O133" s="164">
        <v>17.393273694938287</v>
      </c>
      <c r="P133" s="111">
        <v>153.61499999999967</v>
      </c>
      <c r="Q133" s="111">
        <v>-0.71825320819766325</v>
      </c>
      <c r="R133" s="112">
        <v>-7.4580000000009932</v>
      </c>
    </row>
    <row r="134" spans="1:18" ht="19.5" customHeight="1" x14ac:dyDescent="0.25">
      <c r="A134" s="101" t="s">
        <v>136</v>
      </c>
      <c r="B134" s="285">
        <v>398.03300000000002</v>
      </c>
      <c r="C134" s="285">
        <v>400.346</v>
      </c>
      <c r="D134" s="285">
        <v>402.17599999999999</v>
      </c>
      <c r="E134" s="285">
        <v>392.649</v>
      </c>
      <c r="F134" s="285">
        <v>392.69099999999997</v>
      </c>
      <c r="G134" s="285">
        <v>400.31700000000001</v>
      </c>
      <c r="H134" s="285">
        <v>395.77800000000002</v>
      </c>
      <c r="I134" s="285">
        <v>386.06399999999849</v>
      </c>
      <c r="J134" s="285">
        <v>396.80800000000096</v>
      </c>
      <c r="K134" s="285">
        <v>357.18300000000096</v>
      </c>
      <c r="L134" s="285">
        <v>357.82999999999993</v>
      </c>
      <c r="M134" s="285">
        <v>362.78100000000086</v>
      </c>
      <c r="N134" s="285">
        <v>373.11299999999937</v>
      </c>
      <c r="O134" s="167">
        <v>-6.2562814070351704</v>
      </c>
      <c r="P134" s="105">
        <v>-24.920000000000641</v>
      </c>
      <c r="Q134" s="105">
        <v>2.8390297684674786</v>
      </c>
      <c r="R134" s="106">
        <v>10.331999999998516</v>
      </c>
    </row>
    <row r="135" spans="1:18" ht="19.5" customHeight="1" thickBot="1" x14ac:dyDescent="0.3">
      <c r="A135" s="101" t="s">
        <v>137</v>
      </c>
      <c r="B135" s="285">
        <v>485.05099999999999</v>
      </c>
      <c r="C135" s="285">
        <v>521.59900000000005</v>
      </c>
      <c r="D135" s="285">
        <v>573.48400000000004</v>
      </c>
      <c r="E135" s="285">
        <v>556.82799999999997</v>
      </c>
      <c r="F135" s="285">
        <v>495.28199999999998</v>
      </c>
      <c r="G135" s="285">
        <v>487.35599999999999</v>
      </c>
      <c r="H135" s="285">
        <v>556.25400000000002</v>
      </c>
      <c r="I135" s="285">
        <v>648.67900000000043</v>
      </c>
      <c r="J135" s="285">
        <v>774.92799999999966</v>
      </c>
      <c r="K135" s="285">
        <v>780.79500000000007</v>
      </c>
      <c r="L135" s="285">
        <v>806.86800000000062</v>
      </c>
      <c r="M135" s="285">
        <v>681.37599999999964</v>
      </c>
      <c r="N135" s="285">
        <v>663.58600000000024</v>
      </c>
      <c r="O135" s="167">
        <v>36.796536796536792</v>
      </c>
      <c r="P135" s="105">
        <v>178.53500000000025</v>
      </c>
      <c r="Q135" s="105">
        <v>-2.6122688582330427</v>
      </c>
      <c r="R135" s="106">
        <v>-17.789999999999395</v>
      </c>
    </row>
    <row r="136" spans="1:18" ht="19.5" hidden="1" customHeight="1" x14ac:dyDescent="0.25">
      <c r="A136" s="101" t="s">
        <v>44</v>
      </c>
      <c r="B136" s="285">
        <v>428.98399999999998</v>
      </c>
      <c r="C136" s="285">
        <v>474.77300000000002</v>
      </c>
      <c r="D136" s="285">
        <v>526.28599999999994</v>
      </c>
      <c r="E136" s="285">
        <v>510.54399999999998</v>
      </c>
      <c r="F136" s="285">
        <v>451.82</v>
      </c>
      <c r="G136" s="285">
        <v>442.851</v>
      </c>
      <c r="H136" s="285">
        <v>493.52</v>
      </c>
      <c r="I136" s="285">
        <v>565.19800000000032</v>
      </c>
      <c r="J136" s="285">
        <v>681.0029999999997</v>
      </c>
      <c r="K136" s="285">
        <v>688.15200000000004</v>
      </c>
      <c r="L136" s="285">
        <v>721.09300000000064</v>
      </c>
      <c r="M136" s="285">
        <v>595.97599999999966</v>
      </c>
      <c r="N136" s="285">
        <v>573.99600000000009</v>
      </c>
      <c r="O136" s="167">
        <v>33.799533799533798</v>
      </c>
      <c r="P136" s="105">
        <v>145.01200000000011</v>
      </c>
      <c r="Q136" s="105">
        <v>-3.6912751677852351</v>
      </c>
      <c r="R136" s="106">
        <v>-21.979999999999563</v>
      </c>
    </row>
    <row r="137" spans="1:18" ht="19.5" hidden="1" customHeight="1" x14ac:dyDescent="0.25">
      <c r="A137" s="189" t="s">
        <v>45</v>
      </c>
      <c r="B137" s="287">
        <v>56.067</v>
      </c>
      <c r="C137" s="287">
        <v>46.826000000000001</v>
      </c>
      <c r="D137" s="287">
        <v>47.198</v>
      </c>
      <c r="E137" s="287">
        <v>46.283999999999999</v>
      </c>
      <c r="F137" s="287">
        <v>43.462000000000003</v>
      </c>
      <c r="G137" s="287">
        <v>44.505000000000003</v>
      </c>
      <c r="H137" s="287">
        <v>62.734000000000002</v>
      </c>
      <c r="I137" s="287">
        <v>83.481000000000108</v>
      </c>
      <c r="J137" s="287">
        <v>93.924999999999955</v>
      </c>
      <c r="K137" s="287">
        <v>92.643000000000029</v>
      </c>
      <c r="L137" s="287">
        <v>85.774999999999864</v>
      </c>
      <c r="M137" s="287">
        <v>85.399999999999977</v>
      </c>
      <c r="N137" s="287">
        <v>89.590000000000146</v>
      </c>
      <c r="O137" s="192">
        <v>59.714795008912645</v>
      </c>
      <c r="P137" s="193">
        <v>33.523000000000145</v>
      </c>
      <c r="Q137" s="193">
        <v>4.9180327868852318</v>
      </c>
      <c r="R137" s="194">
        <v>4.1900000000001683</v>
      </c>
    </row>
    <row r="138" spans="1:18" ht="33.75" customHeight="1" thickTop="1" thickBot="1" x14ac:dyDescent="0.3">
      <c r="A138" s="318" t="s">
        <v>138</v>
      </c>
      <c r="B138" s="319">
        <v>2.1036000000000001</v>
      </c>
      <c r="C138" s="319">
        <v>2.1377000000000002</v>
      </c>
      <c r="D138" s="319">
        <v>2.234</v>
      </c>
      <c r="E138" s="319">
        <v>2.6023000000000001</v>
      </c>
      <c r="F138" s="319">
        <v>2.4361000000000002</v>
      </c>
      <c r="G138" s="319">
        <v>2.4137</v>
      </c>
      <c r="H138" s="319">
        <v>2.4007999999999998</v>
      </c>
      <c r="I138" s="319">
        <v>2.4386000000000001</v>
      </c>
      <c r="J138" s="319">
        <v>2.6631</v>
      </c>
      <c r="K138" s="319">
        <v>2.6402999999999999</v>
      </c>
      <c r="L138" s="319">
        <v>2.6263999999999998</v>
      </c>
      <c r="M138" s="319">
        <v>2.5817000000000001</v>
      </c>
      <c r="N138" s="319">
        <v>2.5789</v>
      </c>
      <c r="O138" s="247">
        <v>22.594599733789682</v>
      </c>
      <c r="P138" s="320">
        <v>0.47529999999999983</v>
      </c>
      <c r="Q138" s="248">
        <v>-0.10845566874540556</v>
      </c>
      <c r="R138" s="321">
        <v>-2.8000000000001357E-3</v>
      </c>
    </row>
    <row r="139" spans="1:18" ht="15.75" thickTop="1" x14ac:dyDescent="0.25"/>
    <row r="143" spans="1:18" x14ac:dyDescent="0.25">
      <c r="O143"/>
      <c r="P143"/>
      <c r="Q143"/>
      <c r="R143"/>
    </row>
    <row r="144" spans="1:18" x14ac:dyDescent="0.25">
      <c r="O144"/>
      <c r="P144"/>
      <c r="Q144"/>
      <c r="R144"/>
    </row>
    <row r="147" spans="1:18" ht="18.75" x14ac:dyDescent="0.3">
      <c r="A147" s="314"/>
    </row>
    <row r="149" spans="1:18" ht="15.75" x14ac:dyDescent="0.25">
      <c r="A149" s="315" t="s">
        <v>145</v>
      </c>
    </row>
    <row r="150" spans="1:18" x14ac:dyDescent="0.25">
      <c r="A150" s="316" t="s">
        <v>74</v>
      </c>
      <c r="R150"/>
    </row>
    <row r="151" spans="1:18" x14ac:dyDescent="0.25">
      <c r="R151"/>
    </row>
    <row r="152" spans="1:18" x14ac:dyDescent="0.25">
      <c r="R152"/>
    </row>
    <row r="153" spans="1:18" x14ac:dyDescent="0.25">
      <c r="R153"/>
    </row>
  </sheetData>
  <mergeCells count="23">
    <mergeCell ref="A99:P99"/>
    <mergeCell ref="Q100:R100"/>
    <mergeCell ref="B101:M102"/>
    <mergeCell ref="N101:N102"/>
    <mergeCell ref="O101:R101"/>
    <mergeCell ref="O102:P102"/>
    <mergeCell ref="Q102:R102"/>
    <mergeCell ref="A41:R41"/>
    <mergeCell ref="A42:R42"/>
    <mergeCell ref="Q43:R43"/>
    <mergeCell ref="B44:M45"/>
    <mergeCell ref="N44:N45"/>
    <mergeCell ref="O44:R44"/>
    <mergeCell ref="O45:P45"/>
    <mergeCell ref="Q45:R45"/>
    <mergeCell ref="A1:R1"/>
    <mergeCell ref="A2:R2"/>
    <mergeCell ref="A3:R3"/>
    <mergeCell ref="B4:M5"/>
    <mergeCell ref="N4:N5"/>
    <mergeCell ref="O4:R4"/>
    <mergeCell ref="O5:P5"/>
    <mergeCell ref="Q5:R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976D-F9D3-46D8-ADBD-5572BAE32225}">
  <dimension ref="A1:T152"/>
  <sheetViews>
    <sheetView zoomScale="70" zoomScaleNormal="70" workbookViewId="0">
      <selection activeCell="B15" sqref="B15:M15"/>
    </sheetView>
  </sheetViews>
  <sheetFormatPr defaultColWidth="13.85546875" defaultRowHeight="15" x14ac:dyDescent="0.25"/>
  <cols>
    <col min="1" max="1" width="71" customWidth="1"/>
    <col min="2" max="14" width="14.85546875" customWidth="1"/>
    <col min="15" max="15" width="13.85546875" style="312"/>
    <col min="16" max="16" width="13.85546875" style="313"/>
    <col min="17" max="17" width="13.85546875" style="312"/>
    <col min="18" max="18" width="13.85546875" style="313"/>
  </cols>
  <sheetData>
    <row r="1" spans="1:20" ht="15" customHeight="1" x14ac:dyDescent="0.25">
      <c r="A1" s="689" t="s">
        <v>75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89"/>
    </row>
    <row r="2" spans="1:20" ht="30" x14ac:dyDescent="0.25">
      <c r="A2" s="690" t="s">
        <v>146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</row>
    <row r="3" spans="1:20" ht="15.75" x14ac:dyDescent="0.25">
      <c r="A3" s="691" t="s">
        <v>76</v>
      </c>
      <c r="B3" s="691"/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83"/>
    </row>
    <row r="4" spans="1:20" ht="15.75" x14ac:dyDescent="0.25">
      <c r="A4" s="84">
        <v>1000</v>
      </c>
      <c r="B4" s="692">
        <v>2021</v>
      </c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6">
        <v>2022</v>
      </c>
      <c r="O4" s="698" t="s">
        <v>147</v>
      </c>
      <c r="P4" s="699"/>
      <c r="Q4" s="699"/>
      <c r="R4" s="700"/>
      <c r="S4" s="85"/>
    </row>
    <row r="5" spans="1:20" ht="15.75" x14ac:dyDescent="0.25">
      <c r="A5" s="86" t="s">
        <v>8</v>
      </c>
      <c r="B5" s="694"/>
      <c r="C5" s="695"/>
      <c r="D5" s="695"/>
      <c r="E5" s="695"/>
      <c r="F5" s="695"/>
      <c r="G5" s="695"/>
      <c r="H5" s="695"/>
      <c r="I5" s="695"/>
      <c r="J5" s="695"/>
      <c r="K5" s="695"/>
      <c r="L5" s="695"/>
      <c r="M5" s="695"/>
      <c r="N5" s="697"/>
      <c r="O5" s="701" t="s">
        <v>148</v>
      </c>
      <c r="P5" s="702"/>
      <c r="Q5" s="703" t="s">
        <v>149</v>
      </c>
      <c r="R5" s="704"/>
    </row>
    <row r="6" spans="1:20" ht="53.1" customHeight="1" thickBot="1" x14ac:dyDescent="0.3">
      <c r="A6" s="87">
        <v>1000</v>
      </c>
      <c r="B6" s="88" t="s">
        <v>78</v>
      </c>
      <c r="C6" s="88" t="s">
        <v>79</v>
      </c>
      <c r="D6" s="88" t="s">
        <v>80</v>
      </c>
      <c r="E6" s="88" t="s">
        <v>81</v>
      </c>
      <c r="F6" s="88" t="s">
        <v>82</v>
      </c>
      <c r="G6" s="88" t="s">
        <v>83</v>
      </c>
      <c r="H6" s="88" t="s">
        <v>84</v>
      </c>
      <c r="I6" s="88" t="s">
        <v>85</v>
      </c>
      <c r="J6" s="88" t="s">
        <v>86</v>
      </c>
      <c r="K6" s="88" t="s">
        <v>87</v>
      </c>
      <c r="L6" s="88" t="s">
        <v>150</v>
      </c>
      <c r="M6" s="88" t="s">
        <v>151</v>
      </c>
      <c r="N6" s="88" t="s">
        <v>78</v>
      </c>
      <c r="O6" s="89" t="s">
        <v>88</v>
      </c>
      <c r="P6" s="90" t="s">
        <v>89</v>
      </c>
      <c r="Q6" s="91" t="s">
        <v>88</v>
      </c>
      <c r="R6" s="92" t="s">
        <v>89</v>
      </c>
    </row>
    <row r="7" spans="1:20" ht="19.899999999999999" customHeight="1" thickTop="1" x14ac:dyDescent="0.25">
      <c r="A7" s="93" t="s">
        <v>27</v>
      </c>
      <c r="B7" s="94">
        <v>4124.0380000000014</v>
      </c>
      <c r="C7" s="94">
        <v>4106.6460000000006</v>
      </c>
      <c r="D7" s="94">
        <v>4210.5160000000014</v>
      </c>
      <c r="E7" s="94">
        <v>4139.9990000000007</v>
      </c>
      <c r="F7" s="94">
        <v>4118.4549999999999</v>
      </c>
      <c r="G7" s="94">
        <v>4198.4390000000003</v>
      </c>
      <c r="H7" s="94">
        <v>4317.335</v>
      </c>
      <c r="I7" s="94">
        <v>4488.985999999999</v>
      </c>
      <c r="J7" s="94">
        <v>4479.6120000000001</v>
      </c>
      <c r="K7" s="94">
        <v>4522.8850000000002</v>
      </c>
      <c r="L7" s="94">
        <v>4564.13</v>
      </c>
      <c r="M7" s="94">
        <v>4515.1169999999993</v>
      </c>
      <c r="N7" s="94">
        <v>4720.4170000000004</v>
      </c>
      <c r="O7" s="96">
        <v>14.461687681862262</v>
      </c>
      <c r="P7" s="97">
        <v>596.378999999999</v>
      </c>
      <c r="Q7" s="97">
        <v>4.546964629797773</v>
      </c>
      <c r="R7" s="98">
        <v>205.30000000000109</v>
      </c>
    </row>
    <row r="8" spans="1:20" ht="19.899999999999999" customHeight="1" x14ac:dyDescent="0.25">
      <c r="A8" s="99" t="s">
        <v>28</v>
      </c>
      <c r="B8" s="94">
        <v>6159.3410000000003</v>
      </c>
      <c r="C8" s="94">
        <v>5925.2860000000001</v>
      </c>
      <c r="D8" s="94">
        <v>5815.3339999999998</v>
      </c>
      <c r="E8" s="94">
        <v>5536.5239999999994</v>
      </c>
      <c r="F8" s="94">
        <v>5450.6189999999997</v>
      </c>
      <c r="G8" s="94">
        <v>5772.1470000000008</v>
      </c>
      <c r="H8" s="94">
        <v>6164.1990000000005</v>
      </c>
      <c r="I8" s="94">
        <v>6093.1970000000001</v>
      </c>
      <c r="J8" s="94">
        <v>6368.26</v>
      </c>
      <c r="K8" s="94">
        <v>6555.7019999999993</v>
      </c>
      <c r="L8" s="94">
        <v>6341.2109999999993</v>
      </c>
      <c r="M8" s="94">
        <v>6767.7650000000003</v>
      </c>
      <c r="N8" s="94">
        <v>7962.8119999999999</v>
      </c>
      <c r="O8" s="100">
        <v>29.280924780413358</v>
      </c>
      <c r="P8" s="97">
        <v>1803.4709999999995</v>
      </c>
      <c r="Q8" s="97">
        <v>17.657141168474244</v>
      </c>
      <c r="R8" s="98">
        <v>1195.0469999999996</v>
      </c>
      <c r="S8" s="2"/>
    </row>
    <row r="9" spans="1:20" ht="19.899999999999999" customHeight="1" x14ac:dyDescent="0.25">
      <c r="A9" s="101" t="s">
        <v>29</v>
      </c>
      <c r="B9" s="102">
        <v>2845.6219999999998</v>
      </c>
      <c r="C9" s="102">
        <v>2900.808</v>
      </c>
      <c r="D9" s="102">
        <v>3180.52</v>
      </c>
      <c r="E9" s="102">
        <v>2674.1239999999998</v>
      </c>
      <c r="F9" s="102">
        <v>2806.752</v>
      </c>
      <c r="G9" s="102">
        <v>2797.1190000000001</v>
      </c>
      <c r="H9" s="102">
        <v>3064.5169999999998</v>
      </c>
      <c r="I9" s="102">
        <v>3277.6660000000002</v>
      </c>
      <c r="J9" s="102">
        <v>2984.498</v>
      </c>
      <c r="K9" s="102">
        <v>3080.0079999999998</v>
      </c>
      <c r="L9" s="102">
        <v>3232.8020000000001</v>
      </c>
      <c r="M9" s="102">
        <v>3049.1680000000001</v>
      </c>
      <c r="N9" s="102">
        <v>3414.3879999999999</v>
      </c>
      <c r="O9" s="104">
        <v>19.988754568456571</v>
      </c>
      <c r="P9" s="105">
        <v>568.76600000000008</v>
      </c>
      <c r="Q9" s="105">
        <v>11.976911976911987</v>
      </c>
      <c r="R9" s="106">
        <v>365.2199999999998</v>
      </c>
      <c r="T9" s="2"/>
    </row>
    <row r="10" spans="1:20" ht="19.899999999999999" customHeight="1" x14ac:dyDescent="0.25">
      <c r="A10" s="101" t="s">
        <v>90</v>
      </c>
      <c r="B10" s="107">
        <v>3313.7190000000001</v>
      </c>
      <c r="C10" s="107">
        <v>3024.4779999999996</v>
      </c>
      <c r="D10" s="107">
        <v>2634.8139999999999</v>
      </c>
      <c r="E10" s="107">
        <v>2862.4</v>
      </c>
      <c r="F10" s="107">
        <v>2643.8670000000002</v>
      </c>
      <c r="G10" s="107">
        <v>2975.0280000000002</v>
      </c>
      <c r="H10" s="107">
        <v>3099.6820000000002</v>
      </c>
      <c r="I10" s="107">
        <v>2815.5309999999999</v>
      </c>
      <c r="J10" s="107">
        <v>3383.7619999999997</v>
      </c>
      <c r="K10" s="107">
        <v>3475.6939999999995</v>
      </c>
      <c r="L10" s="107">
        <v>3108.4089999999997</v>
      </c>
      <c r="M10" s="107">
        <v>3718.5970000000002</v>
      </c>
      <c r="N10" s="107">
        <v>4548.424</v>
      </c>
      <c r="O10" s="104">
        <v>37.260464133747774</v>
      </c>
      <c r="P10" s="105">
        <v>1234.7049999999999</v>
      </c>
      <c r="Q10" s="105">
        <v>22.314849674608716</v>
      </c>
      <c r="R10" s="106">
        <v>829.82699999999977</v>
      </c>
    </row>
    <row r="11" spans="1:20" ht="19.899999999999999" hidden="1" customHeight="1" x14ac:dyDescent="0.25">
      <c r="A11" s="101" t="s">
        <v>31</v>
      </c>
      <c r="B11" s="107">
        <v>3194.9900000000007</v>
      </c>
      <c r="C11" s="107">
        <v>2997.2439999999997</v>
      </c>
      <c r="D11" s="107">
        <v>2594.1149999999998</v>
      </c>
      <c r="E11" s="107">
        <v>2830.5160000000001</v>
      </c>
      <c r="F11" s="107">
        <v>2606.7750000000001</v>
      </c>
      <c r="G11" s="107">
        <v>2937.0970000000002</v>
      </c>
      <c r="H11" s="107">
        <v>3065.8670000000002</v>
      </c>
      <c r="I11" s="107">
        <v>2727.442</v>
      </c>
      <c r="J11" s="107">
        <v>3236.4569999999999</v>
      </c>
      <c r="K11" s="107">
        <v>3366.9159999999997</v>
      </c>
      <c r="L11" s="107">
        <v>2984.9959999999996</v>
      </c>
      <c r="M11" s="107">
        <v>3642.7950000000001</v>
      </c>
      <c r="N11" s="107">
        <v>4450.3739999999998</v>
      </c>
      <c r="O11" s="104">
        <v>39.292644757433479</v>
      </c>
      <c r="P11" s="105">
        <v>1255.3839999999991</v>
      </c>
      <c r="Q11" s="105">
        <v>22.169759525639602</v>
      </c>
      <c r="R11" s="106">
        <v>807.57899999999972</v>
      </c>
    </row>
    <row r="12" spans="1:20" ht="19.899999999999999" hidden="1" customHeight="1" x14ac:dyDescent="0.25">
      <c r="A12" s="101" t="s">
        <v>32</v>
      </c>
      <c r="B12" s="107">
        <v>118.729</v>
      </c>
      <c r="C12" s="107">
        <v>27.234000000000002</v>
      </c>
      <c r="D12" s="107">
        <v>40.698999999999998</v>
      </c>
      <c r="E12" s="107">
        <v>31.884</v>
      </c>
      <c r="F12" s="107">
        <v>37.091999999999999</v>
      </c>
      <c r="G12" s="107">
        <v>37.930999999999997</v>
      </c>
      <c r="H12" s="107">
        <v>33.814999999999998</v>
      </c>
      <c r="I12" s="107">
        <v>88.088999999999999</v>
      </c>
      <c r="J12" s="107">
        <v>147.30500000000001</v>
      </c>
      <c r="K12" s="107">
        <v>108.77799999999999</v>
      </c>
      <c r="L12" s="107">
        <v>123.413</v>
      </c>
      <c r="M12" s="107">
        <v>75.801999999999992</v>
      </c>
      <c r="N12" s="107">
        <v>98.05</v>
      </c>
      <c r="O12" s="104">
        <v>-17.354675652906494</v>
      </c>
      <c r="P12" s="105">
        <v>-20.679000000000002</v>
      </c>
      <c r="Q12" s="105">
        <v>29.419525065963057</v>
      </c>
      <c r="R12" s="106">
        <v>22.248000000000005</v>
      </c>
    </row>
    <row r="13" spans="1:20" ht="19.899999999999999" customHeight="1" x14ac:dyDescent="0.25">
      <c r="A13" s="109" t="s">
        <v>33</v>
      </c>
      <c r="B13" s="94">
        <v>10283.379000000001</v>
      </c>
      <c r="C13" s="94">
        <v>10031.932000000001</v>
      </c>
      <c r="D13" s="94">
        <v>10025.850000000002</v>
      </c>
      <c r="E13" s="94">
        <v>9676.523000000001</v>
      </c>
      <c r="F13" s="94">
        <v>9569.0740000000005</v>
      </c>
      <c r="G13" s="94">
        <v>9970.5860000000011</v>
      </c>
      <c r="H13" s="94">
        <v>10481.534</v>
      </c>
      <c r="I13" s="94">
        <v>10582.183000000001</v>
      </c>
      <c r="J13" s="94">
        <v>10847.871999999999</v>
      </c>
      <c r="K13" s="94">
        <v>11078.587</v>
      </c>
      <c r="L13" s="94">
        <v>10905.341</v>
      </c>
      <c r="M13" s="94">
        <v>11282.882</v>
      </c>
      <c r="N13" s="94">
        <v>12683.228999999999</v>
      </c>
      <c r="O13" s="110">
        <v>23.336639632806282</v>
      </c>
      <c r="P13" s="111">
        <v>2399.8499999999985</v>
      </c>
      <c r="Q13" s="111">
        <v>12.410816368132316</v>
      </c>
      <c r="R13" s="112">
        <v>1400.3469999999998</v>
      </c>
      <c r="S13" s="2"/>
    </row>
    <row r="14" spans="1:20" ht="19.899999999999999" customHeight="1" x14ac:dyDescent="0.25">
      <c r="A14" s="99" t="s">
        <v>34</v>
      </c>
      <c r="B14" s="94">
        <v>9180.7258000000002</v>
      </c>
      <c r="C14" s="94">
        <v>8992.0733</v>
      </c>
      <c r="D14" s="94">
        <v>9225.0532000000003</v>
      </c>
      <c r="E14" s="94">
        <v>9391.6404000000002</v>
      </c>
      <c r="F14" s="94">
        <v>8935.0895999999993</v>
      </c>
      <c r="G14" s="94">
        <v>9528.9390999999996</v>
      </c>
      <c r="H14" s="94">
        <v>9544.4828999999991</v>
      </c>
      <c r="I14" s="94">
        <v>9205.744999999999</v>
      </c>
      <c r="J14" s="94">
        <v>9968.0182999999997</v>
      </c>
      <c r="K14" s="94">
        <v>10378.7354</v>
      </c>
      <c r="L14" s="94">
        <v>9958.5119000000013</v>
      </c>
      <c r="M14" s="94">
        <v>10350.863499999999</v>
      </c>
      <c r="N14" s="94">
        <v>10571.551600000001</v>
      </c>
      <c r="O14" s="110">
        <v>15.150260873353879</v>
      </c>
      <c r="P14" s="111">
        <v>1390.8258000000005</v>
      </c>
      <c r="Q14" s="111">
        <v>2.1321817426504048</v>
      </c>
      <c r="R14" s="112">
        <v>220.68810000000121</v>
      </c>
      <c r="S14" s="2"/>
    </row>
    <row r="15" spans="1:20" s="118" customFormat="1" ht="19.899999999999999" customHeight="1" x14ac:dyDescent="0.25">
      <c r="A15" s="113" t="s">
        <v>35</v>
      </c>
      <c r="B15" s="114">
        <v>4532.5730000000003</v>
      </c>
      <c r="C15" s="114">
        <v>4599.2629999999999</v>
      </c>
      <c r="D15" s="114">
        <v>4648.97</v>
      </c>
      <c r="E15" s="114">
        <v>4678.2550000000001</v>
      </c>
      <c r="F15" s="114">
        <v>4655.7430000000004</v>
      </c>
      <c r="G15" s="114">
        <v>4611.4970000000003</v>
      </c>
      <c r="H15" s="114">
        <v>4605.8580000000002</v>
      </c>
      <c r="I15" s="114">
        <v>4652.2079999999996</v>
      </c>
      <c r="J15" s="114">
        <v>4710.8149999999996</v>
      </c>
      <c r="K15" s="114">
        <v>4832.9229999999998</v>
      </c>
      <c r="L15" s="114">
        <v>4939.83</v>
      </c>
      <c r="M15" s="114">
        <v>5017.2129999999997</v>
      </c>
      <c r="N15" s="114">
        <v>5098.8220000000001</v>
      </c>
      <c r="O15" s="115">
        <v>12.491726602832806</v>
      </c>
      <c r="P15" s="116">
        <v>566.2489999999998</v>
      </c>
      <c r="Q15" s="116">
        <v>1.6264051662281824</v>
      </c>
      <c r="R15" s="117">
        <v>81.609000000000378</v>
      </c>
    </row>
    <row r="16" spans="1:20" ht="19.899999999999999" customHeight="1" x14ac:dyDescent="0.25">
      <c r="A16" s="101" t="s">
        <v>36</v>
      </c>
      <c r="B16" s="107">
        <v>4648.1527999999998</v>
      </c>
      <c r="C16" s="107">
        <v>4392.8103000000001</v>
      </c>
      <c r="D16" s="107">
        <v>4576.0832</v>
      </c>
      <c r="E16" s="107">
        <v>4713.3854000000001</v>
      </c>
      <c r="F16" s="107">
        <v>4279.3465999999999</v>
      </c>
      <c r="G16" s="107">
        <v>4917.4421000000002</v>
      </c>
      <c r="H16" s="107">
        <v>4938.6248999999998</v>
      </c>
      <c r="I16" s="107">
        <v>4553.5370000000003</v>
      </c>
      <c r="J16" s="107">
        <v>5257.2033000000001</v>
      </c>
      <c r="K16" s="107">
        <v>5545.8123999999998</v>
      </c>
      <c r="L16" s="107">
        <v>5018.6819000000005</v>
      </c>
      <c r="M16" s="107">
        <v>5333.6504999999997</v>
      </c>
      <c r="N16" s="107">
        <v>5472.7296000000006</v>
      </c>
      <c r="O16" s="104">
        <v>17.738049137300461</v>
      </c>
      <c r="P16" s="105">
        <v>824.57680000000073</v>
      </c>
      <c r="Q16" s="105">
        <v>2.6060708326302566</v>
      </c>
      <c r="R16" s="106">
        <v>139.07910000000084</v>
      </c>
    </row>
    <row r="17" spans="1:18" ht="19.899999999999999" hidden="1" customHeight="1" x14ac:dyDescent="0.25">
      <c r="A17" s="101" t="s">
        <v>31</v>
      </c>
      <c r="B17" s="107">
        <v>4086.1990000000001</v>
      </c>
      <c r="C17" s="107">
        <v>3759.451</v>
      </c>
      <c r="D17" s="107">
        <v>4001.5259999999998</v>
      </c>
      <c r="E17" s="107">
        <v>4124.9380000000001</v>
      </c>
      <c r="F17" s="107">
        <v>3678.5149999999999</v>
      </c>
      <c r="G17" s="107">
        <v>4249.125</v>
      </c>
      <c r="H17" s="107">
        <v>4315.29</v>
      </c>
      <c r="I17" s="107">
        <v>3969.3</v>
      </c>
      <c r="J17" s="107">
        <v>4616.3440000000001</v>
      </c>
      <c r="K17" s="107">
        <v>4887.26</v>
      </c>
      <c r="L17" s="107">
        <v>4359.0680000000002</v>
      </c>
      <c r="M17" s="107">
        <v>4665.1419999999998</v>
      </c>
      <c r="N17" s="107">
        <v>4739.5200000000004</v>
      </c>
      <c r="O17" s="104">
        <v>15.987959473349328</v>
      </c>
      <c r="P17" s="105">
        <v>653.32100000000037</v>
      </c>
      <c r="Q17" s="105">
        <v>1.5948211185183518</v>
      </c>
      <c r="R17" s="106">
        <v>74.378000000000611</v>
      </c>
    </row>
    <row r="18" spans="1:18" ht="19.899999999999999" hidden="1" customHeight="1" x14ac:dyDescent="0.25">
      <c r="A18" s="101" t="s">
        <v>32</v>
      </c>
      <c r="B18" s="107">
        <v>561.9538</v>
      </c>
      <c r="C18" s="107">
        <v>633.35930000000008</v>
      </c>
      <c r="D18" s="107">
        <v>574.55719999999997</v>
      </c>
      <c r="E18" s="107">
        <v>588.44740000000013</v>
      </c>
      <c r="F18" s="107">
        <v>600.83159999999998</v>
      </c>
      <c r="G18" s="107">
        <v>668.31709999999998</v>
      </c>
      <c r="H18" s="107">
        <v>623.33489999999995</v>
      </c>
      <c r="I18" s="107">
        <v>584.23699999999997</v>
      </c>
      <c r="J18" s="107">
        <v>640.85929999999996</v>
      </c>
      <c r="K18" s="107">
        <v>658.55239999999992</v>
      </c>
      <c r="L18" s="107">
        <v>659.61390000000006</v>
      </c>
      <c r="M18" s="107">
        <v>668.50849999999991</v>
      </c>
      <c r="N18" s="107">
        <v>733.20960000000002</v>
      </c>
      <c r="O18" s="104">
        <v>30.462633451957306</v>
      </c>
      <c r="P18" s="105">
        <v>171.25580000000002</v>
      </c>
      <c r="Q18" s="105">
        <v>9.6783844427823542</v>
      </c>
      <c r="R18" s="106">
        <v>64.70110000000011</v>
      </c>
    </row>
    <row r="19" spans="1:18" ht="29.25" customHeight="1" thickBot="1" x14ac:dyDescent="0.3">
      <c r="A19" s="119" t="s">
        <v>37</v>
      </c>
      <c r="B19" s="120">
        <v>19464.104800000001</v>
      </c>
      <c r="C19" s="120">
        <v>19024.005300000001</v>
      </c>
      <c r="D19" s="120">
        <v>19250.903200000001</v>
      </c>
      <c r="E19" s="120">
        <v>19068.163400000001</v>
      </c>
      <c r="F19" s="120">
        <v>18504.1636</v>
      </c>
      <c r="G19" s="120">
        <v>19499.525099999999</v>
      </c>
      <c r="H19" s="120">
        <v>20026.016899999999</v>
      </c>
      <c r="I19" s="120">
        <v>19787.928</v>
      </c>
      <c r="J19" s="120">
        <v>20815.890299999999</v>
      </c>
      <c r="K19" s="120">
        <v>21457.322399999997</v>
      </c>
      <c r="L19" s="120">
        <v>20863.852900000002</v>
      </c>
      <c r="M19" s="120">
        <v>21633.745499999997</v>
      </c>
      <c r="N19" s="120">
        <v>23254.780599999998</v>
      </c>
      <c r="O19" s="122">
        <v>19.475341783077567</v>
      </c>
      <c r="P19" s="123">
        <v>3790.6757999999973</v>
      </c>
      <c r="Q19" s="123">
        <v>7.4934014985878443</v>
      </c>
      <c r="R19" s="124">
        <v>1621.035100000001</v>
      </c>
    </row>
    <row r="20" spans="1:18" ht="31.7" customHeight="1" thickTop="1" x14ac:dyDescent="0.25">
      <c r="A20" s="125" t="s">
        <v>38</v>
      </c>
      <c r="B20" s="94">
        <v>1352.1369999999999</v>
      </c>
      <c r="C20" s="94">
        <v>1516.8679999999999</v>
      </c>
      <c r="D20" s="94">
        <v>1586.9290000000001</v>
      </c>
      <c r="E20" s="94">
        <v>1442.0329999999999</v>
      </c>
      <c r="F20" s="94">
        <v>1562.711</v>
      </c>
      <c r="G20" s="94">
        <v>1579.1329999999998</v>
      </c>
      <c r="H20" s="94">
        <v>1670.6289999999999</v>
      </c>
      <c r="I20" s="94">
        <v>1560.3120000000001</v>
      </c>
      <c r="J20" s="94">
        <v>1631.9090000000001</v>
      </c>
      <c r="K20" s="94">
        <v>1871.26</v>
      </c>
      <c r="L20" s="94">
        <v>1752.7650000000001</v>
      </c>
      <c r="M20" s="94">
        <v>1638.049</v>
      </c>
      <c r="N20" s="94">
        <v>1679.3159999999998</v>
      </c>
      <c r="O20" s="110">
        <v>24.19939353598107</v>
      </c>
      <c r="P20" s="111">
        <v>327.17899999999986</v>
      </c>
      <c r="Q20" s="111">
        <v>2.5213675213675186</v>
      </c>
      <c r="R20" s="112">
        <v>41.266999999999825</v>
      </c>
    </row>
    <row r="21" spans="1:18" ht="30.2" customHeight="1" thickBot="1" x14ac:dyDescent="0.3">
      <c r="A21" s="126" t="s">
        <v>39</v>
      </c>
      <c r="B21" s="127">
        <v>20816.2418</v>
      </c>
      <c r="C21" s="127">
        <v>20540.873299999999</v>
      </c>
      <c r="D21" s="127">
        <v>20837.832200000001</v>
      </c>
      <c r="E21" s="127">
        <v>20510.196400000001</v>
      </c>
      <c r="F21" s="127">
        <v>20066.874600000003</v>
      </c>
      <c r="G21" s="127">
        <v>21078.658100000001</v>
      </c>
      <c r="H21" s="127">
        <v>21696.6459</v>
      </c>
      <c r="I21" s="127">
        <v>21348.240000000002</v>
      </c>
      <c r="J21" s="127">
        <v>22447.799299999999</v>
      </c>
      <c r="K21" s="127">
        <v>23328.582399999996</v>
      </c>
      <c r="L21" s="127">
        <v>22616.617900000001</v>
      </c>
      <c r="M21" s="127">
        <v>23271.794499999996</v>
      </c>
      <c r="N21" s="127">
        <v>24934.096599999997</v>
      </c>
      <c r="O21" s="129">
        <v>19.78218887212843</v>
      </c>
      <c r="P21" s="130">
        <v>4117.8547999999973</v>
      </c>
      <c r="Q21" s="130">
        <v>7.1429799156060101</v>
      </c>
      <c r="R21" s="131">
        <v>1662.3021000000008</v>
      </c>
    </row>
    <row r="22" spans="1:18" ht="19.899999999999999" customHeight="1" thickTop="1" x14ac:dyDescent="0.25">
      <c r="A22" s="99" t="s">
        <v>40</v>
      </c>
      <c r="B22" s="94">
        <v>28375.290699999998</v>
      </c>
      <c r="C22" s="94">
        <v>28682.15</v>
      </c>
      <c r="D22" s="94">
        <v>28684.193300000006</v>
      </c>
      <c r="E22" s="94">
        <v>28810.102299999999</v>
      </c>
      <c r="F22" s="94">
        <v>28315.038100000002</v>
      </c>
      <c r="G22" s="94">
        <v>27223.393200000002</v>
      </c>
      <c r="H22" s="94">
        <v>26325.021399999998</v>
      </c>
      <c r="I22" s="94">
        <v>25726.216400000001</v>
      </c>
      <c r="J22" s="94">
        <v>25758.313299999994</v>
      </c>
      <c r="K22" s="94">
        <v>26088.659</v>
      </c>
      <c r="L22" s="94">
        <v>25465.9228</v>
      </c>
      <c r="M22" s="94">
        <v>27744.422700000003</v>
      </c>
      <c r="N22" s="94">
        <v>28050.622799999997</v>
      </c>
      <c r="O22" s="110">
        <v>-1.1443050822370187</v>
      </c>
      <c r="P22" s="111">
        <v>-324.66790000000037</v>
      </c>
      <c r="Q22" s="111">
        <v>1.1036461412032592</v>
      </c>
      <c r="R22" s="112">
        <v>306.20009999999456</v>
      </c>
    </row>
    <row r="23" spans="1:18" ht="19.899999999999999" customHeight="1" x14ac:dyDescent="0.25">
      <c r="A23" s="99" t="s">
        <v>41</v>
      </c>
      <c r="B23" s="94">
        <v>9595.4759999999987</v>
      </c>
      <c r="C23" s="94">
        <v>9470.0509999999995</v>
      </c>
      <c r="D23" s="94">
        <v>9815.8610000000008</v>
      </c>
      <c r="E23" s="94">
        <v>10083.556</v>
      </c>
      <c r="F23" s="94">
        <v>9552.2119999999995</v>
      </c>
      <c r="G23" s="94">
        <v>9334.7740000000013</v>
      </c>
      <c r="H23" s="94">
        <v>9171.6940000000013</v>
      </c>
      <c r="I23" s="94">
        <v>8741.25</v>
      </c>
      <c r="J23" s="94">
        <v>8960.4499999999989</v>
      </c>
      <c r="K23" s="94">
        <v>9016.2160000000003</v>
      </c>
      <c r="L23" s="94">
        <v>8688.8040000000001</v>
      </c>
      <c r="M23" s="94">
        <v>9306.39</v>
      </c>
      <c r="N23" s="94">
        <v>9805.7079999999987</v>
      </c>
      <c r="O23" s="110">
        <v>2.1906101818560857</v>
      </c>
      <c r="P23" s="111">
        <v>210.23199999999997</v>
      </c>
      <c r="Q23" s="111">
        <v>5.3651250752170672</v>
      </c>
      <c r="R23" s="112">
        <v>499.3179999999993</v>
      </c>
    </row>
    <row r="24" spans="1:18" ht="19.899999999999999" customHeight="1" x14ac:dyDescent="0.25">
      <c r="A24" s="101" t="s">
        <v>42</v>
      </c>
      <c r="B24" s="107">
        <v>3120.723</v>
      </c>
      <c r="C24" s="107">
        <v>3312.049</v>
      </c>
      <c r="D24" s="107">
        <v>3369.5349999999999</v>
      </c>
      <c r="E24" s="107">
        <v>3403.48</v>
      </c>
      <c r="F24" s="107">
        <v>3466.0309999999999</v>
      </c>
      <c r="G24" s="107">
        <v>3295.326</v>
      </c>
      <c r="H24" s="107">
        <v>3140.453</v>
      </c>
      <c r="I24" s="107">
        <v>3027.547</v>
      </c>
      <c r="J24" s="107">
        <v>2983.828</v>
      </c>
      <c r="K24" s="107">
        <v>2922.0390000000002</v>
      </c>
      <c r="L24" s="107">
        <v>2876.1030000000001</v>
      </c>
      <c r="M24" s="107">
        <v>3050.2049999999999</v>
      </c>
      <c r="N24" s="107">
        <v>3114.7689999999998</v>
      </c>
      <c r="O24" s="104">
        <v>-0.18906014676193278</v>
      </c>
      <c r="P24" s="105">
        <v>-5.9540000000001783</v>
      </c>
      <c r="Q24" s="105">
        <v>2.1178939085961699</v>
      </c>
      <c r="R24" s="106">
        <v>64.563999999999851</v>
      </c>
    </row>
    <row r="25" spans="1:18" ht="19.899999999999999" customHeight="1" x14ac:dyDescent="0.25">
      <c r="A25" s="101" t="s">
        <v>43</v>
      </c>
      <c r="B25" s="107">
        <v>6474.7529999999997</v>
      </c>
      <c r="C25" s="107">
        <v>6158.0020000000004</v>
      </c>
      <c r="D25" s="107">
        <v>6446.326</v>
      </c>
      <c r="E25" s="107">
        <v>6680.0760000000009</v>
      </c>
      <c r="F25" s="107">
        <v>6086.1809999999996</v>
      </c>
      <c r="G25" s="107">
        <v>6039.4480000000003</v>
      </c>
      <c r="H25" s="107">
        <v>6031.2410000000009</v>
      </c>
      <c r="I25" s="107">
        <v>5713.7030000000004</v>
      </c>
      <c r="J25" s="107">
        <v>5976.6219999999994</v>
      </c>
      <c r="K25" s="107">
        <v>6094.1769999999997</v>
      </c>
      <c r="L25" s="107">
        <v>5812.701</v>
      </c>
      <c r="M25" s="107">
        <v>6256.1850000000004</v>
      </c>
      <c r="N25" s="107">
        <v>6690.9389999999994</v>
      </c>
      <c r="O25" s="104">
        <v>3.3375548279483449</v>
      </c>
      <c r="P25" s="105">
        <v>216.18599999999969</v>
      </c>
      <c r="Q25" s="105">
        <v>6.9483072791790512</v>
      </c>
      <c r="R25" s="106">
        <v>434.753999999999</v>
      </c>
    </row>
    <row r="26" spans="1:18" ht="19.899999999999999" hidden="1" customHeight="1" x14ac:dyDescent="0.25">
      <c r="A26" s="101" t="s">
        <v>44</v>
      </c>
      <c r="B26" s="107">
        <v>6411.3679999999995</v>
      </c>
      <c r="C26" s="107">
        <v>6100.7160000000003</v>
      </c>
      <c r="D26" s="107">
        <v>6372.6840000000002</v>
      </c>
      <c r="E26" s="107">
        <v>6586.3340000000007</v>
      </c>
      <c r="F26" s="107">
        <v>5948.7759999999998</v>
      </c>
      <c r="G26" s="107">
        <v>5914.76</v>
      </c>
      <c r="H26" s="107">
        <v>5941.4860000000008</v>
      </c>
      <c r="I26" s="107">
        <v>5626.1940000000004</v>
      </c>
      <c r="J26" s="107">
        <v>5886.3229999999994</v>
      </c>
      <c r="K26" s="107">
        <v>5963.4179999999997</v>
      </c>
      <c r="L26" s="107">
        <v>5568.8059999999996</v>
      </c>
      <c r="M26" s="107">
        <v>5957.2270000000008</v>
      </c>
      <c r="N26" s="107">
        <v>6389.9589999999998</v>
      </c>
      <c r="O26" s="104">
        <v>-0.33378045356707797</v>
      </c>
      <c r="P26" s="105">
        <v>-21.408999999999651</v>
      </c>
      <c r="Q26" s="105">
        <v>7.2651581279795918</v>
      </c>
      <c r="R26" s="106">
        <v>432.73199999999906</v>
      </c>
    </row>
    <row r="27" spans="1:18" ht="19.899999999999999" hidden="1" customHeight="1" x14ac:dyDescent="0.25">
      <c r="A27" s="101" t="s">
        <v>45</v>
      </c>
      <c r="B27" s="107">
        <v>63.384999999999998</v>
      </c>
      <c r="C27" s="107">
        <v>57.286000000000001</v>
      </c>
      <c r="D27" s="107">
        <v>73.641999999999996</v>
      </c>
      <c r="E27" s="107">
        <v>93.742000000000004</v>
      </c>
      <c r="F27" s="107">
        <v>137.405</v>
      </c>
      <c r="G27" s="107">
        <v>124.688</v>
      </c>
      <c r="H27" s="107">
        <v>89.754999999999995</v>
      </c>
      <c r="I27" s="107">
        <v>87.509</v>
      </c>
      <c r="J27" s="107">
        <v>90.298999999999992</v>
      </c>
      <c r="K27" s="107">
        <v>130.75899999999999</v>
      </c>
      <c r="L27" s="107">
        <v>243.89500000000001</v>
      </c>
      <c r="M27" s="107">
        <v>298.95800000000003</v>
      </c>
      <c r="N27" s="107">
        <v>300.97999999999996</v>
      </c>
      <c r="O27" s="104">
        <v>374.76340694006308</v>
      </c>
      <c r="P27" s="105">
        <v>237.59499999999997</v>
      </c>
      <c r="Q27" s="105">
        <v>0.66889632107023411</v>
      </c>
      <c r="R27" s="106">
        <v>2.0219999999999345</v>
      </c>
    </row>
    <row r="28" spans="1:18" ht="19.899999999999999" customHeight="1" x14ac:dyDescent="0.25">
      <c r="A28" s="99" t="s">
        <v>46</v>
      </c>
      <c r="B28" s="94">
        <v>18779.814699999999</v>
      </c>
      <c r="C28" s="94">
        <v>19212.099000000002</v>
      </c>
      <c r="D28" s="94">
        <v>18868.332300000002</v>
      </c>
      <c r="E28" s="94">
        <v>18726.546299999998</v>
      </c>
      <c r="F28" s="94">
        <v>18762.826100000002</v>
      </c>
      <c r="G28" s="94">
        <v>17888.619200000001</v>
      </c>
      <c r="H28" s="94">
        <v>17153.327399999998</v>
      </c>
      <c r="I28" s="94">
        <v>16984.966400000001</v>
      </c>
      <c r="J28" s="94">
        <v>16797.863299999997</v>
      </c>
      <c r="K28" s="94">
        <v>17072.442999999999</v>
      </c>
      <c r="L28" s="94">
        <v>16777.1188</v>
      </c>
      <c r="M28" s="94">
        <v>18438.032700000003</v>
      </c>
      <c r="N28" s="94">
        <v>18244.914799999999</v>
      </c>
      <c r="O28" s="110">
        <v>-2.8482731445489189</v>
      </c>
      <c r="P28" s="111">
        <v>-534.89990000000034</v>
      </c>
      <c r="Q28" s="111">
        <v>-1.0472936327150371</v>
      </c>
      <c r="R28" s="112">
        <v>-193.11790000000474</v>
      </c>
    </row>
    <row r="29" spans="1:18" ht="19.899999999999999" customHeight="1" x14ac:dyDescent="0.25">
      <c r="A29" s="101" t="s">
        <v>47</v>
      </c>
      <c r="B29" s="107">
        <v>11965.222</v>
      </c>
      <c r="C29" s="107">
        <v>12000.046</v>
      </c>
      <c r="D29" s="107">
        <v>11789.342000000001</v>
      </c>
      <c r="E29" s="107">
        <v>11648.865</v>
      </c>
      <c r="F29" s="107">
        <v>11195.396000000001</v>
      </c>
      <c r="G29" s="107">
        <v>10712.296</v>
      </c>
      <c r="H29" s="107">
        <v>10172.764999999999</v>
      </c>
      <c r="I29" s="107">
        <v>9846.6650000000009</v>
      </c>
      <c r="J29" s="107">
        <v>9763.7729999999992</v>
      </c>
      <c r="K29" s="107">
        <v>9820.4869999999992</v>
      </c>
      <c r="L29" s="107">
        <v>9581.6039999999994</v>
      </c>
      <c r="M29" s="107">
        <v>10070.295</v>
      </c>
      <c r="N29" s="107">
        <v>10103.858</v>
      </c>
      <c r="O29" s="104">
        <v>-15.555945575502298</v>
      </c>
      <c r="P29" s="105">
        <v>-1861.3639999999996</v>
      </c>
      <c r="Q29" s="105">
        <v>0.33365440950121011</v>
      </c>
      <c r="R29" s="106">
        <v>33.563000000000102</v>
      </c>
    </row>
    <row r="30" spans="1:18" ht="19.899999999999999" customHeight="1" x14ac:dyDescent="0.25">
      <c r="A30" s="101" t="s">
        <v>48</v>
      </c>
      <c r="B30" s="107">
        <v>6814.5927000000001</v>
      </c>
      <c r="C30" s="107">
        <v>7212.0529999999999</v>
      </c>
      <c r="D30" s="107">
        <v>7078.9902999999995</v>
      </c>
      <c r="E30" s="107">
        <v>7077.6812999999993</v>
      </c>
      <c r="F30" s="107">
        <v>7567.4300999999996</v>
      </c>
      <c r="G30" s="107">
        <v>7176.3231999999998</v>
      </c>
      <c r="H30" s="107">
        <v>6980.5623999999998</v>
      </c>
      <c r="I30" s="107">
        <v>7138.3014000000003</v>
      </c>
      <c r="J30" s="107">
        <v>7034.0902999999998</v>
      </c>
      <c r="K30" s="107">
        <v>7251.9560000000001</v>
      </c>
      <c r="L30" s="107">
        <v>7195.5147999999999</v>
      </c>
      <c r="M30" s="107">
        <v>8367.7377000000015</v>
      </c>
      <c r="N30" s="107">
        <v>8141.0568000000003</v>
      </c>
      <c r="O30" s="104">
        <v>19.465559240454315</v>
      </c>
      <c r="P30" s="105">
        <v>1326.4641000000001</v>
      </c>
      <c r="Q30" s="105">
        <v>-2.708032075719736</v>
      </c>
      <c r="R30" s="106">
        <v>-226.6809000000012</v>
      </c>
    </row>
    <row r="31" spans="1:18" ht="19.899999999999999" hidden="1" customHeight="1" x14ac:dyDescent="0.25">
      <c r="A31" s="101" t="s">
        <v>44</v>
      </c>
      <c r="B31" s="107">
        <v>5924.5680000000002</v>
      </c>
      <c r="C31" s="107">
        <v>6308.893</v>
      </c>
      <c r="D31" s="107">
        <v>6285.8040000000001</v>
      </c>
      <c r="E31" s="107">
        <v>6278.3989999999994</v>
      </c>
      <c r="F31" s="107">
        <v>6769.884</v>
      </c>
      <c r="G31" s="107">
        <v>6374.0259999999998</v>
      </c>
      <c r="H31" s="107">
        <v>6194.4369999999999</v>
      </c>
      <c r="I31" s="107">
        <v>6382.7340000000004</v>
      </c>
      <c r="J31" s="107">
        <v>6259.3829999999998</v>
      </c>
      <c r="K31" s="107">
        <v>6486.7079999999996</v>
      </c>
      <c r="L31" s="107">
        <v>6401.7240000000002</v>
      </c>
      <c r="M31" s="107">
        <v>7565.4620000000004</v>
      </c>
      <c r="N31" s="107">
        <v>7327.8850000000002</v>
      </c>
      <c r="O31" s="104">
        <v>23.685987239644856</v>
      </c>
      <c r="P31" s="105">
        <v>1403.317</v>
      </c>
      <c r="Q31" s="105">
        <v>-3.1405723349415151</v>
      </c>
      <c r="R31" s="106">
        <v>-237.57700000000023</v>
      </c>
    </row>
    <row r="32" spans="1:18" ht="19.899999999999999" hidden="1" customHeight="1" x14ac:dyDescent="0.25">
      <c r="A32" s="101" t="s">
        <v>45</v>
      </c>
      <c r="B32" s="107">
        <v>890.02470000000005</v>
      </c>
      <c r="C32" s="107">
        <v>903.16</v>
      </c>
      <c r="D32" s="107">
        <v>793.18629999999985</v>
      </c>
      <c r="E32" s="107">
        <v>799.28230000000008</v>
      </c>
      <c r="F32" s="107">
        <v>797.54610000000002</v>
      </c>
      <c r="G32" s="107">
        <v>802.29719999999998</v>
      </c>
      <c r="H32" s="107">
        <v>786.12540000000013</v>
      </c>
      <c r="I32" s="107">
        <v>755.56740000000013</v>
      </c>
      <c r="J32" s="107">
        <v>774.70730000000003</v>
      </c>
      <c r="K32" s="107">
        <v>765.24800000000005</v>
      </c>
      <c r="L32" s="107">
        <v>793.79079999999999</v>
      </c>
      <c r="M32" s="107">
        <v>802.27570000000014</v>
      </c>
      <c r="N32" s="107">
        <v>813.17180000000008</v>
      </c>
      <c r="O32" s="104">
        <v>-8.6292134831460636</v>
      </c>
      <c r="P32" s="105">
        <v>-76.852899999999977</v>
      </c>
      <c r="Q32" s="105">
        <v>1.3585940421288909</v>
      </c>
      <c r="R32" s="106">
        <v>10.896099999999933</v>
      </c>
    </row>
    <row r="33" spans="1:19" ht="31.7" customHeight="1" x14ac:dyDescent="0.25">
      <c r="A33" s="132" t="s">
        <v>49</v>
      </c>
      <c r="B33" s="133">
        <v>1509.3109999999999</v>
      </c>
      <c r="C33" s="133">
        <v>1512.893</v>
      </c>
      <c r="D33" s="133">
        <v>1509.05</v>
      </c>
      <c r="E33" s="133">
        <v>1485.229</v>
      </c>
      <c r="F33" s="133">
        <v>1462.9010000000001</v>
      </c>
      <c r="G33" s="133">
        <v>1423.0419999999999</v>
      </c>
      <c r="H33" s="133">
        <v>1396.6579999999999</v>
      </c>
      <c r="I33" s="133">
        <v>1449.222</v>
      </c>
      <c r="J33" s="133">
        <v>1387.1890000000001</v>
      </c>
      <c r="K33" s="133">
        <v>1329.6479999999999</v>
      </c>
      <c r="L33" s="133">
        <v>1301.1279999999999</v>
      </c>
      <c r="M33" s="133">
        <v>1310.9190000000001</v>
      </c>
      <c r="N33" s="133">
        <v>1307.626</v>
      </c>
      <c r="O33" s="110">
        <v>-13.363811038229647</v>
      </c>
      <c r="P33" s="111">
        <v>-201.68499999999995</v>
      </c>
      <c r="Q33" s="111">
        <v>-0.25173544892823113</v>
      </c>
      <c r="R33" s="112">
        <v>-3.2930000000001201</v>
      </c>
    </row>
    <row r="34" spans="1:19" ht="31.7" customHeight="1" x14ac:dyDescent="0.25">
      <c r="A34" s="132" t="s">
        <v>50</v>
      </c>
      <c r="B34" s="135">
        <v>99.814999999999998</v>
      </c>
      <c r="C34" s="135">
        <v>98.838999999999999</v>
      </c>
      <c r="D34" s="135">
        <v>96.296000000000006</v>
      </c>
      <c r="E34" s="135">
        <v>91.055999999999997</v>
      </c>
      <c r="F34" s="135">
        <v>94.759</v>
      </c>
      <c r="G34" s="135">
        <v>62.750999999999998</v>
      </c>
      <c r="H34" s="135">
        <v>59.186</v>
      </c>
      <c r="I34" s="135">
        <v>59.872999999999998</v>
      </c>
      <c r="J34" s="135">
        <v>58.390999999999998</v>
      </c>
      <c r="K34" s="135">
        <v>56.451999999999998</v>
      </c>
      <c r="L34" s="135">
        <v>56.963999999999999</v>
      </c>
      <c r="M34" s="135">
        <v>59.210999999999999</v>
      </c>
      <c r="N34" s="135">
        <v>59.098999999999997</v>
      </c>
      <c r="O34" s="137">
        <v>-40.7815631262525</v>
      </c>
      <c r="P34" s="138">
        <v>-40.716000000000001</v>
      </c>
      <c r="Q34" s="138">
        <v>-0.1689189189189213</v>
      </c>
      <c r="R34" s="139">
        <v>-0.11200000000000188</v>
      </c>
    </row>
    <row r="35" spans="1:19" ht="19.899999999999999" customHeight="1" thickBot="1" x14ac:dyDescent="0.3">
      <c r="A35" s="140" t="s">
        <v>51</v>
      </c>
      <c r="B35" s="141">
        <v>50800.658500000005</v>
      </c>
      <c r="C35" s="141">
        <v>50834.755299999997</v>
      </c>
      <c r="D35" s="141">
        <v>51127.371500000008</v>
      </c>
      <c r="E35" s="141">
        <v>50896.583699999996</v>
      </c>
      <c r="F35" s="141">
        <v>49939.572700000004</v>
      </c>
      <c r="G35" s="141">
        <v>49787.844300000004</v>
      </c>
      <c r="H35" s="141">
        <v>49477.511300000006</v>
      </c>
      <c r="I35" s="141">
        <v>48583.551400000004</v>
      </c>
      <c r="J35" s="141">
        <v>49651.692599999995</v>
      </c>
      <c r="K35" s="141">
        <v>50803.341399999998</v>
      </c>
      <c r="L35" s="141">
        <v>49440.632699999995</v>
      </c>
      <c r="M35" s="141">
        <v>52386.347200000004</v>
      </c>
      <c r="N35" s="141">
        <v>54351.444399999993</v>
      </c>
      <c r="O35" s="143">
        <v>6.9894706175308698</v>
      </c>
      <c r="P35" s="144">
        <v>3550.785899999988</v>
      </c>
      <c r="Q35" s="144">
        <v>3.7511715849372802</v>
      </c>
      <c r="R35" s="145">
        <v>1965.0971999999892</v>
      </c>
    </row>
    <row r="36" spans="1:19" s="150" customFormat="1" ht="19.5" customHeight="1" thickTop="1" x14ac:dyDescent="0.25">
      <c r="A36" s="146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8"/>
      <c r="P36" s="149"/>
      <c r="Q36" s="148"/>
      <c r="R36" s="149"/>
    </row>
    <row r="37" spans="1:19" s="150" customFormat="1" ht="19.5" customHeight="1" x14ac:dyDescent="0.25">
      <c r="A37" s="146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8"/>
      <c r="P37" s="149"/>
      <c r="Q37" s="148"/>
      <c r="R37" s="149"/>
    </row>
    <row r="38" spans="1:19" s="150" customFormat="1" ht="19.5" customHeight="1" x14ac:dyDescent="0.25">
      <c r="A38" s="146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  <c r="P38" s="149"/>
      <c r="Q38" s="148"/>
      <c r="R38" s="149"/>
    </row>
    <row r="39" spans="1:19" s="150" customFormat="1" ht="19.5" customHeight="1" x14ac:dyDescent="0.25">
      <c r="A39" s="146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8"/>
      <c r="P39" s="149"/>
      <c r="Q39" s="148"/>
      <c r="R39" s="149"/>
    </row>
    <row r="40" spans="1:19" s="150" customFormat="1" ht="19.5" customHeight="1" x14ac:dyDescent="0.25">
      <c r="A40" s="146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8"/>
      <c r="P40" s="149"/>
      <c r="Q40" s="148"/>
      <c r="R40" s="149"/>
    </row>
    <row r="41" spans="1:19" s="150" customFormat="1" ht="42" customHeight="1" x14ac:dyDescent="0.2">
      <c r="A41" s="705" t="s">
        <v>91</v>
      </c>
      <c r="B41" s="706"/>
      <c r="C41" s="706"/>
      <c r="D41" s="706"/>
      <c r="E41" s="706"/>
      <c r="F41" s="706"/>
      <c r="G41" s="706"/>
      <c r="H41" s="706"/>
      <c r="I41" s="706"/>
      <c r="J41" s="706"/>
      <c r="K41" s="706"/>
      <c r="L41" s="706"/>
      <c r="M41" s="706"/>
      <c r="N41" s="706"/>
      <c r="O41" s="706"/>
      <c r="P41" s="706"/>
      <c r="Q41" s="706"/>
      <c r="R41" s="706"/>
    </row>
    <row r="42" spans="1:19" s="150" customFormat="1" ht="19.5" customHeight="1" x14ac:dyDescent="0.2">
      <c r="A42" s="707" t="s">
        <v>152</v>
      </c>
      <c r="B42" s="706"/>
      <c r="C42" s="706"/>
      <c r="D42" s="706"/>
      <c r="E42" s="706"/>
      <c r="F42" s="706"/>
      <c r="G42" s="706"/>
      <c r="H42" s="706"/>
      <c r="I42" s="706"/>
      <c r="J42" s="706"/>
      <c r="K42" s="706"/>
      <c r="L42" s="706"/>
      <c r="M42" s="706"/>
      <c r="N42" s="706"/>
      <c r="O42" s="706"/>
      <c r="P42" s="706"/>
      <c r="Q42" s="706"/>
      <c r="R42" s="706"/>
    </row>
    <row r="43" spans="1:19" s="150" customFormat="1" ht="19.5" customHeight="1" x14ac:dyDescent="0.2"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3"/>
      <c r="P43" s="151"/>
      <c r="Q43" s="708" t="s">
        <v>93</v>
      </c>
      <c r="R43" s="708"/>
    </row>
    <row r="44" spans="1:19" ht="19.899999999999999" customHeight="1" x14ac:dyDescent="0.25">
      <c r="A44" s="154"/>
      <c r="B44" s="722">
        <v>2021</v>
      </c>
      <c r="C44" s="710"/>
      <c r="D44" s="710"/>
      <c r="E44" s="710"/>
      <c r="F44" s="710"/>
      <c r="G44" s="710"/>
      <c r="H44" s="710"/>
      <c r="I44" s="710"/>
      <c r="J44" s="710"/>
      <c r="K44" s="710"/>
      <c r="L44" s="710"/>
      <c r="M44" s="710"/>
      <c r="N44" s="696">
        <v>2022</v>
      </c>
      <c r="O44" s="715" t="s">
        <v>147</v>
      </c>
      <c r="P44" s="716"/>
      <c r="Q44" s="716"/>
      <c r="R44" s="717"/>
      <c r="S44" s="85"/>
    </row>
    <row r="45" spans="1:19" ht="19.899999999999999" customHeight="1" x14ac:dyDescent="0.25">
      <c r="A45" s="86" t="s">
        <v>8</v>
      </c>
      <c r="B45" s="723"/>
      <c r="C45" s="712"/>
      <c r="D45" s="712"/>
      <c r="E45" s="712"/>
      <c r="F45" s="712"/>
      <c r="G45" s="712"/>
      <c r="H45" s="712"/>
      <c r="I45" s="712"/>
      <c r="J45" s="712"/>
      <c r="K45" s="712"/>
      <c r="L45" s="712"/>
      <c r="M45" s="712"/>
      <c r="N45" s="697"/>
      <c r="O45" s="718" t="s">
        <v>148</v>
      </c>
      <c r="P45" s="702"/>
      <c r="Q45" s="719" t="s">
        <v>149</v>
      </c>
      <c r="R45" s="720"/>
    </row>
    <row r="46" spans="1:19" ht="53.1" customHeight="1" thickBot="1" x14ac:dyDescent="0.3">
      <c r="A46" s="87">
        <v>1000</v>
      </c>
      <c r="B46" s="155" t="s">
        <v>78</v>
      </c>
      <c r="C46" s="155" t="s">
        <v>79</v>
      </c>
      <c r="D46" s="155" t="s">
        <v>80</v>
      </c>
      <c r="E46" s="155" t="s">
        <v>81</v>
      </c>
      <c r="F46" s="155" t="s">
        <v>82</v>
      </c>
      <c r="G46" s="155" t="s">
        <v>83</v>
      </c>
      <c r="H46" s="155" t="s">
        <v>84</v>
      </c>
      <c r="I46" s="155" t="s">
        <v>85</v>
      </c>
      <c r="J46" s="155" t="s">
        <v>86</v>
      </c>
      <c r="K46" s="155" t="s">
        <v>87</v>
      </c>
      <c r="L46" s="155" t="s">
        <v>150</v>
      </c>
      <c r="M46" s="155" t="s">
        <v>151</v>
      </c>
      <c r="N46" s="155" t="s">
        <v>78</v>
      </c>
      <c r="O46" s="157" t="s">
        <v>88</v>
      </c>
      <c r="P46" s="90" t="s">
        <v>89</v>
      </c>
      <c r="Q46" s="91" t="s">
        <v>88</v>
      </c>
      <c r="R46" s="92" t="s">
        <v>89</v>
      </c>
    </row>
    <row r="47" spans="1:19" ht="19.899999999999999" customHeight="1" thickTop="1" x14ac:dyDescent="0.25">
      <c r="A47" s="158" t="s">
        <v>52</v>
      </c>
      <c r="B47" s="159">
        <v>19878.855</v>
      </c>
      <c r="C47" s="159">
        <v>19501.983</v>
      </c>
      <c r="D47" s="159">
        <v>19841.711000000003</v>
      </c>
      <c r="E47" s="159">
        <v>19760.079000000002</v>
      </c>
      <c r="F47" s="159">
        <v>19121.286</v>
      </c>
      <c r="G47" s="159">
        <v>19305.36</v>
      </c>
      <c r="H47" s="159">
        <v>19653.228000000003</v>
      </c>
      <c r="I47" s="159">
        <v>19323.432999999997</v>
      </c>
      <c r="J47" s="159">
        <v>19808.322</v>
      </c>
      <c r="K47" s="159">
        <v>20094.803</v>
      </c>
      <c r="L47" s="159">
        <v>19594.145</v>
      </c>
      <c r="M47" s="159">
        <v>20589.271999999997</v>
      </c>
      <c r="N47" s="159">
        <v>22488.936999999998</v>
      </c>
      <c r="O47" s="161">
        <v>13.129499117154369</v>
      </c>
      <c r="P47" s="111">
        <v>2610.0819999999985</v>
      </c>
      <c r="Q47" s="111">
        <v>9.2261514475965782</v>
      </c>
      <c r="R47" s="112">
        <v>1899.6650000000009</v>
      </c>
    </row>
    <row r="48" spans="1:19" ht="19.899999999999999" customHeight="1" x14ac:dyDescent="0.25">
      <c r="A48" s="158" t="s">
        <v>53</v>
      </c>
      <c r="B48" s="162">
        <v>15340.066800000001</v>
      </c>
      <c r="C48" s="162">
        <v>14917.3593</v>
      </c>
      <c r="D48" s="162">
        <v>15040.387200000001</v>
      </c>
      <c r="E48" s="162">
        <v>14928.1644</v>
      </c>
      <c r="F48" s="162">
        <v>14385.7086</v>
      </c>
      <c r="G48" s="162">
        <v>15301.0861</v>
      </c>
      <c r="H48" s="162">
        <v>15708.6819</v>
      </c>
      <c r="I48" s="162">
        <v>15298.941999999999</v>
      </c>
      <c r="J48" s="162">
        <v>16336.2783</v>
      </c>
      <c r="K48" s="162">
        <v>16934.437399999999</v>
      </c>
      <c r="L48" s="162">
        <v>16299.722900000001</v>
      </c>
      <c r="M48" s="162">
        <v>17118.628499999999</v>
      </c>
      <c r="N48" s="162">
        <v>18534.363600000001</v>
      </c>
      <c r="O48" s="164">
        <v>20.823201934798348</v>
      </c>
      <c r="P48" s="111">
        <v>3194.2968000000001</v>
      </c>
      <c r="Q48" s="111">
        <v>8.2705361419742438</v>
      </c>
      <c r="R48" s="112">
        <v>1415.7351000000017</v>
      </c>
    </row>
    <row r="49" spans="1:18" ht="19.899999999999999" customHeight="1" x14ac:dyDescent="0.25">
      <c r="A49" s="101" t="s">
        <v>54</v>
      </c>
      <c r="B49" s="165">
        <v>7378.1949999999997</v>
      </c>
      <c r="C49" s="165">
        <v>7500.0709999999999</v>
      </c>
      <c r="D49" s="165">
        <v>7829.49</v>
      </c>
      <c r="E49" s="165">
        <v>7352.3789999999999</v>
      </c>
      <c r="F49" s="165">
        <v>7462.4949999999999</v>
      </c>
      <c r="G49" s="165">
        <v>7408.616</v>
      </c>
      <c r="H49" s="165">
        <v>7670.375</v>
      </c>
      <c r="I49" s="165">
        <v>7929.8739999999998</v>
      </c>
      <c r="J49" s="165">
        <v>7695.3130000000001</v>
      </c>
      <c r="K49" s="165">
        <v>7912.9309999999996</v>
      </c>
      <c r="L49" s="165">
        <v>8172.6319999999996</v>
      </c>
      <c r="M49" s="165">
        <v>8066.3809999999994</v>
      </c>
      <c r="N49" s="165">
        <v>8513.2099999999991</v>
      </c>
      <c r="O49" s="167">
        <v>15.383155783253381</v>
      </c>
      <c r="P49" s="105">
        <v>1135.0149999999994</v>
      </c>
      <c r="Q49" s="105">
        <v>5.539026083506907</v>
      </c>
      <c r="R49" s="106">
        <v>446.82899999999972</v>
      </c>
    </row>
    <row r="50" spans="1:18" ht="19.899999999999999" customHeight="1" x14ac:dyDescent="0.25">
      <c r="A50" s="101" t="s">
        <v>55</v>
      </c>
      <c r="B50" s="165">
        <v>7961.8717999999999</v>
      </c>
      <c r="C50" s="165">
        <v>7417.2883000000002</v>
      </c>
      <c r="D50" s="165">
        <v>7210.8971999999994</v>
      </c>
      <c r="E50" s="165">
        <v>7575.7854000000007</v>
      </c>
      <c r="F50" s="165">
        <v>6923.2136</v>
      </c>
      <c r="G50" s="165">
        <v>7892.4701000000005</v>
      </c>
      <c r="H50" s="165">
        <v>8038.3068999999996</v>
      </c>
      <c r="I50" s="165">
        <v>7369.0680000000002</v>
      </c>
      <c r="J50" s="165">
        <v>8640.9652999999998</v>
      </c>
      <c r="K50" s="165">
        <v>9021.5063999999984</v>
      </c>
      <c r="L50" s="165">
        <v>8127.0909000000001</v>
      </c>
      <c r="M50" s="165">
        <v>9052.2474999999995</v>
      </c>
      <c r="N50" s="165">
        <v>10021.153600000001</v>
      </c>
      <c r="O50" s="167">
        <v>25.864429344754409</v>
      </c>
      <c r="P50" s="105">
        <v>2059.2818000000016</v>
      </c>
      <c r="Q50" s="105">
        <v>10.704580102074633</v>
      </c>
      <c r="R50" s="106">
        <v>968.90610000000197</v>
      </c>
    </row>
    <row r="51" spans="1:18" ht="19.899999999999999" hidden="1" customHeight="1" x14ac:dyDescent="0.25">
      <c r="A51" s="101" t="s">
        <v>44</v>
      </c>
      <c r="B51" s="165">
        <v>7281.1890000000003</v>
      </c>
      <c r="C51" s="165">
        <v>6756.6949999999997</v>
      </c>
      <c r="D51" s="165">
        <v>6595.6409999999996</v>
      </c>
      <c r="E51" s="165">
        <v>6955.4539999999997</v>
      </c>
      <c r="F51" s="165">
        <v>6285.29</v>
      </c>
      <c r="G51" s="165">
        <v>7186.2219999999998</v>
      </c>
      <c r="H51" s="165">
        <v>7381.1570000000002</v>
      </c>
      <c r="I51" s="165">
        <v>6696.7420000000002</v>
      </c>
      <c r="J51" s="165">
        <v>7852.8009999999995</v>
      </c>
      <c r="K51" s="165">
        <v>8254.1759999999995</v>
      </c>
      <c r="L51" s="165">
        <v>7344.0640000000003</v>
      </c>
      <c r="M51" s="165">
        <v>8307.9369999999999</v>
      </c>
      <c r="N51" s="165">
        <v>9189.8940000000002</v>
      </c>
      <c r="O51" s="167">
        <v>26.214085590287311</v>
      </c>
      <c r="P51" s="105">
        <v>1908.7049999999999</v>
      </c>
      <c r="Q51" s="105">
        <v>10.616401256635251</v>
      </c>
      <c r="R51" s="106">
        <v>881.95700000000033</v>
      </c>
    </row>
    <row r="52" spans="1:18" ht="19.899999999999999" hidden="1" customHeight="1" x14ac:dyDescent="0.25">
      <c r="A52" s="101" t="s">
        <v>45</v>
      </c>
      <c r="B52" s="165">
        <v>680.68280000000004</v>
      </c>
      <c r="C52" s="165">
        <v>660.59330000000011</v>
      </c>
      <c r="D52" s="165">
        <v>615.25619999999992</v>
      </c>
      <c r="E52" s="165">
        <v>620.33140000000014</v>
      </c>
      <c r="F52" s="165">
        <v>637.92359999999996</v>
      </c>
      <c r="G52" s="165">
        <v>706.24810000000002</v>
      </c>
      <c r="H52" s="165">
        <v>657.14989999999989</v>
      </c>
      <c r="I52" s="165">
        <v>672.32600000000002</v>
      </c>
      <c r="J52" s="165">
        <v>788.16429999999991</v>
      </c>
      <c r="K52" s="165">
        <v>767.33039999999994</v>
      </c>
      <c r="L52" s="165">
        <v>783.02690000000007</v>
      </c>
      <c r="M52" s="165">
        <v>744.31049999999993</v>
      </c>
      <c r="N52" s="165">
        <v>831.25959999999998</v>
      </c>
      <c r="O52" s="167">
        <v>22.124283825473761</v>
      </c>
      <c r="P52" s="105">
        <v>150.57679999999993</v>
      </c>
      <c r="Q52" s="105">
        <v>11.688835147118098</v>
      </c>
      <c r="R52" s="106">
        <v>86.949100000000044</v>
      </c>
    </row>
    <row r="53" spans="1:18" ht="19.899999999999999" customHeight="1" x14ac:dyDescent="0.25">
      <c r="A53" s="158" t="s">
        <v>56</v>
      </c>
      <c r="B53" s="162">
        <v>28375.290699999998</v>
      </c>
      <c r="C53" s="162">
        <v>28682.15</v>
      </c>
      <c r="D53" s="162">
        <v>28684.193300000006</v>
      </c>
      <c r="E53" s="162">
        <v>28810.102299999999</v>
      </c>
      <c r="F53" s="162">
        <v>28315.038100000002</v>
      </c>
      <c r="G53" s="162">
        <v>27223.393200000002</v>
      </c>
      <c r="H53" s="162">
        <v>26325.021399999998</v>
      </c>
      <c r="I53" s="162">
        <v>25726.216400000001</v>
      </c>
      <c r="J53" s="162">
        <v>25758.313299999994</v>
      </c>
      <c r="K53" s="162">
        <v>26088.659</v>
      </c>
      <c r="L53" s="162">
        <v>25465.9228</v>
      </c>
      <c r="M53" s="162">
        <v>27744.422700000003</v>
      </c>
      <c r="N53" s="162">
        <v>28050.622799999997</v>
      </c>
      <c r="O53" s="164">
        <v>-1.1443050822370187</v>
      </c>
      <c r="P53" s="111">
        <v>-324.66790000000037</v>
      </c>
      <c r="Q53" s="111">
        <v>1.1036461412032592</v>
      </c>
      <c r="R53" s="112">
        <v>306.20009999999456</v>
      </c>
    </row>
    <row r="54" spans="1:18" ht="19.899999999999999" customHeight="1" x14ac:dyDescent="0.25">
      <c r="A54" s="101" t="s">
        <v>54</v>
      </c>
      <c r="B54" s="165">
        <v>15085.945</v>
      </c>
      <c r="C54" s="165">
        <v>15312.095000000001</v>
      </c>
      <c r="D54" s="165">
        <v>15158.877</v>
      </c>
      <c r="E54" s="165">
        <v>15052.344999999999</v>
      </c>
      <c r="F54" s="165">
        <v>14661.427</v>
      </c>
      <c r="G54" s="165">
        <v>14007.621999999999</v>
      </c>
      <c r="H54" s="165">
        <v>13313.217999999999</v>
      </c>
      <c r="I54" s="165">
        <v>12874.212000000001</v>
      </c>
      <c r="J54" s="165">
        <v>12747.600999999999</v>
      </c>
      <c r="K54" s="165">
        <v>12742.526</v>
      </c>
      <c r="L54" s="165">
        <v>12457.706999999999</v>
      </c>
      <c r="M54" s="165">
        <v>13120.5</v>
      </c>
      <c r="N54" s="165">
        <v>13218.627</v>
      </c>
      <c r="O54" s="167">
        <v>-12.377783228047377</v>
      </c>
      <c r="P54" s="105">
        <v>-1867.3179999999993</v>
      </c>
      <c r="Q54" s="105">
        <v>0.74768492054418934</v>
      </c>
      <c r="R54" s="106">
        <v>98.127000000000407</v>
      </c>
    </row>
    <row r="55" spans="1:18" ht="19.899999999999999" customHeight="1" x14ac:dyDescent="0.25">
      <c r="A55" s="101" t="s">
        <v>55</v>
      </c>
      <c r="B55" s="165">
        <v>13289.3457</v>
      </c>
      <c r="C55" s="165">
        <v>13370.055</v>
      </c>
      <c r="D55" s="165">
        <v>13525.316299999999</v>
      </c>
      <c r="E55" s="165">
        <v>13757.757300000001</v>
      </c>
      <c r="F55" s="165">
        <v>13653.6111</v>
      </c>
      <c r="G55" s="165">
        <v>13215.771199999999</v>
      </c>
      <c r="H55" s="165">
        <v>13011.803400000001</v>
      </c>
      <c r="I55" s="165">
        <v>12852.004400000002</v>
      </c>
      <c r="J55" s="165">
        <v>13010.712299999999</v>
      </c>
      <c r="K55" s="165">
        <v>13346.133</v>
      </c>
      <c r="L55" s="165">
        <v>13008.2158</v>
      </c>
      <c r="M55" s="165">
        <v>14623.922700000003</v>
      </c>
      <c r="N55" s="165">
        <v>14831.995800000001</v>
      </c>
      <c r="O55" s="167">
        <v>11.608587359755598</v>
      </c>
      <c r="P55" s="105">
        <v>1542.6501000000007</v>
      </c>
      <c r="Q55" s="105">
        <v>1.4230130129445659</v>
      </c>
      <c r="R55" s="106">
        <v>208.07309999999779</v>
      </c>
    </row>
    <row r="56" spans="1:18" ht="19.899999999999999" hidden="1" customHeight="1" x14ac:dyDescent="0.25">
      <c r="A56" s="101" t="s">
        <v>44</v>
      </c>
      <c r="B56" s="165">
        <v>12335.936</v>
      </c>
      <c r="C56" s="165">
        <v>12409.609</v>
      </c>
      <c r="D56" s="165">
        <v>12658.488000000001</v>
      </c>
      <c r="E56" s="165">
        <v>12864.733</v>
      </c>
      <c r="F56" s="165">
        <v>12718.66</v>
      </c>
      <c r="G56" s="165">
        <v>12288.786</v>
      </c>
      <c r="H56" s="165">
        <v>12135.923000000001</v>
      </c>
      <c r="I56" s="165">
        <v>12008.928</v>
      </c>
      <c r="J56" s="165">
        <v>12145.705999999998</v>
      </c>
      <c r="K56" s="165">
        <v>12450.126</v>
      </c>
      <c r="L56" s="165">
        <v>11970.529999999999</v>
      </c>
      <c r="M56" s="165">
        <v>13522.689000000002</v>
      </c>
      <c r="N56" s="165">
        <v>13717.844000000001</v>
      </c>
      <c r="O56" s="167">
        <v>11.202263312770043</v>
      </c>
      <c r="P56" s="105">
        <v>1381.9080000000013</v>
      </c>
      <c r="Q56" s="105">
        <v>1.4427592122874762</v>
      </c>
      <c r="R56" s="106">
        <v>195.15499999999884</v>
      </c>
    </row>
    <row r="57" spans="1:18" ht="19.899999999999999" hidden="1" customHeight="1" x14ac:dyDescent="0.25">
      <c r="A57" s="101" t="s">
        <v>45</v>
      </c>
      <c r="B57" s="165">
        <v>953.40970000000004</v>
      </c>
      <c r="C57" s="165">
        <v>960.44599999999991</v>
      </c>
      <c r="D57" s="165">
        <v>866.8282999999999</v>
      </c>
      <c r="E57" s="165">
        <v>893.02430000000004</v>
      </c>
      <c r="F57" s="165">
        <v>934.9511</v>
      </c>
      <c r="G57" s="165">
        <v>926.98519999999996</v>
      </c>
      <c r="H57" s="165">
        <v>875.88040000000012</v>
      </c>
      <c r="I57" s="165">
        <v>843.07640000000015</v>
      </c>
      <c r="J57" s="165">
        <v>865.00630000000001</v>
      </c>
      <c r="K57" s="165">
        <v>896.00700000000006</v>
      </c>
      <c r="L57" s="165">
        <v>1037.6858</v>
      </c>
      <c r="M57" s="165">
        <v>1101.2337000000002</v>
      </c>
      <c r="N57" s="165">
        <v>1114.1518000000001</v>
      </c>
      <c r="O57" s="167">
        <v>16.865953429830089</v>
      </c>
      <c r="P57" s="105">
        <v>160.74210000000005</v>
      </c>
      <c r="Q57" s="105">
        <v>1.1805303305484924</v>
      </c>
      <c r="R57" s="106">
        <v>12.918099999999868</v>
      </c>
    </row>
    <row r="58" spans="1:18" ht="19.899999999999999" customHeight="1" x14ac:dyDescent="0.25">
      <c r="A58" s="158" t="s">
        <v>57</v>
      </c>
      <c r="B58" s="162">
        <v>43715.357499999998</v>
      </c>
      <c r="C58" s="162">
        <v>43599.509300000005</v>
      </c>
      <c r="D58" s="162">
        <v>43724.580499999996</v>
      </c>
      <c r="E58" s="162">
        <v>43738.2667</v>
      </c>
      <c r="F58" s="162">
        <v>42700.746700000003</v>
      </c>
      <c r="G58" s="162">
        <v>42524.479300000006</v>
      </c>
      <c r="H58" s="162">
        <v>42033.703299999994</v>
      </c>
      <c r="I58" s="162">
        <v>41025.1584</v>
      </c>
      <c r="J58" s="162">
        <v>42094.591599999992</v>
      </c>
      <c r="K58" s="162">
        <v>43023.096399999995</v>
      </c>
      <c r="L58" s="162">
        <v>41765.645700000001</v>
      </c>
      <c r="M58" s="162">
        <v>44863.051200000002</v>
      </c>
      <c r="N58" s="162">
        <v>46584.986399999994</v>
      </c>
      <c r="O58" s="164">
        <v>6.5642771197335454</v>
      </c>
      <c r="P58" s="111">
        <v>2869.6288999999961</v>
      </c>
      <c r="Q58" s="111">
        <v>3.8381208610194157</v>
      </c>
      <c r="R58" s="112">
        <v>1721.9351999999926</v>
      </c>
    </row>
    <row r="59" spans="1:18" ht="19.899999999999999" hidden="1" customHeight="1" x14ac:dyDescent="0.25">
      <c r="A59" s="168" t="s">
        <v>94</v>
      </c>
      <c r="B59" s="169" t="e">
        <v>#REF!</v>
      </c>
      <c r="C59" s="169" t="e">
        <v>#REF!</v>
      </c>
      <c r="D59" s="169" t="e">
        <v>#REF!</v>
      </c>
      <c r="E59" s="169" t="e">
        <v>#REF!</v>
      </c>
      <c r="F59" s="169" t="e">
        <v>#REF!</v>
      </c>
      <c r="G59" s="169" t="e">
        <v>#REF!</v>
      </c>
      <c r="H59" s="169" t="e">
        <v>#REF!</v>
      </c>
      <c r="I59" s="169" t="e">
        <v>#REF!</v>
      </c>
      <c r="J59" s="169" t="e">
        <v>#REF!</v>
      </c>
      <c r="K59" s="169" t="e">
        <v>#REF!</v>
      </c>
      <c r="L59" s="169" t="e">
        <v>#REF!</v>
      </c>
      <c r="M59" s="169" t="e">
        <v>#REF!</v>
      </c>
      <c r="N59" s="169" t="e">
        <v>#REF!</v>
      </c>
      <c r="O59" s="170" t="e">
        <v>#REF!</v>
      </c>
      <c r="P59" s="171" t="e">
        <v>#REF!</v>
      </c>
      <c r="Q59" s="171" t="e">
        <v>#REF!</v>
      </c>
      <c r="R59" s="172" t="e">
        <v>#REF!</v>
      </c>
    </row>
    <row r="60" spans="1:18" ht="19.5" customHeight="1" x14ac:dyDescent="0.25">
      <c r="A60" s="101" t="s">
        <v>54</v>
      </c>
      <c r="B60" s="165">
        <v>22464.14</v>
      </c>
      <c r="C60" s="165">
        <v>22812.166000000001</v>
      </c>
      <c r="D60" s="165">
        <v>22988.366999999998</v>
      </c>
      <c r="E60" s="165">
        <v>22404.723999999998</v>
      </c>
      <c r="F60" s="165">
        <v>22123.921999999999</v>
      </c>
      <c r="G60" s="165">
        <v>21416.237999999998</v>
      </c>
      <c r="H60" s="317">
        <v>20983.593000000001</v>
      </c>
      <c r="I60" s="165">
        <v>20804.086000000003</v>
      </c>
      <c r="J60" s="165">
        <v>20442.913999999997</v>
      </c>
      <c r="K60" s="165">
        <v>20655.456999999999</v>
      </c>
      <c r="L60" s="165">
        <v>20630.339</v>
      </c>
      <c r="M60" s="165">
        <v>21186.881000000001</v>
      </c>
      <c r="N60" s="165">
        <v>21731.837</v>
      </c>
      <c r="O60" s="167">
        <v>-3.2598679671119664</v>
      </c>
      <c r="P60" s="105">
        <v>-732.30299999999988</v>
      </c>
      <c r="Q60" s="105">
        <v>2.5718722418097872</v>
      </c>
      <c r="R60" s="106">
        <v>544.95599999999831</v>
      </c>
    </row>
    <row r="61" spans="1:18" ht="19.899999999999999" hidden="1" customHeight="1" x14ac:dyDescent="0.25">
      <c r="A61" s="173" t="s">
        <v>94</v>
      </c>
      <c r="B61" s="174" t="e">
        <v>#REF!</v>
      </c>
      <c r="C61" s="174" t="e">
        <v>#REF!</v>
      </c>
      <c r="D61" s="174" t="e">
        <v>#REF!</v>
      </c>
      <c r="E61" s="174" t="e">
        <v>#REF!</v>
      </c>
      <c r="F61" s="174" t="e">
        <v>#REF!</v>
      </c>
      <c r="G61" s="174" t="e">
        <v>#REF!</v>
      </c>
      <c r="H61" s="174" t="e">
        <v>#REF!</v>
      </c>
      <c r="I61" s="174" t="e">
        <v>#REF!</v>
      </c>
      <c r="J61" s="174" t="e">
        <v>#REF!</v>
      </c>
      <c r="K61" s="174" t="e">
        <v>#REF!</v>
      </c>
      <c r="L61" s="174" t="e">
        <v>#REF!</v>
      </c>
      <c r="M61" s="174" t="e">
        <v>#REF!</v>
      </c>
      <c r="N61" s="174" t="e">
        <v>#REF!</v>
      </c>
      <c r="O61" s="175" t="e">
        <v>#REF!</v>
      </c>
      <c r="P61" s="176" t="e">
        <v>#REF!</v>
      </c>
      <c r="Q61" s="176" t="e">
        <v>#REF!</v>
      </c>
      <c r="R61" s="177" t="e">
        <v>#REF!</v>
      </c>
    </row>
    <row r="62" spans="1:18" ht="19.899999999999999" customHeight="1" thickBot="1" x14ac:dyDescent="0.3">
      <c r="A62" s="178" t="s">
        <v>55</v>
      </c>
      <c r="B62" s="179">
        <v>21251.217499999999</v>
      </c>
      <c r="C62" s="179">
        <v>20787.3433</v>
      </c>
      <c r="D62" s="179">
        <v>20736.213499999998</v>
      </c>
      <c r="E62" s="179">
        <v>21333.542700000002</v>
      </c>
      <c r="F62" s="179">
        <v>20576.824700000001</v>
      </c>
      <c r="G62" s="179">
        <v>21108.241300000002</v>
      </c>
      <c r="H62" s="179">
        <v>21050.1103</v>
      </c>
      <c r="I62" s="179">
        <v>20221.072400000001</v>
      </c>
      <c r="J62" s="179">
        <v>21651.677599999999</v>
      </c>
      <c r="K62" s="179">
        <v>22367.6394</v>
      </c>
      <c r="L62" s="179">
        <v>21135.306700000001</v>
      </c>
      <c r="M62" s="179">
        <v>23676.1702</v>
      </c>
      <c r="N62" s="179">
        <v>24853.149400000002</v>
      </c>
      <c r="O62" s="181">
        <v>16.949160517994265</v>
      </c>
      <c r="P62" s="182">
        <v>3601.9319000000032</v>
      </c>
      <c r="Q62" s="182">
        <v>4.9708145732845548</v>
      </c>
      <c r="R62" s="183">
        <v>1176.9792000000016</v>
      </c>
    </row>
    <row r="63" spans="1:18" ht="19.899999999999999" hidden="1" customHeight="1" x14ac:dyDescent="0.25">
      <c r="A63" s="184" t="s">
        <v>94</v>
      </c>
      <c r="B63" s="185" t="e">
        <v>#REF!</v>
      </c>
      <c r="C63" s="185" t="e">
        <v>#REF!</v>
      </c>
      <c r="D63" s="185" t="e">
        <v>#REF!</v>
      </c>
      <c r="E63" s="185" t="e">
        <v>#REF!</v>
      </c>
      <c r="F63" s="185" t="e">
        <v>#REF!</v>
      </c>
      <c r="G63" s="185" t="e">
        <v>#REF!</v>
      </c>
      <c r="H63" s="185" t="e">
        <v>#REF!</v>
      </c>
      <c r="I63" s="185" t="e">
        <v>#REF!</v>
      </c>
      <c r="J63" s="185" t="e">
        <v>#REF!</v>
      </c>
      <c r="K63" s="185" t="e">
        <v>#REF!</v>
      </c>
      <c r="L63" s="185" t="e">
        <v>#REF!</v>
      </c>
      <c r="M63" s="185" t="e">
        <v>#REF!</v>
      </c>
      <c r="N63" s="185" t="e">
        <v>#REF!</v>
      </c>
      <c r="O63" s="186" t="e">
        <v>#REF!</v>
      </c>
      <c r="P63" s="187" t="e">
        <v>#REF!</v>
      </c>
      <c r="Q63" s="187" t="e">
        <v>#REF!</v>
      </c>
      <c r="R63" s="188" t="e">
        <v>#REF!</v>
      </c>
    </row>
    <row r="64" spans="1:18" ht="19.899999999999999" hidden="1" customHeight="1" thickTop="1" x14ac:dyDescent="0.25">
      <c r="A64" s="101" t="s">
        <v>44</v>
      </c>
      <c r="B64" s="165">
        <v>19617.125</v>
      </c>
      <c r="C64" s="165">
        <v>19166.304</v>
      </c>
      <c r="D64" s="165">
        <v>19254.129000000001</v>
      </c>
      <c r="E64" s="165">
        <v>19820.186999999998</v>
      </c>
      <c r="F64" s="165">
        <v>19003.95</v>
      </c>
      <c r="G64" s="165">
        <v>19475.008000000002</v>
      </c>
      <c r="H64" s="165">
        <v>19517.080000000002</v>
      </c>
      <c r="I64" s="165">
        <v>18705.669999999998</v>
      </c>
      <c r="J64" s="165">
        <v>19998.506999999998</v>
      </c>
      <c r="K64" s="165">
        <v>20704.302</v>
      </c>
      <c r="L64" s="165">
        <v>19314.593999999997</v>
      </c>
      <c r="M64" s="165">
        <v>21830.626000000004</v>
      </c>
      <c r="N64" s="165">
        <v>22907.738000000001</v>
      </c>
      <c r="O64" s="167">
        <v>16.774140928067872</v>
      </c>
      <c r="P64" s="105">
        <v>3290.6130000000012</v>
      </c>
      <c r="Q64" s="105">
        <v>4.9339001218473255</v>
      </c>
      <c r="R64" s="106">
        <v>1077.1119999999974</v>
      </c>
    </row>
    <row r="65" spans="1:18" ht="19.899999999999999" hidden="1" customHeight="1" thickTop="1" x14ac:dyDescent="0.25">
      <c r="A65" s="189" t="s">
        <v>45</v>
      </c>
      <c r="B65" s="190">
        <v>1634.0925000000002</v>
      </c>
      <c r="C65" s="190">
        <v>1621.0392999999999</v>
      </c>
      <c r="D65" s="190">
        <v>1482.0844999999999</v>
      </c>
      <c r="E65" s="190">
        <v>1513.3557000000003</v>
      </c>
      <c r="F65" s="190">
        <v>1572.8746999999998</v>
      </c>
      <c r="G65" s="190">
        <v>1633.2332999999999</v>
      </c>
      <c r="H65" s="190">
        <v>1533.0302999999999</v>
      </c>
      <c r="I65" s="190">
        <v>1515.4024000000002</v>
      </c>
      <c r="J65" s="190">
        <v>1653.1705999999999</v>
      </c>
      <c r="K65" s="190">
        <v>1663.3373999999999</v>
      </c>
      <c r="L65" s="190">
        <v>1820.7127</v>
      </c>
      <c r="M65" s="190">
        <v>1845.5442000000003</v>
      </c>
      <c r="N65" s="190">
        <v>1945.4114</v>
      </c>
      <c r="O65" s="192">
        <v>19.050241723272762</v>
      </c>
      <c r="P65" s="193">
        <v>311.31889999999976</v>
      </c>
      <c r="Q65" s="193">
        <v>5.4131671633703649</v>
      </c>
      <c r="R65" s="194">
        <v>99.867199999999684</v>
      </c>
    </row>
    <row r="66" spans="1:18" s="199" customFormat="1" ht="33.75" customHeight="1" thickTop="1" thickBot="1" x14ac:dyDescent="0.3">
      <c r="A66" s="195" t="s">
        <v>58</v>
      </c>
      <c r="B66" s="196">
        <v>2861.4479999999999</v>
      </c>
      <c r="C66" s="196">
        <v>3029.761</v>
      </c>
      <c r="D66" s="196">
        <v>3095.9790000000003</v>
      </c>
      <c r="E66" s="196">
        <v>2927.2619999999997</v>
      </c>
      <c r="F66" s="196">
        <v>3025.6120000000001</v>
      </c>
      <c r="G66" s="196">
        <v>3002.1749999999997</v>
      </c>
      <c r="H66" s="196">
        <v>3067.2869999999998</v>
      </c>
      <c r="I66" s="196">
        <v>3009.5340000000001</v>
      </c>
      <c r="J66" s="196">
        <v>3019.098</v>
      </c>
      <c r="K66" s="196">
        <v>3200.9079999999999</v>
      </c>
      <c r="L66" s="196">
        <v>3053.893</v>
      </c>
      <c r="M66" s="196">
        <v>2948.9679999999998</v>
      </c>
      <c r="N66" s="196">
        <v>2986.942</v>
      </c>
      <c r="O66" s="198">
        <v>4.3859649122807012</v>
      </c>
      <c r="P66" s="130">
        <v>125.49400000000014</v>
      </c>
      <c r="Q66" s="130">
        <v>1.2851814174296403</v>
      </c>
      <c r="R66" s="131">
        <v>37.97400000000016</v>
      </c>
    </row>
    <row r="67" spans="1:18" s="199" customFormat="1" ht="63.75" customHeight="1" thickTop="1" x14ac:dyDescent="0.25">
      <c r="A67" s="200" t="s">
        <v>95</v>
      </c>
      <c r="B67" s="162">
        <v>23403.866000000002</v>
      </c>
      <c r="C67" s="162">
        <v>23755.353999999999</v>
      </c>
      <c r="D67" s="162">
        <v>23921.500999999997</v>
      </c>
      <c r="E67" s="162">
        <v>23329.515999999992</v>
      </c>
      <c r="F67" s="162">
        <v>23023.892</v>
      </c>
      <c r="G67" s="162">
        <v>22261.370999999999</v>
      </c>
      <c r="H67" s="162">
        <v>21782.113000000001</v>
      </c>
      <c r="I67" s="162">
        <v>21585.029000000006</v>
      </c>
      <c r="J67" s="162">
        <v>21160.42</v>
      </c>
      <c r="K67" s="162">
        <v>21362.565999999999</v>
      </c>
      <c r="L67" s="162">
        <v>21311.412</v>
      </c>
      <c r="M67" s="162">
        <v>21887.687000000005</v>
      </c>
      <c r="N67" s="162">
        <v>22422.522000000004</v>
      </c>
      <c r="O67" s="164">
        <v>-4.193318207649158</v>
      </c>
      <c r="P67" s="111">
        <v>-981.34399999999732</v>
      </c>
      <c r="Q67" s="111">
        <v>2.4433814425453533</v>
      </c>
      <c r="R67" s="112">
        <v>534.83499999999913</v>
      </c>
    </row>
    <row r="68" spans="1:18" s="199" customFormat="1" ht="17.45" customHeight="1" x14ac:dyDescent="0.25">
      <c r="A68" s="201" t="s">
        <v>96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4"/>
      <c r="P68" s="205"/>
      <c r="Q68" s="205"/>
      <c r="R68" s="206"/>
    </row>
    <row r="69" spans="1:18" s="199" customFormat="1" ht="19.5" customHeight="1" x14ac:dyDescent="0.25">
      <c r="A69" s="101" t="s">
        <v>97</v>
      </c>
      <c r="B69" s="207">
        <v>0.12</v>
      </c>
      <c r="C69" s="207">
        <v>0.11700000000000001</v>
      </c>
      <c r="D69" s="207">
        <v>0.11700000000000001</v>
      </c>
      <c r="E69" s="207">
        <v>0.11700000000000001</v>
      </c>
      <c r="F69" s="207">
        <v>0.11700000000000001</v>
      </c>
      <c r="G69" s="207">
        <v>0.11700000000000001</v>
      </c>
      <c r="H69" s="207">
        <v>0.113</v>
      </c>
      <c r="I69" s="207">
        <v>0.113</v>
      </c>
      <c r="J69" s="207">
        <v>0.113</v>
      </c>
      <c r="K69" s="207">
        <v>0.113</v>
      </c>
      <c r="L69" s="207">
        <v>0.113</v>
      </c>
      <c r="M69" s="207">
        <v>0.113</v>
      </c>
      <c r="N69" s="207">
        <v>0.113</v>
      </c>
      <c r="O69" s="209">
        <v>0</v>
      </c>
      <c r="P69" s="105">
        <v>-6.9999999999999923E-3</v>
      </c>
      <c r="Q69" s="105">
        <v>0</v>
      </c>
      <c r="R69" s="106">
        <v>0</v>
      </c>
    </row>
    <row r="70" spans="1:18" s="199" customFormat="1" ht="20.100000000000001" customHeight="1" x14ac:dyDescent="0.25">
      <c r="A70" s="201" t="s">
        <v>98</v>
      </c>
      <c r="B70" s="210">
        <v>0</v>
      </c>
      <c r="C70" s="210">
        <v>0</v>
      </c>
      <c r="D70" s="210">
        <v>0</v>
      </c>
      <c r="E70" s="210">
        <v>0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10">
        <v>0</v>
      </c>
      <c r="N70" s="210">
        <v>0</v>
      </c>
      <c r="O70" s="212" t="s">
        <v>99</v>
      </c>
      <c r="P70" s="213">
        <v>0</v>
      </c>
      <c r="Q70" s="214" t="s">
        <v>99</v>
      </c>
      <c r="R70" s="215">
        <v>0</v>
      </c>
    </row>
    <row r="71" spans="1:18" s="199" customFormat="1" ht="20.100000000000001" customHeight="1" x14ac:dyDescent="0.25">
      <c r="A71" s="216" t="s">
        <v>100</v>
      </c>
      <c r="B71" s="217">
        <v>1.3759999999999999</v>
      </c>
      <c r="C71" s="217">
        <v>0.64100000000000001</v>
      </c>
      <c r="D71" s="217">
        <v>3.7570000000000001</v>
      </c>
      <c r="E71" s="217">
        <v>5.6539999999999999</v>
      </c>
      <c r="F71" s="217">
        <v>6.032</v>
      </c>
      <c r="G71" s="217">
        <v>4.4139999999999997</v>
      </c>
      <c r="H71" s="217">
        <v>5.54</v>
      </c>
      <c r="I71" s="217">
        <v>5.484</v>
      </c>
      <c r="J71" s="217">
        <v>5.0830000000000002</v>
      </c>
      <c r="K71" s="217">
        <v>4.4420000000000002</v>
      </c>
      <c r="L71" s="217">
        <v>4.9660000000000002</v>
      </c>
      <c r="M71" s="217">
        <v>3.7909999999999999</v>
      </c>
      <c r="N71" s="217">
        <v>5.0579999999999998</v>
      </c>
      <c r="O71" s="209">
        <v>264.28571428571428</v>
      </c>
      <c r="P71" s="219">
        <v>3.6819999999999999</v>
      </c>
      <c r="Q71" s="214">
        <v>34.210526315789465</v>
      </c>
      <c r="R71" s="220">
        <v>1.2669999999999999</v>
      </c>
    </row>
    <row r="72" spans="1:18" s="199" customFormat="1" ht="20.100000000000001" customHeight="1" x14ac:dyDescent="0.25">
      <c r="A72" s="216" t="s">
        <v>101</v>
      </c>
      <c r="B72" s="221">
        <v>855.83199999999999</v>
      </c>
      <c r="C72" s="221">
        <v>860.62699999999995</v>
      </c>
      <c r="D72" s="221">
        <v>849.40700000000004</v>
      </c>
      <c r="E72" s="221">
        <v>843.904</v>
      </c>
      <c r="F72" s="221">
        <v>816.02300000000002</v>
      </c>
      <c r="G72" s="221">
        <v>796.04200000000003</v>
      </c>
      <c r="H72" s="221">
        <v>750.88499999999999</v>
      </c>
      <c r="I72" s="221">
        <v>732.98</v>
      </c>
      <c r="J72" s="221">
        <v>671.14499999999998</v>
      </c>
      <c r="K72" s="221">
        <v>662.73199999999997</v>
      </c>
      <c r="L72" s="221">
        <v>635.61599999999999</v>
      </c>
      <c r="M72" s="221">
        <v>655.00699999999995</v>
      </c>
      <c r="N72" s="221">
        <v>643.274</v>
      </c>
      <c r="O72" s="223">
        <v>-24.830567889693857</v>
      </c>
      <c r="P72" s="224">
        <v>-212.55799999999999</v>
      </c>
      <c r="Q72" s="224">
        <v>-1.7862595419847398</v>
      </c>
      <c r="R72" s="225">
        <v>-11.732999999999947</v>
      </c>
    </row>
    <row r="73" spans="1:18" s="199" customFormat="1" ht="20.100000000000001" customHeight="1" x14ac:dyDescent="0.25">
      <c r="A73" s="178" t="s">
        <v>102</v>
      </c>
      <c r="B73" s="221">
        <v>82.397999999999996</v>
      </c>
      <c r="C73" s="221">
        <v>81.802999999999997</v>
      </c>
      <c r="D73" s="221">
        <v>79.853000000000009</v>
      </c>
      <c r="E73" s="221">
        <v>75.117000000000004</v>
      </c>
      <c r="F73" s="221">
        <v>77.798000000000002</v>
      </c>
      <c r="G73" s="221">
        <v>44.56</v>
      </c>
      <c r="H73" s="221">
        <v>41.981999999999999</v>
      </c>
      <c r="I73" s="221">
        <v>42.366</v>
      </c>
      <c r="J73" s="221">
        <v>41.164999999999999</v>
      </c>
      <c r="K73" s="221">
        <v>39.822000000000003</v>
      </c>
      <c r="L73" s="221">
        <v>40.378</v>
      </c>
      <c r="M73" s="221">
        <v>41.895000000000003</v>
      </c>
      <c r="N73" s="221">
        <v>42.239999999999995</v>
      </c>
      <c r="O73" s="223">
        <v>-48.786407766990294</v>
      </c>
      <c r="P73" s="224">
        <v>-40.158000000000001</v>
      </c>
      <c r="Q73" s="224">
        <v>0.71599045346063073</v>
      </c>
      <c r="R73" s="225">
        <v>0.34499999999999176</v>
      </c>
    </row>
    <row r="74" spans="1:18" s="199" customFormat="1" ht="20.100000000000001" customHeight="1" x14ac:dyDescent="0.25">
      <c r="A74" s="178" t="s">
        <v>103</v>
      </c>
      <c r="B74" s="221">
        <v>4271.2539999999999</v>
      </c>
      <c r="C74" s="221">
        <v>4308.7240000000002</v>
      </c>
      <c r="D74" s="221">
        <v>4332.6120000000001</v>
      </c>
      <c r="E74" s="221">
        <v>4337.0789999999997</v>
      </c>
      <c r="F74" s="221">
        <v>4288.2740000000003</v>
      </c>
      <c r="G74" s="221">
        <v>4221.0829999999996</v>
      </c>
      <c r="H74" s="221">
        <v>4198.1409999999996</v>
      </c>
      <c r="I74" s="221">
        <v>4221.9809999999998</v>
      </c>
      <c r="J74" s="221">
        <v>4256.8010000000004</v>
      </c>
      <c r="K74" s="221">
        <v>4354.5810000000001</v>
      </c>
      <c r="L74" s="221">
        <v>4436.7960000000003</v>
      </c>
      <c r="M74" s="221">
        <v>4500.6379999999999</v>
      </c>
      <c r="N74" s="221">
        <v>4560.6220000000003</v>
      </c>
      <c r="O74" s="223">
        <v>6.7731135719804314</v>
      </c>
      <c r="P74" s="224">
        <v>289.36800000000039</v>
      </c>
      <c r="Q74" s="224">
        <v>1.3331555792560992</v>
      </c>
      <c r="R74" s="225">
        <v>59.984000000000378</v>
      </c>
    </row>
    <row r="75" spans="1:18" s="199" customFormat="1" ht="20.100000000000001" customHeight="1" thickBot="1" x14ac:dyDescent="0.3">
      <c r="A75" s="226" t="s">
        <v>104</v>
      </c>
      <c r="B75" s="227">
        <v>10005.039000000001</v>
      </c>
      <c r="C75" s="227">
        <v>10014.438</v>
      </c>
      <c r="D75" s="227">
        <v>9831.482</v>
      </c>
      <c r="E75" s="227">
        <v>9691.3639999999996</v>
      </c>
      <c r="F75" s="227">
        <v>9288.8389999999999</v>
      </c>
      <c r="G75" s="227">
        <v>8850.2369999999992</v>
      </c>
      <c r="H75" s="227">
        <v>8321.3549999999996</v>
      </c>
      <c r="I75" s="227">
        <v>8024.5709999999999</v>
      </c>
      <c r="J75" s="227">
        <v>7965.7529999999997</v>
      </c>
      <c r="K75" s="227">
        <v>8031.8760000000002</v>
      </c>
      <c r="L75" s="227">
        <v>7858.5690000000004</v>
      </c>
      <c r="M75" s="227">
        <v>8273.5280000000002</v>
      </c>
      <c r="N75" s="227">
        <v>8328.0339999999997</v>
      </c>
      <c r="O75" s="181">
        <v>-16.761619190404797</v>
      </c>
      <c r="P75" s="182">
        <v>-1677.005000000001</v>
      </c>
      <c r="Q75" s="182">
        <v>0.65872967909590863</v>
      </c>
      <c r="R75" s="183">
        <v>54.505999999999403</v>
      </c>
    </row>
    <row r="76" spans="1:18" ht="19.899999999999999" customHeight="1" thickTop="1" x14ac:dyDescent="0.25">
      <c r="A76" s="99" t="s">
        <v>59</v>
      </c>
      <c r="B76" s="162">
        <v>11002.865834270424</v>
      </c>
      <c r="C76" s="162">
        <v>10935.698490163186</v>
      </c>
      <c r="D76" s="162">
        <v>11023.90211375865</v>
      </c>
      <c r="E76" s="162">
        <v>10978.6229327033</v>
      </c>
      <c r="F76" s="162">
        <v>11053.653224547159</v>
      </c>
      <c r="G76" s="162">
        <v>10747.914722255122</v>
      </c>
      <c r="H76" s="162">
        <v>10400.213890644753</v>
      </c>
      <c r="I76" s="162">
        <v>10247.447281418044</v>
      </c>
      <c r="J76" s="162">
        <v>10274.966412700944</v>
      </c>
      <c r="K76" s="162">
        <v>10400.932504086431</v>
      </c>
      <c r="L76" s="162">
        <v>10476.354615764358</v>
      </c>
      <c r="M76" s="162">
        <v>10858.873855185911</v>
      </c>
      <c r="N76" s="162">
        <v>11008.44660727601</v>
      </c>
      <c r="O76" s="164">
        <v>4.9986821656108849E-2</v>
      </c>
      <c r="P76" s="111">
        <v>5.5807730055857974</v>
      </c>
      <c r="Q76" s="111">
        <v>1.3767508679516343</v>
      </c>
      <c r="R76" s="112">
        <v>149.57275209009822</v>
      </c>
    </row>
    <row r="77" spans="1:18" ht="19.899999999999999" customHeight="1" x14ac:dyDescent="0.25">
      <c r="A77" s="99" t="s">
        <v>60</v>
      </c>
      <c r="B77" s="162">
        <v>3720.7631160572332</v>
      </c>
      <c r="C77" s="162">
        <v>3610.6645569620255</v>
      </c>
      <c r="D77" s="162">
        <v>3772.4292851652581</v>
      </c>
      <c r="E77" s="162">
        <v>3842.525722124838</v>
      </c>
      <c r="F77" s="162">
        <v>3729.002186133665</v>
      </c>
      <c r="G77" s="162">
        <v>3685.4096095384739</v>
      </c>
      <c r="H77" s="162">
        <v>3623.4568584070798</v>
      </c>
      <c r="I77" s="162">
        <v>3481.8761202947621</v>
      </c>
      <c r="J77" s="162">
        <v>3574.3148909011124</v>
      </c>
      <c r="K77" s="162">
        <v>3594.5524857473188</v>
      </c>
      <c r="L77" s="162">
        <v>3574.4627283198947</v>
      </c>
      <c r="M77" s="162">
        <v>3642.4227005870839</v>
      </c>
      <c r="N77" s="162">
        <v>3848.2430045916562</v>
      </c>
      <c r="O77" s="164">
        <v>3.4239948398193838</v>
      </c>
      <c r="P77" s="111">
        <v>127.47988853442303</v>
      </c>
      <c r="Q77" s="111">
        <v>5.6501207994728668</v>
      </c>
      <c r="R77" s="112">
        <v>205.82030400457234</v>
      </c>
    </row>
    <row r="78" spans="1:18" ht="19.899999999999999" customHeight="1" x14ac:dyDescent="0.25">
      <c r="A78" s="101" t="s">
        <v>61</v>
      </c>
      <c r="B78" s="165">
        <v>1210.0984916049479</v>
      </c>
      <c r="C78" s="165">
        <v>1262.7912917492756</v>
      </c>
      <c r="D78" s="165">
        <v>1294.9788624135281</v>
      </c>
      <c r="E78" s="165">
        <v>1296.9590732413687</v>
      </c>
      <c r="F78" s="165">
        <v>1353.0726889444099</v>
      </c>
      <c r="G78" s="165">
        <v>1301.0091199810493</v>
      </c>
      <c r="H78" s="165">
        <v>1240.6972977243995</v>
      </c>
      <c r="I78" s="165">
        <v>1205.9537940649273</v>
      </c>
      <c r="J78" s="165">
        <v>1190.2461207068491</v>
      </c>
      <c r="K78" s="165">
        <v>1164.9479727305347</v>
      </c>
      <c r="L78" s="165">
        <v>1183.1919532664144</v>
      </c>
      <c r="M78" s="165">
        <v>1193.8180039138942</v>
      </c>
      <c r="N78" s="165">
        <v>1222.3888387425925</v>
      </c>
      <c r="O78" s="167">
        <v>1.0164449219072955</v>
      </c>
      <c r="P78" s="105">
        <v>12.29034713764463</v>
      </c>
      <c r="Q78" s="105">
        <v>2.3957111744010837</v>
      </c>
      <c r="R78" s="106">
        <v>28.570834828698253</v>
      </c>
    </row>
    <row r="79" spans="1:18" ht="19.899999999999999" customHeight="1" x14ac:dyDescent="0.25">
      <c r="A79" s="101" t="s">
        <v>62</v>
      </c>
      <c r="B79" s="165">
        <v>2510.6646244522858</v>
      </c>
      <c r="C79" s="165">
        <v>2347.8732652127501</v>
      </c>
      <c r="D79" s="165">
        <v>2477.4504227517295</v>
      </c>
      <c r="E79" s="165">
        <v>2545.5666488834695</v>
      </c>
      <c r="F79" s="165">
        <v>2375.929497189255</v>
      </c>
      <c r="G79" s="165">
        <v>2384.4004895574244</v>
      </c>
      <c r="H79" s="165">
        <v>2382.7595606826803</v>
      </c>
      <c r="I79" s="165">
        <v>2275.9223262298351</v>
      </c>
      <c r="J79" s="165">
        <v>2384.0687701942638</v>
      </c>
      <c r="K79" s="165">
        <v>2429.604513016784</v>
      </c>
      <c r="L79" s="165">
        <v>2391.2707750534801</v>
      </c>
      <c r="M79" s="165">
        <v>2448.6046966731897</v>
      </c>
      <c r="N79" s="165">
        <v>2625.854165849064</v>
      </c>
      <c r="O79" s="167">
        <v>4.5883618114470179</v>
      </c>
      <c r="P79" s="105">
        <v>115.18954139677817</v>
      </c>
      <c r="Q79" s="105">
        <v>7.2408723352119662</v>
      </c>
      <c r="R79" s="106">
        <v>177.24946917587431</v>
      </c>
    </row>
    <row r="80" spans="1:18" ht="19.899999999999999" hidden="1" customHeight="1" x14ac:dyDescent="0.25">
      <c r="A80" s="101" t="s">
        <v>44</v>
      </c>
      <c r="B80" s="165">
        <v>2486.0863158711077</v>
      </c>
      <c r="C80" s="165">
        <v>2326.0317218240052</v>
      </c>
      <c r="D80" s="165">
        <v>2449.1483474250576</v>
      </c>
      <c r="E80" s="165">
        <v>2509.8445240454234</v>
      </c>
      <c r="F80" s="165">
        <v>2322.2891942535898</v>
      </c>
      <c r="G80" s="165">
        <v>2335.1731217181887</v>
      </c>
      <c r="H80" s="165">
        <v>2347.3000948166878</v>
      </c>
      <c r="I80" s="165">
        <v>2241.0651264688313</v>
      </c>
      <c r="J80" s="165">
        <v>2348.0485859029077</v>
      </c>
      <c r="K80" s="165">
        <v>2377.4739863652671</v>
      </c>
      <c r="L80" s="165">
        <v>2290.9354944874112</v>
      </c>
      <c r="M80" s="165">
        <v>2331.5956947162426</v>
      </c>
      <c r="N80" s="165">
        <v>2507.734782779326</v>
      </c>
      <c r="O80" s="167">
        <v>0.8688306986846831</v>
      </c>
      <c r="P80" s="105">
        <v>21.648466908218325</v>
      </c>
      <c r="Q80" s="105">
        <v>7.5527534740092603</v>
      </c>
      <c r="R80" s="106">
        <v>176.13908806308336</v>
      </c>
    </row>
    <row r="81" spans="1:18" ht="19.899999999999999" hidden="1" customHeight="1" x14ac:dyDescent="0.25">
      <c r="A81" s="101" t="s">
        <v>45</v>
      </c>
      <c r="B81" s="165">
        <v>24.578308581178021</v>
      </c>
      <c r="C81" s="165">
        <v>21.841543388744856</v>
      </c>
      <c r="D81" s="165">
        <v>28.30207532667179</v>
      </c>
      <c r="E81" s="165">
        <v>35.722124838045879</v>
      </c>
      <c r="F81" s="165">
        <v>53.640302935665197</v>
      </c>
      <c r="G81" s="165">
        <v>49.227367839235654</v>
      </c>
      <c r="H81" s="165">
        <v>35.459465865992414</v>
      </c>
      <c r="I81" s="165">
        <v>34.857199761003784</v>
      </c>
      <c r="J81" s="165">
        <v>36.020184291355854</v>
      </c>
      <c r="K81" s="165">
        <v>52.130526651516952</v>
      </c>
      <c r="L81" s="165">
        <v>100.33528056606879</v>
      </c>
      <c r="M81" s="165">
        <v>117.00900195694716</v>
      </c>
      <c r="N81" s="165">
        <v>118.11938306973823</v>
      </c>
      <c r="O81" s="167">
        <v>380.08130081300811</v>
      </c>
      <c r="P81" s="105">
        <v>93.541074488560213</v>
      </c>
      <c r="Q81" s="105">
        <v>0.94017094017093528</v>
      </c>
      <c r="R81" s="106">
        <v>1.1103811127910745</v>
      </c>
    </row>
    <row r="82" spans="1:18" ht="19.899999999999999" customHeight="1" x14ac:dyDescent="0.25">
      <c r="A82" s="99" t="s">
        <v>63</v>
      </c>
      <c r="B82" s="162">
        <v>7282.1027182131911</v>
      </c>
      <c r="C82" s="162">
        <v>7325.0339332011608</v>
      </c>
      <c r="D82" s="162">
        <v>7251.4728285933907</v>
      </c>
      <c r="E82" s="162">
        <v>7136.0972105784613</v>
      </c>
      <c r="F82" s="162">
        <v>7324.6510384134936</v>
      </c>
      <c r="G82" s="162">
        <v>7062.5051127166489</v>
      </c>
      <c r="H82" s="162">
        <v>6776.7570322376732</v>
      </c>
      <c r="I82" s="162">
        <v>6765.5711611232828</v>
      </c>
      <c r="J82" s="162">
        <v>6700.6515217998312</v>
      </c>
      <c r="K82" s="162">
        <v>6806.3800183391131</v>
      </c>
      <c r="L82" s="162">
        <v>6901.8918874444626</v>
      </c>
      <c r="M82" s="162">
        <v>7216.4511545988271</v>
      </c>
      <c r="N82" s="162">
        <v>7160.2036026843534</v>
      </c>
      <c r="O82" s="164">
        <v>-1.6739676741599339</v>
      </c>
      <c r="P82" s="111">
        <v>-121.89911552883768</v>
      </c>
      <c r="Q82" s="111">
        <v>-0.78015658560244139</v>
      </c>
      <c r="R82" s="112">
        <v>-56.247551914473661</v>
      </c>
    </row>
    <row r="83" spans="1:18" ht="19.899999999999999" customHeight="1" x14ac:dyDescent="0.25">
      <c r="A83" s="101" t="s">
        <v>64</v>
      </c>
      <c r="B83" s="165">
        <v>4639.6610958160454</v>
      </c>
      <c r="C83" s="165">
        <v>4575.2806161354283</v>
      </c>
      <c r="D83" s="165">
        <v>4530.8770176787093</v>
      </c>
      <c r="E83" s="165">
        <v>4439.0157000228637</v>
      </c>
      <c r="F83" s="165">
        <v>4370.4700187382896</v>
      </c>
      <c r="G83" s="165">
        <v>4229.2613210154368</v>
      </c>
      <c r="H83" s="165">
        <v>4018.9495101137795</v>
      </c>
      <c r="I83" s="165">
        <v>3922.1927902808211</v>
      </c>
      <c r="J83" s="165">
        <v>3894.7596633292114</v>
      </c>
      <c r="K83" s="165">
        <v>3915.1963481242269</v>
      </c>
      <c r="L83" s="165">
        <v>3941.749218364324</v>
      </c>
      <c r="M83" s="165">
        <v>3941.4070450097847</v>
      </c>
      <c r="N83" s="165">
        <v>3965.2517562105099</v>
      </c>
      <c r="O83" s="167">
        <v>-14.535422548871688</v>
      </c>
      <c r="P83" s="105">
        <v>-674.40933960553548</v>
      </c>
      <c r="Q83" s="105">
        <v>0.60638351854671158</v>
      </c>
      <c r="R83" s="106">
        <v>23.844711200725214</v>
      </c>
    </row>
    <row r="84" spans="1:18" ht="19.899999999999999" customHeight="1" x14ac:dyDescent="0.25">
      <c r="A84" s="101" t="s">
        <v>65</v>
      </c>
      <c r="B84" s="165">
        <v>2642.4416223971461</v>
      </c>
      <c r="C84" s="165">
        <v>2749.7533170657316</v>
      </c>
      <c r="D84" s="165">
        <v>2720.5958109146809</v>
      </c>
      <c r="E84" s="165">
        <v>2697.0815105555976</v>
      </c>
      <c r="F84" s="165">
        <v>2954.181019675204</v>
      </c>
      <c r="G84" s="165">
        <v>2833.2437917012116</v>
      </c>
      <c r="H84" s="165">
        <v>2757.8075221238937</v>
      </c>
      <c r="I84" s="165">
        <v>2843.3783708424617</v>
      </c>
      <c r="J84" s="165">
        <v>2805.8918584706212</v>
      </c>
      <c r="K84" s="165">
        <v>2891.1836702148862</v>
      </c>
      <c r="L84" s="165">
        <v>2960.1426690801381</v>
      </c>
      <c r="M84" s="165">
        <v>3275.0441095890415</v>
      </c>
      <c r="N84" s="165">
        <v>3194.9518464738435</v>
      </c>
      <c r="O84" s="167">
        <v>20.912806539509532</v>
      </c>
      <c r="P84" s="105">
        <v>552.51022407669734</v>
      </c>
      <c r="Q84" s="105">
        <v>-2.4427480916030535</v>
      </c>
      <c r="R84" s="106">
        <v>-80.092263115197966</v>
      </c>
    </row>
    <row r="85" spans="1:18" ht="19.899999999999999" hidden="1" customHeight="1" x14ac:dyDescent="0.25">
      <c r="A85" s="101" t="s">
        <v>44</v>
      </c>
      <c r="B85" s="165">
        <v>2297.3236651285433</v>
      </c>
      <c r="C85" s="165">
        <v>2405.4037669666009</v>
      </c>
      <c r="D85" s="165">
        <v>2415.758647194466</v>
      </c>
      <c r="E85" s="165">
        <v>2392.5001905342579</v>
      </c>
      <c r="F85" s="165">
        <v>2642.83416614616</v>
      </c>
      <c r="G85" s="165">
        <v>2516.4933475462908</v>
      </c>
      <c r="H85" s="165">
        <v>2447.2333280657394</v>
      </c>
      <c r="I85" s="165">
        <v>2542.4154550886278</v>
      </c>
      <c r="J85" s="165">
        <v>2496.8618612629143</v>
      </c>
      <c r="K85" s="165">
        <v>2586.097356775505</v>
      </c>
      <c r="L85" s="165">
        <v>2633.5872963633374</v>
      </c>
      <c r="M85" s="165">
        <v>2961.0418786692758</v>
      </c>
      <c r="N85" s="165">
        <v>2875.8231623562656</v>
      </c>
      <c r="O85" s="167">
        <v>25.181735080311668</v>
      </c>
      <c r="P85" s="105">
        <v>578.49949722772226</v>
      </c>
      <c r="Q85" s="105">
        <v>-2.8774062816615946</v>
      </c>
      <c r="R85" s="106">
        <v>-85.218716313010191</v>
      </c>
    </row>
    <row r="86" spans="1:18" ht="19.899999999999999" hidden="1" customHeight="1" x14ac:dyDescent="0.25">
      <c r="A86" s="101" t="s">
        <v>45</v>
      </c>
      <c r="B86" s="165">
        <v>345.11795726860294</v>
      </c>
      <c r="C86" s="165">
        <v>344.34955009913074</v>
      </c>
      <c r="D86" s="165">
        <v>304.83716372021519</v>
      </c>
      <c r="E86" s="165">
        <v>304.58132002133988</v>
      </c>
      <c r="F86" s="165">
        <v>311.34685352904398</v>
      </c>
      <c r="G86" s="165">
        <v>316.75044415492118</v>
      </c>
      <c r="H86" s="165">
        <v>310.57419405815426</v>
      </c>
      <c r="I86" s="165">
        <v>300.96291575383395</v>
      </c>
      <c r="J86" s="165">
        <v>309.02999720770674</v>
      </c>
      <c r="K86" s="165">
        <v>305.08631343938123</v>
      </c>
      <c r="L86" s="165">
        <v>326.55537271680106</v>
      </c>
      <c r="M86" s="165">
        <v>314.00223091976522</v>
      </c>
      <c r="N86" s="165">
        <v>319.12868411757785</v>
      </c>
      <c r="O86" s="167">
        <v>-7.5340481019994199</v>
      </c>
      <c r="P86" s="105">
        <v>-25.989273151025088</v>
      </c>
      <c r="Q86" s="105">
        <v>1.6242038216560581</v>
      </c>
      <c r="R86" s="106">
        <v>5.1264531978126229</v>
      </c>
    </row>
    <row r="87" spans="1:18" ht="19.899999999999999" customHeight="1" x14ac:dyDescent="0.25">
      <c r="A87" s="158" t="s">
        <v>66</v>
      </c>
      <c r="B87" s="162">
        <v>11002.865834270424</v>
      </c>
      <c r="C87" s="162">
        <v>10935.698490163186</v>
      </c>
      <c r="D87" s="162">
        <v>11023.90211375865</v>
      </c>
      <c r="E87" s="162">
        <v>10978.6229327033</v>
      </c>
      <c r="F87" s="162">
        <v>11053.653224547159</v>
      </c>
      <c r="G87" s="162">
        <v>10747.914722255124</v>
      </c>
      <c r="H87" s="162">
        <v>10400.213890644753</v>
      </c>
      <c r="I87" s="162">
        <v>10247.447281418044</v>
      </c>
      <c r="J87" s="162">
        <v>10274.966412700944</v>
      </c>
      <c r="K87" s="162">
        <v>10400.932504086431</v>
      </c>
      <c r="L87" s="162">
        <v>10476.354615764358</v>
      </c>
      <c r="M87" s="162">
        <v>10858.87385518591</v>
      </c>
      <c r="N87" s="162">
        <v>11008.44660727601</v>
      </c>
      <c r="O87" s="164">
        <v>4.9986821656108849E-2</v>
      </c>
      <c r="P87" s="111">
        <v>5.5807730055857974</v>
      </c>
      <c r="Q87" s="111">
        <v>1.3767508679516343</v>
      </c>
      <c r="R87" s="112">
        <v>149.57275209010004</v>
      </c>
    </row>
    <row r="88" spans="1:18" ht="19.899999999999999" customHeight="1" x14ac:dyDescent="0.25">
      <c r="A88" s="101" t="s">
        <v>54</v>
      </c>
      <c r="B88" s="165">
        <v>5849.7595874209937</v>
      </c>
      <c r="C88" s="165">
        <v>5838.0719078847042</v>
      </c>
      <c r="D88" s="165">
        <v>5825.8558800922374</v>
      </c>
      <c r="E88" s="165">
        <v>5735.9747732642327</v>
      </c>
      <c r="F88" s="165">
        <v>5723.5427076827</v>
      </c>
      <c r="G88" s="165">
        <v>5530.2704409964854</v>
      </c>
      <c r="H88" s="165">
        <v>5259.6468078381786</v>
      </c>
      <c r="I88" s="165">
        <v>5128.1465843457481</v>
      </c>
      <c r="J88" s="165">
        <v>5085.0057840360605</v>
      </c>
      <c r="K88" s="165">
        <v>5080.1443208547616</v>
      </c>
      <c r="L88" s="165">
        <v>5124.9411716307377</v>
      </c>
      <c r="M88" s="165">
        <v>5135.2250489236785</v>
      </c>
      <c r="N88" s="165">
        <v>5187.6405949531027</v>
      </c>
      <c r="O88" s="167">
        <v>-11.320045129748021</v>
      </c>
      <c r="P88" s="105">
        <v>-662.11899246789108</v>
      </c>
      <c r="Q88" s="105">
        <v>1.0204081632653168</v>
      </c>
      <c r="R88" s="106">
        <v>52.415546029424149</v>
      </c>
    </row>
    <row r="89" spans="1:18" ht="19.899999999999999" customHeight="1" thickBot="1" x14ac:dyDescent="0.3">
      <c r="A89" s="101" t="s">
        <v>55</v>
      </c>
      <c r="B89" s="165">
        <v>5153.106246849432</v>
      </c>
      <c r="C89" s="165">
        <v>5097.6265822784817</v>
      </c>
      <c r="D89" s="165">
        <v>5198.0462336664104</v>
      </c>
      <c r="E89" s="165">
        <v>5242.6481594390671</v>
      </c>
      <c r="F89" s="165">
        <v>5330.110516864459</v>
      </c>
      <c r="G89" s="165">
        <v>5217.6442812586356</v>
      </c>
      <c r="H89" s="165">
        <v>5140.567082806574</v>
      </c>
      <c r="I89" s="165">
        <v>5119.3006970722963</v>
      </c>
      <c r="J89" s="165">
        <v>5189.960628664885</v>
      </c>
      <c r="K89" s="165">
        <v>5320.7881832316707</v>
      </c>
      <c r="L89" s="165">
        <v>5351.4134441336182</v>
      </c>
      <c r="M89" s="165">
        <v>5723.6488062622311</v>
      </c>
      <c r="N89" s="165">
        <v>5820.8060123229079</v>
      </c>
      <c r="O89" s="167">
        <v>12.957249034561716</v>
      </c>
      <c r="P89" s="105">
        <v>667.69976547347596</v>
      </c>
      <c r="Q89" s="105">
        <v>1.6982318820322841</v>
      </c>
      <c r="R89" s="106">
        <v>97.157206060676799</v>
      </c>
    </row>
    <row r="90" spans="1:18" ht="19.5" hidden="1" customHeight="1" x14ac:dyDescent="0.25">
      <c r="A90" s="101" t="s">
        <v>44</v>
      </c>
      <c r="B90" s="165">
        <v>4783.4099809996505</v>
      </c>
      <c r="C90" s="165">
        <v>4731.4354887906056</v>
      </c>
      <c r="D90" s="165">
        <v>4864.9069946195241</v>
      </c>
      <c r="E90" s="165">
        <v>4902.3447145796817</v>
      </c>
      <c r="F90" s="165">
        <v>4965.1233603997498</v>
      </c>
      <c r="G90" s="165">
        <v>4851.666469264479</v>
      </c>
      <c r="H90" s="165">
        <v>4794.5334228824277</v>
      </c>
      <c r="I90" s="165">
        <v>4783.4805815574591</v>
      </c>
      <c r="J90" s="165">
        <v>4844.910447165822</v>
      </c>
      <c r="K90" s="165">
        <v>4963.5713431407721</v>
      </c>
      <c r="L90" s="165">
        <v>4924.5227908507477</v>
      </c>
      <c r="M90" s="165">
        <v>5292.6375733855193</v>
      </c>
      <c r="N90" s="165">
        <v>5383.5579451355916</v>
      </c>
      <c r="O90" s="167">
        <v>12.547560312748271</v>
      </c>
      <c r="P90" s="105">
        <v>600.14796413594104</v>
      </c>
      <c r="Q90" s="105">
        <v>1.7193817783320107</v>
      </c>
      <c r="R90" s="106">
        <v>90.920371750072263</v>
      </c>
    </row>
    <row r="91" spans="1:18" ht="19.899999999999999" hidden="1" customHeight="1" x14ac:dyDescent="0.25">
      <c r="A91" s="189" t="s">
        <v>45</v>
      </c>
      <c r="B91" s="190">
        <v>369.69626584978096</v>
      </c>
      <c r="C91" s="190">
        <v>366.19109348787555</v>
      </c>
      <c r="D91" s="190">
        <v>333.13923904688698</v>
      </c>
      <c r="E91" s="190">
        <v>340.30344485938571</v>
      </c>
      <c r="F91" s="190">
        <v>364.98715646470919</v>
      </c>
      <c r="G91" s="190">
        <v>365.97781199415687</v>
      </c>
      <c r="H91" s="190">
        <v>346.03365992414666</v>
      </c>
      <c r="I91" s="190">
        <v>335.82011551483777</v>
      </c>
      <c r="J91" s="190">
        <v>345.0501814990626</v>
      </c>
      <c r="K91" s="190">
        <v>357.21684009089819</v>
      </c>
      <c r="L91" s="190">
        <v>426.89065328286983</v>
      </c>
      <c r="M91" s="190">
        <v>431.01123287671237</v>
      </c>
      <c r="N91" s="190">
        <v>437.24806718731611</v>
      </c>
      <c r="O91" s="192">
        <v>18.258047065187991</v>
      </c>
      <c r="P91" s="193">
        <v>67.551801337535153</v>
      </c>
      <c r="Q91" s="193">
        <v>1.438515081206494</v>
      </c>
      <c r="R91" s="194">
        <v>6.2368343106037401</v>
      </c>
    </row>
    <row r="92" spans="1:18" ht="33.75" customHeight="1" thickTop="1" thickBot="1" x14ac:dyDescent="0.3">
      <c r="A92" s="195" t="s">
        <v>67</v>
      </c>
      <c r="B92" s="245">
        <v>585.25379037574157</v>
      </c>
      <c r="C92" s="245">
        <v>576.82362360835748</v>
      </c>
      <c r="D92" s="245">
        <v>579.95772482705615</v>
      </c>
      <c r="E92" s="245">
        <v>565.9740111272007</v>
      </c>
      <c r="F92" s="245">
        <v>571.088772642099</v>
      </c>
      <c r="G92" s="245">
        <v>561.82320660112907</v>
      </c>
      <c r="H92" s="245">
        <v>551.77702275600495</v>
      </c>
      <c r="I92" s="245">
        <v>577.2642899820753</v>
      </c>
      <c r="J92" s="245">
        <v>553.34835853045604</v>
      </c>
      <c r="K92" s="245">
        <v>530.09927042219817</v>
      </c>
      <c r="L92" s="245">
        <v>535.26740167845969</v>
      </c>
      <c r="M92" s="245">
        <v>513.07984344422698</v>
      </c>
      <c r="N92" s="245">
        <v>513.17687688866215</v>
      </c>
      <c r="O92" s="247">
        <v>-12.318469161113944</v>
      </c>
      <c r="P92" s="248">
        <v>-72.076913487079423</v>
      </c>
      <c r="Q92" s="248">
        <v>1.9489378288837018E-2</v>
      </c>
      <c r="R92" s="249">
        <v>9.7033444435169258E-2</v>
      </c>
    </row>
    <row r="93" spans="1:18" ht="27.75" customHeight="1" thickTop="1" thickBot="1" x14ac:dyDescent="0.3">
      <c r="A93" s="250" t="s">
        <v>68</v>
      </c>
      <c r="B93" s="196">
        <v>38.704486408934038</v>
      </c>
      <c r="C93" s="196">
        <v>37.684535610797624</v>
      </c>
      <c r="D93" s="196">
        <v>37.008455034588785</v>
      </c>
      <c r="E93" s="196">
        <v>34.698574803749715</v>
      </c>
      <c r="F93" s="196">
        <v>36.9921143035603</v>
      </c>
      <c r="G93" s="196">
        <v>24.774369300011841</v>
      </c>
      <c r="H93" s="196">
        <v>23.382585335018963</v>
      </c>
      <c r="I93" s="196">
        <v>23.849034056960765</v>
      </c>
      <c r="J93" s="196">
        <v>23.292113766005823</v>
      </c>
      <c r="K93" s="196">
        <v>22.50607981501415</v>
      </c>
      <c r="L93" s="196">
        <v>23.434260325818659</v>
      </c>
      <c r="M93" s="196">
        <v>23.17455968688845</v>
      </c>
      <c r="N93" s="196">
        <v>23.193359758251248</v>
      </c>
      <c r="O93" s="198">
        <v>-40.051679586563317</v>
      </c>
      <c r="P93" s="130">
        <v>-15.51112665068279</v>
      </c>
      <c r="Q93" s="130">
        <v>0</v>
      </c>
      <c r="R93" s="131">
        <v>1.8800071362797155E-2</v>
      </c>
    </row>
    <row r="94" spans="1:18" ht="71.25" customHeight="1" thickTop="1" x14ac:dyDescent="0.25">
      <c r="A94" s="251" t="s">
        <v>117</v>
      </c>
      <c r="B94" s="159">
        <v>6213.5697390360228</v>
      </c>
      <c r="C94" s="159">
        <v>6197.3940064053686</v>
      </c>
      <c r="D94" s="159">
        <v>6182.9888547271339</v>
      </c>
      <c r="E94" s="159">
        <v>6086.1847420166141</v>
      </c>
      <c r="F94" s="159">
        <v>6072.4734540911932</v>
      </c>
      <c r="G94" s="159">
        <v>5862.1437877531671</v>
      </c>
      <c r="H94" s="159">
        <v>5572.8844026548659</v>
      </c>
      <c r="I94" s="159">
        <v>5436.9878510256931</v>
      </c>
      <c r="J94" s="159">
        <v>5369.1455582592043</v>
      </c>
      <c r="K94" s="159">
        <v>5360.2360164254669</v>
      </c>
      <c r="L94" s="159">
        <v>5403.0364489057101</v>
      </c>
      <c r="M94" s="159">
        <v>5407.9851272015658</v>
      </c>
      <c r="N94" s="159">
        <v>5456.670067893725</v>
      </c>
      <c r="O94" s="161">
        <v>-12.181344148319823</v>
      </c>
      <c r="P94" s="252">
        <v>-756.89967114229785</v>
      </c>
      <c r="Q94" s="252">
        <v>0.90051775147928659</v>
      </c>
      <c r="R94" s="253">
        <v>48.684940692159216</v>
      </c>
    </row>
    <row r="95" spans="1:18" s="260" customFormat="1" ht="18.75" customHeight="1" x14ac:dyDescent="0.25">
      <c r="A95" s="254" t="s">
        <v>118</v>
      </c>
      <c r="B95" s="255"/>
      <c r="C95" s="255"/>
      <c r="D95" s="255"/>
      <c r="E95" s="255"/>
      <c r="F95" s="255"/>
      <c r="G95" s="255"/>
      <c r="H95" s="255"/>
      <c r="I95" s="255"/>
      <c r="J95" s="255"/>
      <c r="K95" s="255"/>
      <c r="L95" s="255"/>
      <c r="M95" s="255"/>
      <c r="N95" s="255"/>
      <c r="O95" s="257"/>
      <c r="P95" s="258"/>
      <c r="Q95" s="258"/>
      <c r="R95" s="259"/>
    </row>
    <row r="96" spans="1:18" ht="33" customHeight="1" x14ac:dyDescent="0.25">
      <c r="A96" s="261" t="s">
        <v>119</v>
      </c>
      <c r="B96" s="262">
        <v>331.85931986505875</v>
      </c>
      <c r="C96" s="262">
        <v>328.13291139240511</v>
      </c>
      <c r="D96" s="262">
        <v>326.44388931591089</v>
      </c>
      <c r="E96" s="262">
        <v>321.58524502705586</v>
      </c>
      <c r="F96" s="262">
        <v>318.5598844472205</v>
      </c>
      <c r="G96" s="262">
        <v>314.28086383197126</v>
      </c>
      <c r="H96" s="262">
        <v>296.65178571428567</v>
      </c>
      <c r="I96" s="262">
        <v>291.96574387572201</v>
      </c>
      <c r="J96" s="262">
        <v>267.71909529698036</v>
      </c>
      <c r="K96" s="262">
        <v>264.21560419407564</v>
      </c>
      <c r="L96" s="262">
        <v>261.4842850090505</v>
      </c>
      <c r="M96" s="262">
        <v>256.3628180039139</v>
      </c>
      <c r="N96" s="262">
        <v>252.45241552529339</v>
      </c>
      <c r="O96" s="264">
        <v>-23.922868333835488</v>
      </c>
      <c r="P96" s="105">
        <v>-79.406904339765362</v>
      </c>
      <c r="Q96" s="105">
        <v>-1.5210608424336884</v>
      </c>
      <c r="R96" s="265">
        <v>-3.9104024786205116</v>
      </c>
    </row>
    <row r="97" spans="1:19" ht="28.9" customHeight="1" thickBot="1" x14ac:dyDescent="0.3">
      <c r="A97" s="266" t="s">
        <v>120</v>
      </c>
      <c r="B97" s="267">
        <v>31.950831749970916</v>
      </c>
      <c r="C97" s="267">
        <v>31.189187128259878</v>
      </c>
      <c r="D97" s="267">
        <v>30.689085318985402</v>
      </c>
      <c r="E97" s="267">
        <v>28.624723725325815</v>
      </c>
      <c r="F97" s="267">
        <v>30.370861961274205</v>
      </c>
      <c r="G97" s="267">
        <v>17.592482924710804</v>
      </c>
      <c r="H97" s="267">
        <v>16.58580910240202</v>
      </c>
      <c r="I97" s="267">
        <v>16.875522804222268</v>
      </c>
      <c r="J97" s="267">
        <v>16.420678926163788</v>
      </c>
      <c r="K97" s="267">
        <v>15.87609137662959</v>
      </c>
      <c r="L97" s="267">
        <v>16.610992265920682</v>
      </c>
      <c r="M97" s="267">
        <v>16.397260273972602</v>
      </c>
      <c r="N97" s="267">
        <v>16.577057415329069</v>
      </c>
      <c r="O97" s="264">
        <v>-48.124999999999993</v>
      </c>
      <c r="P97" s="105">
        <v>-15.373774334641848</v>
      </c>
      <c r="Q97" s="105">
        <v>1.2195121951219685</v>
      </c>
      <c r="R97" s="265">
        <v>0.17979714135646674</v>
      </c>
    </row>
    <row r="98" spans="1:19" ht="27" customHeight="1" thickTop="1" thickBot="1" x14ac:dyDescent="0.3">
      <c r="A98" s="195" t="s">
        <v>69</v>
      </c>
      <c r="B98" s="245">
        <v>11626.824111055101</v>
      </c>
      <c r="C98" s="245">
        <v>11550.20664938234</v>
      </c>
      <c r="D98" s="245">
        <v>11640.868293620295</v>
      </c>
      <c r="E98" s="245">
        <v>11579.29551863425</v>
      </c>
      <c r="F98" s="245">
        <v>11661.734111492819</v>
      </c>
      <c r="G98" s="245">
        <v>11334.512298156264</v>
      </c>
      <c r="H98" s="245">
        <v>10975.373498735777</v>
      </c>
      <c r="I98" s="245">
        <v>10848.56060545708</v>
      </c>
      <c r="J98" s="245">
        <v>10851.606884997405</v>
      </c>
      <c r="K98" s="245">
        <v>10953.537854323644</v>
      </c>
      <c r="L98" s="245">
        <v>11035.056277768637</v>
      </c>
      <c r="M98" s="245">
        <v>11395.128258317027</v>
      </c>
      <c r="N98" s="245">
        <v>11544.816843922923</v>
      </c>
      <c r="O98" s="247">
        <v>-0.70526714143186431</v>
      </c>
      <c r="P98" s="248">
        <v>-82.007267132177731</v>
      </c>
      <c r="Q98" s="248">
        <v>1.3137225649621231</v>
      </c>
      <c r="R98" s="249">
        <v>149.68858560589615</v>
      </c>
    </row>
    <row r="99" spans="1:19" s="10" customFormat="1" ht="30.75" customHeight="1" thickTop="1" x14ac:dyDescent="0.25">
      <c r="A99" s="721" t="s">
        <v>153</v>
      </c>
      <c r="B99" s="706"/>
      <c r="C99" s="706"/>
      <c r="D99" s="706"/>
      <c r="E99" s="706"/>
      <c r="F99" s="706"/>
      <c r="G99" s="706"/>
      <c r="H99" s="706"/>
      <c r="I99" s="706"/>
      <c r="J99" s="706"/>
      <c r="K99" s="706"/>
      <c r="L99" s="706"/>
      <c r="M99" s="706"/>
      <c r="N99" s="706"/>
      <c r="O99" s="706"/>
      <c r="P99" s="706"/>
      <c r="Q99" s="269"/>
    </row>
    <row r="100" spans="1:19" ht="16.5" customHeight="1" x14ac:dyDescent="0.25">
      <c r="A100" s="270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3"/>
      <c r="P100"/>
      <c r="Q100" s="708" t="s">
        <v>93</v>
      </c>
      <c r="R100" s="708"/>
    </row>
    <row r="101" spans="1:19" ht="15.75" x14ac:dyDescent="0.25">
      <c r="A101" s="154"/>
      <c r="B101" s="709">
        <v>2021</v>
      </c>
      <c r="C101" s="710"/>
      <c r="D101" s="710"/>
      <c r="E101" s="710"/>
      <c r="F101" s="710"/>
      <c r="G101" s="710"/>
      <c r="H101" s="710"/>
      <c r="I101" s="710"/>
      <c r="J101" s="710"/>
      <c r="K101" s="710"/>
      <c r="L101" s="710"/>
      <c r="M101" s="710"/>
      <c r="N101" s="696">
        <v>2022</v>
      </c>
      <c r="O101" s="715" t="s">
        <v>147</v>
      </c>
      <c r="P101" s="716"/>
      <c r="Q101" s="716"/>
      <c r="R101" s="717"/>
      <c r="S101" s="85"/>
    </row>
    <row r="102" spans="1:19" ht="15.75" x14ac:dyDescent="0.25">
      <c r="A102" s="86" t="s">
        <v>8</v>
      </c>
      <c r="B102" s="711"/>
      <c r="C102" s="712"/>
      <c r="D102" s="712"/>
      <c r="E102" s="712"/>
      <c r="F102" s="712"/>
      <c r="G102" s="712"/>
      <c r="H102" s="712"/>
      <c r="I102" s="712"/>
      <c r="J102" s="712"/>
      <c r="K102" s="712"/>
      <c r="L102" s="712"/>
      <c r="M102" s="712"/>
      <c r="N102" s="697"/>
      <c r="O102" s="718" t="s">
        <v>148</v>
      </c>
      <c r="P102" s="702"/>
      <c r="Q102" s="719" t="s">
        <v>149</v>
      </c>
      <c r="R102" s="720"/>
    </row>
    <row r="103" spans="1:19" ht="53.1" customHeight="1" thickBot="1" x14ac:dyDescent="0.3">
      <c r="A103" s="87"/>
      <c r="B103" s="274" t="s">
        <v>78</v>
      </c>
      <c r="C103" s="274" t="s">
        <v>79</v>
      </c>
      <c r="D103" s="274" t="s">
        <v>80</v>
      </c>
      <c r="E103" s="274" t="s">
        <v>81</v>
      </c>
      <c r="F103" s="274" t="s">
        <v>82</v>
      </c>
      <c r="G103" s="274" t="s">
        <v>83</v>
      </c>
      <c r="H103" s="274" t="s">
        <v>84</v>
      </c>
      <c r="I103" s="274" t="s">
        <v>85</v>
      </c>
      <c r="J103" s="274" t="s">
        <v>86</v>
      </c>
      <c r="K103" s="274" t="s">
        <v>87</v>
      </c>
      <c r="L103" s="274" t="s">
        <v>150</v>
      </c>
      <c r="M103" s="274" t="s">
        <v>151</v>
      </c>
      <c r="N103" s="274" t="s">
        <v>78</v>
      </c>
      <c r="O103" s="157" t="s">
        <v>88</v>
      </c>
      <c r="P103" s="90" t="s">
        <v>89</v>
      </c>
      <c r="Q103" s="91" t="s">
        <v>88</v>
      </c>
      <c r="R103" s="92" t="s">
        <v>89</v>
      </c>
    </row>
    <row r="104" spans="1:19" ht="19.5" customHeight="1" thickTop="1" x14ac:dyDescent="0.25">
      <c r="A104" s="276" t="s">
        <v>121</v>
      </c>
      <c r="B104" s="277"/>
      <c r="C104" s="277"/>
      <c r="D104" s="277"/>
      <c r="E104" s="277"/>
      <c r="F104" s="277"/>
      <c r="G104" s="277"/>
      <c r="H104" s="277"/>
      <c r="I104" s="277"/>
      <c r="J104" s="277"/>
      <c r="K104" s="277"/>
      <c r="L104" s="277"/>
      <c r="M104" s="277"/>
      <c r="N104" s="277"/>
      <c r="O104" s="279"/>
      <c r="P104" s="280"/>
      <c r="Q104" s="281"/>
      <c r="R104" s="282"/>
    </row>
    <row r="105" spans="1:19" ht="19.5" customHeight="1" x14ac:dyDescent="0.25">
      <c r="A105" s="99" t="s">
        <v>122</v>
      </c>
      <c r="B105" s="283">
        <v>28375.290700000005</v>
      </c>
      <c r="C105" s="283">
        <v>28682.15</v>
      </c>
      <c r="D105" s="283">
        <v>28684.193300000003</v>
      </c>
      <c r="E105" s="283">
        <v>28810.102299999999</v>
      </c>
      <c r="F105" s="283">
        <v>28315.038100000002</v>
      </c>
      <c r="G105" s="283">
        <v>27223.393199999999</v>
      </c>
      <c r="H105" s="283">
        <v>26325.021400000001</v>
      </c>
      <c r="I105" s="283">
        <v>25726.216400000001</v>
      </c>
      <c r="J105" s="283">
        <v>25758.313300000002</v>
      </c>
      <c r="K105" s="283">
        <v>26088.659</v>
      </c>
      <c r="L105" s="283">
        <v>25465.9228</v>
      </c>
      <c r="M105" s="283">
        <v>27744.422700000003</v>
      </c>
      <c r="N105" s="283">
        <v>28050.622799999997</v>
      </c>
      <c r="O105" s="164">
        <v>-1.1443050822370187</v>
      </c>
      <c r="P105" s="111">
        <v>-324.66790000000765</v>
      </c>
      <c r="Q105" s="111">
        <v>1.1036461412032592</v>
      </c>
      <c r="R105" s="112">
        <v>306.20009999999456</v>
      </c>
    </row>
    <row r="106" spans="1:19" ht="19.5" customHeight="1" x14ac:dyDescent="0.25">
      <c r="A106" s="99" t="s">
        <v>123</v>
      </c>
      <c r="B106" s="283">
        <v>9595.4760000000006</v>
      </c>
      <c r="C106" s="283">
        <v>9470.0509999999995</v>
      </c>
      <c r="D106" s="283">
        <v>9815.8610000000008</v>
      </c>
      <c r="E106" s="283">
        <v>10083.556000000002</v>
      </c>
      <c r="F106" s="283">
        <v>9552.2119999999995</v>
      </c>
      <c r="G106" s="283">
        <v>9334.7739999999994</v>
      </c>
      <c r="H106" s="283">
        <v>9171.6939999999995</v>
      </c>
      <c r="I106" s="283">
        <v>8741.25</v>
      </c>
      <c r="J106" s="283">
        <v>8960.4499999999989</v>
      </c>
      <c r="K106" s="283">
        <v>9016.2159999999985</v>
      </c>
      <c r="L106" s="283">
        <v>8688.8040000000001</v>
      </c>
      <c r="M106" s="283">
        <v>9306.3900000000012</v>
      </c>
      <c r="N106" s="283">
        <v>9805.7079999999987</v>
      </c>
      <c r="O106" s="164">
        <v>2.1906101818560857</v>
      </c>
      <c r="P106" s="111">
        <v>210.23199999999815</v>
      </c>
      <c r="Q106" s="111">
        <v>5.3651250752170672</v>
      </c>
      <c r="R106" s="112">
        <v>499.31799999999748</v>
      </c>
    </row>
    <row r="107" spans="1:19" ht="19.5" customHeight="1" x14ac:dyDescent="0.25">
      <c r="A107" s="101" t="s">
        <v>54</v>
      </c>
      <c r="B107" s="285">
        <v>3120.723</v>
      </c>
      <c r="C107" s="285">
        <v>3312.049</v>
      </c>
      <c r="D107" s="285">
        <v>3369.5349999999999</v>
      </c>
      <c r="E107" s="285">
        <v>3403.48</v>
      </c>
      <c r="F107" s="285">
        <v>3466.0309999999999</v>
      </c>
      <c r="G107" s="285">
        <v>3295.326</v>
      </c>
      <c r="H107" s="285">
        <v>3140.453</v>
      </c>
      <c r="I107" s="285">
        <v>3027.547</v>
      </c>
      <c r="J107" s="285">
        <v>2983.828</v>
      </c>
      <c r="K107" s="285">
        <v>2922.0390000000002</v>
      </c>
      <c r="L107" s="285">
        <v>2876.1030000000001</v>
      </c>
      <c r="M107" s="285">
        <v>3050.2049999999999</v>
      </c>
      <c r="N107" s="285">
        <v>3114.7689999999998</v>
      </c>
      <c r="O107" s="167">
        <v>-0.18906014676193278</v>
      </c>
      <c r="P107" s="105">
        <v>-5.9540000000001783</v>
      </c>
      <c r="Q107" s="105">
        <v>2.1178939085961699</v>
      </c>
      <c r="R107" s="106">
        <v>64.563999999999851</v>
      </c>
    </row>
    <row r="108" spans="1:19" ht="19.5" customHeight="1" x14ac:dyDescent="0.25">
      <c r="A108" s="101" t="s">
        <v>55</v>
      </c>
      <c r="B108" s="285">
        <v>6474.7529999999997</v>
      </c>
      <c r="C108" s="285">
        <v>6158.0020000000004</v>
      </c>
      <c r="D108" s="285">
        <v>6446.326</v>
      </c>
      <c r="E108" s="285">
        <v>6680.0760000000009</v>
      </c>
      <c r="F108" s="285">
        <v>6086.1809999999996</v>
      </c>
      <c r="G108" s="285">
        <v>6039.4480000000003</v>
      </c>
      <c r="H108" s="285">
        <v>6031.241</v>
      </c>
      <c r="I108" s="285">
        <v>5713.7030000000004</v>
      </c>
      <c r="J108" s="285">
        <v>5976.6219999999994</v>
      </c>
      <c r="K108" s="285">
        <v>6094.1769999999997</v>
      </c>
      <c r="L108" s="285">
        <v>5812.7009999999991</v>
      </c>
      <c r="M108" s="285">
        <v>6256.1850000000013</v>
      </c>
      <c r="N108" s="285">
        <v>6690.9389999999994</v>
      </c>
      <c r="O108" s="167">
        <v>3.3375548279483449</v>
      </c>
      <c r="P108" s="105">
        <v>216.18599999999969</v>
      </c>
      <c r="Q108" s="105">
        <v>6.9483072791790512</v>
      </c>
      <c r="R108" s="106">
        <v>434.75399999999809</v>
      </c>
    </row>
    <row r="109" spans="1:19" ht="19.5" hidden="1" customHeight="1" x14ac:dyDescent="0.25">
      <c r="A109" s="101" t="s">
        <v>44</v>
      </c>
      <c r="B109" s="285">
        <v>6411.3679999999995</v>
      </c>
      <c r="C109" s="285">
        <v>6100.7160000000003</v>
      </c>
      <c r="D109" s="285">
        <v>6372.6840000000002</v>
      </c>
      <c r="E109" s="285">
        <v>6586.3340000000007</v>
      </c>
      <c r="F109" s="285">
        <v>5948.7759999999998</v>
      </c>
      <c r="G109" s="285">
        <v>5914.76</v>
      </c>
      <c r="H109" s="285">
        <v>5941.4860000000008</v>
      </c>
      <c r="I109" s="285">
        <v>5626.1940000000004</v>
      </c>
      <c r="J109" s="285">
        <v>5886.3229999999994</v>
      </c>
      <c r="K109" s="285">
        <v>5963.4179999999997</v>
      </c>
      <c r="L109" s="285">
        <v>5568.8059999999996</v>
      </c>
      <c r="M109" s="285">
        <v>5957.2270000000008</v>
      </c>
      <c r="N109" s="285">
        <v>6389.9589999999998</v>
      </c>
      <c r="O109" s="167">
        <v>-0.33378045356707797</v>
      </c>
      <c r="P109" s="105">
        <v>-21.408999999999651</v>
      </c>
      <c r="Q109" s="105">
        <v>7.2651581279795918</v>
      </c>
      <c r="R109" s="106">
        <v>432.73199999999906</v>
      </c>
    </row>
    <row r="110" spans="1:19" ht="19.5" hidden="1" customHeight="1" x14ac:dyDescent="0.25">
      <c r="A110" s="101" t="s">
        <v>45</v>
      </c>
      <c r="B110" s="285">
        <v>63.384999999999998</v>
      </c>
      <c r="C110" s="285">
        <v>57.286000000000001</v>
      </c>
      <c r="D110" s="285">
        <v>73.641999999999996</v>
      </c>
      <c r="E110" s="285">
        <v>93.742000000000004</v>
      </c>
      <c r="F110" s="285">
        <v>137.405</v>
      </c>
      <c r="G110" s="285">
        <v>124.688</v>
      </c>
      <c r="H110" s="285">
        <v>89.754999999999995</v>
      </c>
      <c r="I110" s="285">
        <v>87.509</v>
      </c>
      <c r="J110" s="285">
        <v>90.298999999999992</v>
      </c>
      <c r="K110" s="285">
        <v>130.75899999999999</v>
      </c>
      <c r="L110" s="285">
        <v>243.89500000000004</v>
      </c>
      <c r="M110" s="285">
        <v>298.95800000000003</v>
      </c>
      <c r="N110" s="285">
        <v>300.97999999999996</v>
      </c>
      <c r="O110" s="167">
        <v>374.76340694006308</v>
      </c>
      <c r="P110" s="105">
        <v>237.59499999999997</v>
      </c>
      <c r="Q110" s="105">
        <v>0.66889632107023411</v>
      </c>
      <c r="R110" s="106">
        <v>2.0219999999999345</v>
      </c>
    </row>
    <row r="111" spans="1:19" ht="19.5" customHeight="1" x14ac:dyDescent="0.25">
      <c r="A111" s="99" t="s">
        <v>124</v>
      </c>
      <c r="B111" s="283">
        <v>18779.814700000003</v>
      </c>
      <c r="C111" s="283">
        <v>19212.099000000002</v>
      </c>
      <c r="D111" s="283">
        <v>18868.332300000002</v>
      </c>
      <c r="E111" s="283">
        <v>18726.546299999998</v>
      </c>
      <c r="F111" s="283">
        <v>18762.826100000002</v>
      </c>
      <c r="G111" s="283">
        <v>17888.619200000001</v>
      </c>
      <c r="H111" s="283">
        <v>17153.327400000002</v>
      </c>
      <c r="I111" s="283">
        <v>16984.966400000001</v>
      </c>
      <c r="J111" s="283">
        <v>16797.863300000001</v>
      </c>
      <c r="K111" s="283">
        <v>17072.442999999999</v>
      </c>
      <c r="L111" s="283">
        <v>16777.1188</v>
      </c>
      <c r="M111" s="283">
        <v>18438.032700000003</v>
      </c>
      <c r="N111" s="283">
        <v>18244.914799999999</v>
      </c>
      <c r="O111" s="164">
        <v>-2.8482731445489189</v>
      </c>
      <c r="P111" s="111">
        <v>-534.89990000000398</v>
      </c>
      <c r="Q111" s="111">
        <v>-1.0472936327150371</v>
      </c>
      <c r="R111" s="112">
        <v>-193.11790000000474</v>
      </c>
    </row>
    <row r="112" spans="1:19" ht="19.5" customHeight="1" x14ac:dyDescent="0.25">
      <c r="A112" s="101" t="s">
        <v>54</v>
      </c>
      <c r="B112" s="285">
        <v>11965.222</v>
      </c>
      <c r="C112" s="285">
        <v>12000.046</v>
      </c>
      <c r="D112" s="285">
        <v>11789.342000000001</v>
      </c>
      <c r="E112" s="285">
        <v>11648.865</v>
      </c>
      <c r="F112" s="285">
        <v>11195.395999999999</v>
      </c>
      <c r="G112" s="285">
        <v>10712.296</v>
      </c>
      <c r="H112" s="285">
        <v>10172.764999999999</v>
      </c>
      <c r="I112" s="285">
        <v>9846.6650000000009</v>
      </c>
      <c r="J112" s="285">
        <v>9763.7729999999992</v>
      </c>
      <c r="K112" s="285">
        <v>9820.4869999999992</v>
      </c>
      <c r="L112" s="285">
        <v>9581.6039999999994</v>
      </c>
      <c r="M112" s="285">
        <v>10070.295</v>
      </c>
      <c r="N112" s="285">
        <v>10103.858</v>
      </c>
      <c r="O112" s="167">
        <v>-15.555945575502298</v>
      </c>
      <c r="P112" s="105">
        <v>-1861.3639999999996</v>
      </c>
      <c r="Q112" s="105">
        <v>0.33365440950121011</v>
      </c>
      <c r="R112" s="106">
        <v>33.563000000000102</v>
      </c>
    </row>
    <row r="113" spans="1:18" ht="19.5" customHeight="1" x14ac:dyDescent="0.25">
      <c r="A113" s="101" t="s">
        <v>55</v>
      </c>
      <c r="B113" s="285">
        <v>6814.5927000000001</v>
      </c>
      <c r="C113" s="285">
        <v>7212.0529999999999</v>
      </c>
      <c r="D113" s="285">
        <v>7078.9902999999995</v>
      </c>
      <c r="E113" s="285">
        <v>7077.6813000000002</v>
      </c>
      <c r="F113" s="285">
        <v>7567.4300999999996</v>
      </c>
      <c r="G113" s="285">
        <v>7176.3231999999998</v>
      </c>
      <c r="H113" s="285">
        <v>6980.5623999999998</v>
      </c>
      <c r="I113" s="285">
        <v>7138.3014000000003</v>
      </c>
      <c r="J113" s="285">
        <v>7034.0902999999998</v>
      </c>
      <c r="K113" s="285">
        <v>7251.9560000000001</v>
      </c>
      <c r="L113" s="285">
        <v>7195.5147999999999</v>
      </c>
      <c r="M113" s="285">
        <v>8367.7376999999997</v>
      </c>
      <c r="N113" s="285">
        <v>8141.0568000000003</v>
      </c>
      <c r="O113" s="167">
        <v>19.465559240454315</v>
      </c>
      <c r="P113" s="105">
        <v>1326.4641000000001</v>
      </c>
      <c r="Q113" s="105">
        <v>-2.708032075719736</v>
      </c>
      <c r="R113" s="106">
        <v>-226.68089999999938</v>
      </c>
    </row>
    <row r="114" spans="1:18" ht="19.5" hidden="1" customHeight="1" x14ac:dyDescent="0.25">
      <c r="A114" s="101" t="s">
        <v>44</v>
      </c>
      <c r="B114" s="285">
        <v>5924.5680000000002</v>
      </c>
      <c r="C114" s="285">
        <v>6308.893</v>
      </c>
      <c r="D114" s="285">
        <v>6285.8040000000001</v>
      </c>
      <c r="E114" s="285">
        <v>6278.3989999999994</v>
      </c>
      <c r="F114" s="285">
        <v>6769.884</v>
      </c>
      <c r="G114" s="285">
        <v>6374.0259999999998</v>
      </c>
      <c r="H114" s="285">
        <v>6194.4369999999999</v>
      </c>
      <c r="I114" s="285">
        <v>6382.7340000000004</v>
      </c>
      <c r="J114" s="285">
        <v>6259.3829999999998</v>
      </c>
      <c r="K114" s="285">
        <v>6486.7079999999996</v>
      </c>
      <c r="L114" s="285">
        <v>6401.7240000000002</v>
      </c>
      <c r="M114" s="285">
        <v>7565.4620000000004</v>
      </c>
      <c r="N114" s="285">
        <v>7327.8850000000002</v>
      </c>
      <c r="O114" s="167">
        <v>23.685987239644856</v>
      </c>
      <c r="P114" s="105">
        <v>1403.317</v>
      </c>
      <c r="Q114" s="105">
        <v>-3.1405723349415151</v>
      </c>
      <c r="R114" s="106">
        <v>-237.57700000000023</v>
      </c>
    </row>
    <row r="115" spans="1:18" ht="19.5" hidden="1" customHeight="1" x14ac:dyDescent="0.25">
      <c r="A115" s="101" t="s">
        <v>45</v>
      </c>
      <c r="B115" s="285">
        <v>890.02470000000005</v>
      </c>
      <c r="C115" s="285">
        <v>903.16</v>
      </c>
      <c r="D115" s="285">
        <v>793.18629999999985</v>
      </c>
      <c r="E115" s="285">
        <v>799.28230000000008</v>
      </c>
      <c r="F115" s="285">
        <v>797.54610000000002</v>
      </c>
      <c r="G115" s="285">
        <v>802.29719999999998</v>
      </c>
      <c r="H115" s="285">
        <v>786.12540000000013</v>
      </c>
      <c r="I115" s="285">
        <v>755.56740000000013</v>
      </c>
      <c r="J115" s="285">
        <v>774.70730000000003</v>
      </c>
      <c r="K115" s="285">
        <v>765.24800000000005</v>
      </c>
      <c r="L115" s="285">
        <v>793.79079999999999</v>
      </c>
      <c r="M115" s="285">
        <v>802.27570000000014</v>
      </c>
      <c r="N115" s="285">
        <v>813.17180000000008</v>
      </c>
      <c r="O115" s="167">
        <v>-8.6292134831460636</v>
      </c>
      <c r="P115" s="105">
        <v>-76.852899999999977</v>
      </c>
      <c r="Q115" s="105">
        <v>1.3585940421288909</v>
      </c>
      <c r="R115" s="106">
        <v>10.896099999999933</v>
      </c>
    </row>
    <row r="116" spans="1:18" ht="19.5" customHeight="1" x14ac:dyDescent="0.25">
      <c r="A116" s="99" t="s">
        <v>125</v>
      </c>
      <c r="B116" s="283">
        <v>26649.209700000003</v>
      </c>
      <c r="C116" s="283">
        <v>27127.584999999999</v>
      </c>
      <c r="D116" s="283">
        <v>27107.884300000002</v>
      </c>
      <c r="E116" s="283">
        <v>27177.338300000003</v>
      </c>
      <c r="F116" s="283">
        <v>26739.695100000001</v>
      </c>
      <c r="G116" s="283">
        <v>25606.8832</v>
      </c>
      <c r="H116" s="283">
        <v>24544.499400000001</v>
      </c>
      <c r="I116" s="283">
        <v>23999.259399999999</v>
      </c>
      <c r="J116" s="283">
        <v>23930.685300000001</v>
      </c>
      <c r="K116" s="283">
        <v>24132.046000000002</v>
      </c>
      <c r="L116" s="283">
        <v>23401.914799999999</v>
      </c>
      <c r="M116" s="283">
        <v>25405.936700000002</v>
      </c>
      <c r="N116" s="283">
        <v>25277.733799999998</v>
      </c>
      <c r="O116" s="164">
        <v>-5.146495954850427</v>
      </c>
      <c r="P116" s="111">
        <v>-1371.4759000000049</v>
      </c>
      <c r="Q116" s="111">
        <v>-0.50460719754073158</v>
      </c>
      <c r="R116" s="112">
        <v>-128.20290000000386</v>
      </c>
    </row>
    <row r="117" spans="1:18" ht="19.5" customHeight="1" x14ac:dyDescent="0.25">
      <c r="A117" s="99" t="s">
        <v>126</v>
      </c>
      <c r="B117" s="283">
        <v>8906.094000000001</v>
      </c>
      <c r="C117" s="283">
        <v>8860.6710000000003</v>
      </c>
      <c r="D117" s="283">
        <v>9235.4650000000001</v>
      </c>
      <c r="E117" s="283">
        <v>9474.3360000000011</v>
      </c>
      <c r="F117" s="283">
        <v>8958.07</v>
      </c>
      <c r="G117" s="283">
        <v>8724.3379999999997</v>
      </c>
      <c r="H117" s="283">
        <v>8569.0499999999993</v>
      </c>
      <c r="I117" s="283">
        <v>8191.3450000000003</v>
      </c>
      <c r="J117" s="283">
        <v>8304.7799999999988</v>
      </c>
      <c r="K117" s="283">
        <v>8329.0169999999998</v>
      </c>
      <c r="L117" s="283">
        <v>7866.366</v>
      </c>
      <c r="M117" s="283">
        <v>8373.6640000000007</v>
      </c>
      <c r="N117" s="283">
        <v>8561.5750000000007</v>
      </c>
      <c r="O117" s="164">
        <v>-3.8681353229808777</v>
      </c>
      <c r="P117" s="111">
        <v>-344.51900000000023</v>
      </c>
      <c r="Q117" s="111">
        <v>2.2439304011368884</v>
      </c>
      <c r="R117" s="112">
        <v>187.91100000000006</v>
      </c>
    </row>
    <row r="118" spans="1:18" ht="19.5" customHeight="1" x14ac:dyDescent="0.25">
      <c r="A118" s="101" t="s">
        <v>127</v>
      </c>
      <c r="B118" s="285">
        <v>3082.549</v>
      </c>
      <c r="C118" s="285">
        <v>3275.2629999999999</v>
      </c>
      <c r="D118" s="285">
        <v>3330.1039999999998</v>
      </c>
      <c r="E118" s="285">
        <v>3363.7339999999999</v>
      </c>
      <c r="F118" s="285">
        <v>3422.0309999999999</v>
      </c>
      <c r="G118" s="285">
        <v>3256.9960000000001</v>
      </c>
      <c r="H118" s="285">
        <v>3100.6959999999999</v>
      </c>
      <c r="I118" s="285">
        <v>2987.3220000000001</v>
      </c>
      <c r="J118" s="285">
        <v>2941.962</v>
      </c>
      <c r="K118" s="285">
        <v>2883.681</v>
      </c>
      <c r="L118" s="285">
        <v>2836.4180000000001</v>
      </c>
      <c r="M118" s="285">
        <v>3008.46</v>
      </c>
      <c r="N118" s="285">
        <v>3066.6190000000001</v>
      </c>
      <c r="O118" s="167">
        <v>-0.51581508515815377</v>
      </c>
      <c r="P118" s="105">
        <v>-15.929999999999836</v>
      </c>
      <c r="Q118" s="105">
        <v>1.9311949476483268</v>
      </c>
      <c r="R118" s="106">
        <v>58.159000000000106</v>
      </c>
    </row>
    <row r="119" spans="1:18" ht="19.5" customHeight="1" x14ac:dyDescent="0.25">
      <c r="A119" s="101" t="s">
        <v>128</v>
      </c>
      <c r="B119" s="285">
        <v>5823.5450000000001</v>
      </c>
      <c r="C119" s="285">
        <v>5585.4080000000004</v>
      </c>
      <c r="D119" s="285">
        <v>5905.3609999999999</v>
      </c>
      <c r="E119" s="285">
        <v>6110.6020000000008</v>
      </c>
      <c r="F119" s="285">
        <v>5536.0389999999998</v>
      </c>
      <c r="G119" s="285">
        <v>5467.3419999999996</v>
      </c>
      <c r="H119" s="285">
        <v>5468.3539999999994</v>
      </c>
      <c r="I119" s="285">
        <v>5204.0230000000001</v>
      </c>
      <c r="J119" s="285">
        <v>5362.8179999999993</v>
      </c>
      <c r="K119" s="285">
        <v>5445.3360000000002</v>
      </c>
      <c r="L119" s="285">
        <v>5029.9479999999994</v>
      </c>
      <c r="M119" s="285">
        <v>5365.2040000000006</v>
      </c>
      <c r="N119" s="285">
        <v>5494.9560000000001</v>
      </c>
      <c r="O119" s="167">
        <v>-5.6409375804928308</v>
      </c>
      <c r="P119" s="105">
        <v>-328.58899999999994</v>
      </c>
      <c r="Q119" s="105">
        <v>2.4192947140833554</v>
      </c>
      <c r="R119" s="106">
        <v>129.7519999999995</v>
      </c>
    </row>
    <row r="120" spans="1:18" ht="19.5" hidden="1" customHeight="1" x14ac:dyDescent="0.25">
      <c r="A120" s="101" t="s">
        <v>44</v>
      </c>
      <c r="B120" s="285">
        <v>5776.51</v>
      </c>
      <c r="C120" s="285">
        <v>5552.7830000000004</v>
      </c>
      <c r="D120" s="285">
        <v>5851.835</v>
      </c>
      <c r="E120" s="285">
        <v>6060.9080000000004</v>
      </c>
      <c r="F120" s="285">
        <v>5464.2709999999997</v>
      </c>
      <c r="G120" s="285">
        <v>5395.5479999999998</v>
      </c>
      <c r="H120" s="285">
        <v>5397.3829999999998</v>
      </c>
      <c r="I120" s="285">
        <v>5132.0929999999998</v>
      </c>
      <c r="J120" s="285">
        <v>5299.9</v>
      </c>
      <c r="K120" s="285">
        <v>5384.4440000000004</v>
      </c>
      <c r="L120" s="285">
        <v>4961.8959999999997</v>
      </c>
      <c r="M120" s="285">
        <v>5283.2870000000003</v>
      </c>
      <c r="N120" s="285">
        <v>5413.27</v>
      </c>
      <c r="O120" s="167">
        <v>-6.28754436077209</v>
      </c>
      <c r="P120" s="105">
        <v>-363.23999999999978</v>
      </c>
      <c r="Q120" s="105">
        <v>2.4605833475290066</v>
      </c>
      <c r="R120" s="106">
        <v>129.98300000000017</v>
      </c>
    </row>
    <row r="121" spans="1:18" ht="19.5" hidden="1" customHeight="1" x14ac:dyDescent="0.25">
      <c r="A121" s="101" t="s">
        <v>45</v>
      </c>
      <c r="B121" s="285">
        <v>47.034999999999997</v>
      </c>
      <c r="C121" s="285">
        <v>32.625</v>
      </c>
      <c r="D121" s="285">
        <v>53.526000000000003</v>
      </c>
      <c r="E121" s="285">
        <v>49.694000000000003</v>
      </c>
      <c r="F121" s="285">
        <v>71.768000000000001</v>
      </c>
      <c r="G121" s="285">
        <v>71.793999999999997</v>
      </c>
      <c r="H121" s="285">
        <v>70.971000000000004</v>
      </c>
      <c r="I121" s="285">
        <v>71.930000000000007</v>
      </c>
      <c r="J121" s="285">
        <v>62.917999999999999</v>
      </c>
      <c r="K121" s="285">
        <v>60.892000000000003</v>
      </c>
      <c r="L121" s="285">
        <v>68.052000000000007</v>
      </c>
      <c r="M121" s="285">
        <v>81.917000000000002</v>
      </c>
      <c r="N121" s="285">
        <v>81.686000000000007</v>
      </c>
      <c r="O121" s="167">
        <v>73.829787234042556</v>
      </c>
      <c r="P121" s="105">
        <v>34.65100000000001</v>
      </c>
      <c r="Q121" s="105">
        <v>-0.24420024420024766</v>
      </c>
      <c r="R121" s="106">
        <v>-0.23099999999999454</v>
      </c>
    </row>
    <row r="122" spans="1:18" ht="19.5" customHeight="1" x14ac:dyDescent="0.25">
      <c r="A122" s="99" t="s">
        <v>129</v>
      </c>
      <c r="B122" s="283">
        <v>17743.115700000002</v>
      </c>
      <c r="C122" s="283">
        <v>18266.914000000001</v>
      </c>
      <c r="D122" s="283">
        <v>17872.419300000001</v>
      </c>
      <c r="E122" s="283">
        <v>17703.0023</v>
      </c>
      <c r="F122" s="283">
        <v>17781.625100000001</v>
      </c>
      <c r="G122" s="283">
        <v>16882.5452</v>
      </c>
      <c r="H122" s="283">
        <v>15975.449400000001</v>
      </c>
      <c r="I122" s="283">
        <v>15807.9144</v>
      </c>
      <c r="J122" s="283">
        <v>15625.905300000002</v>
      </c>
      <c r="K122" s="283">
        <v>15803.029</v>
      </c>
      <c r="L122" s="283">
        <v>15535.5488</v>
      </c>
      <c r="M122" s="283">
        <v>17032.272700000001</v>
      </c>
      <c r="N122" s="283">
        <v>16716.158799999997</v>
      </c>
      <c r="O122" s="164">
        <v>-5.7876019410362218</v>
      </c>
      <c r="P122" s="111">
        <v>-1026.9569000000047</v>
      </c>
      <c r="Q122" s="111">
        <v>-1.8558855820998841</v>
      </c>
      <c r="R122" s="112">
        <v>-316.11390000000392</v>
      </c>
    </row>
    <row r="123" spans="1:18" ht="19.5" customHeight="1" x14ac:dyDescent="0.25">
      <c r="A123" s="101" t="s">
        <v>130</v>
      </c>
      <c r="B123" s="285">
        <v>11592.109</v>
      </c>
      <c r="C123" s="285">
        <v>11633.782999999999</v>
      </c>
      <c r="D123" s="285">
        <v>11413.791999999999</v>
      </c>
      <c r="E123" s="285">
        <v>11280.996999999999</v>
      </c>
      <c r="F123" s="285">
        <v>10831.844999999999</v>
      </c>
      <c r="G123" s="285">
        <v>10351.24</v>
      </c>
      <c r="H123" s="285">
        <v>9811.1</v>
      </c>
      <c r="I123" s="285">
        <v>9489.4539999999997</v>
      </c>
      <c r="J123" s="285">
        <v>9404.4240000000009</v>
      </c>
      <c r="K123" s="285">
        <v>9448.33</v>
      </c>
      <c r="L123" s="285">
        <v>9199.8430000000008</v>
      </c>
      <c r="M123" s="285">
        <v>9684.6440000000002</v>
      </c>
      <c r="N123" s="285">
        <v>9705.1589999999997</v>
      </c>
      <c r="O123" s="167">
        <v>-16.277464825182662</v>
      </c>
      <c r="P123" s="105">
        <v>-1886.9500000000007</v>
      </c>
      <c r="Q123" s="105">
        <v>0.21270883670983171</v>
      </c>
      <c r="R123" s="106">
        <v>20.514999999999418</v>
      </c>
    </row>
    <row r="124" spans="1:18" ht="19.5" customHeight="1" x14ac:dyDescent="0.25">
      <c r="A124" s="101" t="s">
        <v>131</v>
      </c>
      <c r="B124" s="285">
        <v>6151.0066999999999</v>
      </c>
      <c r="C124" s="285">
        <v>6633.1310000000003</v>
      </c>
      <c r="D124" s="285">
        <v>6458.6273000000001</v>
      </c>
      <c r="E124" s="285">
        <v>6422.0053000000007</v>
      </c>
      <c r="F124" s="285">
        <v>6949.7800999999999</v>
      </c>
      <c r="G124" s="285">
        <v>6531.3051999999998</v>
      </c>
      <c r="H124" s="285">
        <v>6164.3494000000001</v>
      </c>
      <c r="I124" s="285">
        <v>6318.4603999999999</v>
      </c>
      <c r="J124" s="285">
        <v>6221.4813000000004</v>
      </c>
      <c r="K124" s="285">
        <v>6354.6990000000005</v>
      </c>
      <c r="L124" s="285">
        <v>6335.7057999999997</v>
      </c>
      <c r="M124" s="285">
        <v>7347.6287000000002</v>
      </c>
      <c r="N124" s="285">
        <v>7010.9997999999996</v>
      </c>
      <c r="O124" s="167">
        <v>13.981466428223053</v>
      </c>
      <c r="P124" s="105">
        <v>859.99309999999969</v>
      </c>
      <c r="Q124" s="105">
        <v>-4.5810877021068155</v>
      </c>
      <c r="R124" s="106">
        <v>-336.62890000000061</v>
      </c>
    </row>
    <row r="125" spans="1:18" ht="19.5" hidden="1" customHeight="1" x14ac:dyDescent="0.25">
      <c r="A125" s="101" t="s">
        <v>44</v>
      </c>
      <c r="B125" s="285">
        <v>5350.5720000000001</v>
      </c>
      <c r="C125" s="285">
        <v>5793.8630000000003</v>
      </c>
      <c r="D125" s="285">
        <v>5738.0050000000001</v>
      </c>
      <c r="E125" s="285">
        <v>5703.8280000000004</v>
      </c>
      <c r="F125" s="285">
        <v>6245.2510000000002</v>
      </c>
      <c r="G125" s="285">
        <v>5825.7179999999998</v>
      </c>
      <c r="H125" s="285">
        <v>5488.018</v>
      </c>
      <c r="I125" s="285">
        <v>5661.2060000000001</v>
      </c>
      <c r="J125" s="285">
        <v>5538.9080000000004</v>
      </c>
      <c r="K125" s="285">
        <v>5657.1570000000002</v>
      </c>
      <c r="L125" s="285">
        <v>5651.116</v>
      </c>
      <c r="M125" s="285">
        <v>6643.0060000000003</v>
      </c>
      <c r="N125" s="285">
        <v>6290.3829999999998</v>
      </c>
      <c r="O125" s="167">
        <v>17.564385302582874</v>
      </c>
      <c r="P125" s="105">
        <v>939.81099999999969</v>
      </c>
      <c r="Q125" s="105">
        <v>-5.307842842089423</v>
      </c>
      <c r="R125" s="106">
        <v>-352.6230000000005</v>
      </c>
    </row>
    <row r="126" spans="1:18" ht="19.5" hidden="1" customHeight="1" x14ac:dyDescent="0.25">
      <c r="A126" s="101" t="s">
        <v>45</v>
      </c>
      <c r="B126" s="285">
        <v>800.43469999999991</v>
      </c>
      <c r="C126" s="285">
        <v>839.26800000000003</v>
      </c>
      <c r="D126" s="285">
        <v>720.6223</v>
      </c>
      <c r="E126" s="285">
        <v>718.17730000000006</v>
      </c>
      <c r="F126" s="285">
        <v>704.52909999999997</v>
      </c>
      <c r="G126" s="285">
        <v>705.58719999999994</v>
      </c>
      <c r="H126" s="285">
        <v>676.33140000000003</v>
      </c>
      <c r="I126" s="285">
        <v>657.25440000000003</v>
      </c>
      <c r="J126" s="285">
        <v>682.57330000000002</v>
      </c>
      <c r="K126" s="285">
        <v>697.54200000000003</v>
      </c>
      <c r="L126" s="285">
        <v>684.58980000000008</v>
      </c>
      <c r="M126" s="285">
        <v>704.62270000000001</v>
      </c>
      <c r="N126" s="285">
        <v>720.61680000000001</v>
      </c>
      <c r="O126" s="167">
        <v>-9.9700149925037422</v>
      </c>
      <c r="P126" s="105">
        <v>-79.817899999999895</v>
      </c>
      <c r="Q126" s="105">
        <v>2.2707919386886175</v>
      </c>
      <c r="R126" s="106">
        <v>15.994100000000003</v>
      </c>
    </row>
    <row r="127" spans="1:18" ht="19.5" customHeight="1" x14ac:dyDescent="0.25">
      <c r="A127" s="99" t="s">
        <v>132</v>
      </c>
      <c r="B127" s="283">
        <v>1726.0809999999988</v>
      </c>
      <c r="C127" s="283">
        <v>1554.5650000000005</v>
      </c>
      <c r="D127" s="283">
        <v>1576.3090000000011</v>
      </c>
      <c r="E127" s="283">
        <v>1632.7639999999999</v>
      </c>
      <c r="F127" s="283">
        <v>1575.3430000000001</v>
      </c>
      <c r="G127" s="283">
        <v>1616.5100000000009</v>
      </c>
      <c r="H127" s="283">
        <v>1780.5219999999999</v>
      </c>
      <c r="I127" s="283">
        <v>1726.9570000000019</v>
      </c>
      <c r="J127" s="283">
        <v>1827.6279999999974</v>
      </c>
      <c r="K127" s="283">
        <v>1956.6129999999982</v>
      </c>
      <c r="L127" s="283">
        <v>2064.0079999999989</v>
      </c>
      <c r="M127" s="283">
        <v>2338.4860000000008</v>
      </c>
      <c r="N127" s="283">
        <v>2772.8890000000001</v>
      </c>
      <c r="O127" s="164">
        <v>60.645385551242704</v>
      </c>
      <c r="P127" s="111">
        <v>1046.8080000000014</v>
      </c>
      <c r="Q127" s="111">
        <v>18.576010262989097</v>
      </c>
      <c r="R127" s="112">
        <v>434.40299999999934</v>
      </c>
    </row>
    <row r="128" spans="1:18" ht="19.5" customHeight="1" x14ac:dyDescent="0.25">
      <c r="A128" s="99" t="s">
        <v>133</v>
      </c>
      <c r="B128" s="283">
        <v>689.38199999999927</v>
      </c>
      <c r="C128" s="283">
        <v>609.38000000000011</v>
      </c>
      <c r="D128" s="283">
        <v>580.39600000000019</v>
      </c>
      <c r="E128" s="283">
        <v>609.22000000000048</v>
      </c>
      <c r="F128" s="283">
        <v>594.14200000000005</v>
      </c>
      <c r="G128" s="283">
        <v>610.43600000000038</v>
      </c>
      <c r="H128" s="283">
        <v>602.64400000000103</v>
      </c>
      <c r="I128" s="283">
        <v>549.90500000000043</v>
      </c>
      <c r="J128" s="283">
        <v>655.66999999999973</v>
      </c>
      <c r="K128" s="283">
        <v>687.19899999999939</v>
      </c>
      <c r="L128" s="283">
        <v>822.43799999999987</v>
      </c>
      <c r="M128" s="283">
        <v>932.72600000000045</v>
      </c>
      <c r="N128" s="283">
        <v>1244.1329999999989</v>
      </c>
      <c r="O128" s="164">
        <v>80.46127067014794</v>
      </c>
      <c r="P128" s="111">
        <v>554.75099999999964</v>
      </c>
      <c r="Q128" s="111">
        <v>33.386941138629766</v>
      </c>
      <c r="R128" s="112">
        <v>311.40699999999845</v>
      </c>
    </row>
    <row r="129" spans="1:18" ht="19.5" customHeight="1" x14ac:dyDescent="0.25">
      <c r="A129" s="101" t="s">
        <v>134</v>
      </c>
      <c r="B129" s="285">
        <v>38.173999999999978</v>
      </c>
      <c r="C129" s="285">
        <v>36.786000000000058</v>
      </c>
      <c r="D129" s="285">
        <v>39.431000000000047</v>
      </c>
      <c r="E129" s="285">
        <v>39.746000000000095</v>
      </c>
      <c r="F129" s="285">
        <v>44</v>
      </c>
      <c r="G129" s="285">
        <v>38.329999999999927</v>
      </c>
      <c r="H129" s="285">
        <v>39.757000000000055</v>
      </c>
      <c r="I129" s="285">
        <v>40.224999999999916</v>
      </c>
      <c r="J129" s="285">
        <v>41.865999999999985</v>
      </c>
      <c r="K129" s="285">
        <v>38.358000000000175</v>
      </c>
      <c r="L129" s="285">
        <v>39.684999999999938</v>
      </c>
      <c r="M129" s="285">
        <v>41.744999999999891</v>
      </c>
      <c r="N129" s="285">
        <v>48.149999999999636</v>
      </c>
      <c r="O129" s="167">
        <v>25.916230366492144</v>
      </c>
      <c r="P129" s="105">
        <v>9.975999999999658</v>
      </c>
      <c r="Q129" s="105">
        <v>15.347721822541963</v>
      </c>
      <c r="R129" s="106">
        <v>6.4049999999997453</v>
      </c>
    </row>
    <row r="130" spans="1:18" ht="19.5" customHeight="1" x14ac:dyDescent="0.25">
      <c r="A130" s="101" t="s">
        <v>135</v>
      </c>
      <c r="B130" s="285">
        <v>651.20799999999929</v>
      </c>
      <c r="C130" s="285">
        <v>572.59400000000005</v>
      </c>
      <c r="D130" s="285">
        <v>540.96500000000015</v>
      </c>
      <c r="E130" s="285">
        <v>569.47400000000039</v>
      </c>
      <c r="F130" s="285">
        <v>550.14200000000005</v>
      </c>
      <c r="G130" s="285">
        <v>572.10600000000045</v>
      </c>
      <c r="H130" s="285">
        <v>562.88700000000097</v>
      </c>
      <c r="I130" s="285">
        <v>509.68000000000058</v>
      </c>
      <c r="J130" s="285">
        <v>613.80399999999975</v>
      </c>
      <c r="K130" s="285">
        <v>648.84099999999921</v>
      </c>
      <c r="L130" s="285">
        <v>782.75299999999993</v>
      </c>
      <c r="M130" s="285">
        <v>890.98100000000056</v>
      </c>
      <c r="N130" s="285">
        <v>1195.9829999999993</v>
      </c>
      <c r="O130" s="167">
        <v>83.660933660933651</v>
      </c>
      <c r="P130" s="105">
        <v>544.77499999999998</v>
      </c>
      <c r="Q130" s="105">
        <v>34.231200897867566</v>
      </c>
      <c r="R130" s="106">
        <v>305.0019999999987</v>
      </c>
    </row>
    <row r="131" spans="1:18" ht="19.5" hidden="1" customHeight="1" x14ac:dyDescent="0.25">
      <c r="A131" s="101" t="s">
        <v>44</v>
      </c>
      <c r="B131" s="285">
        <v>634.85799999999927</v>
      </c>
      <c r="C131" s="285">
        <v>547.93299999999999</v>
      </c>
      <c r="D131" s="285">
        <v>520.84900000000016</v>
      </c>
      <c r="E131" s="285">
        <v>525.42600000000039</v>
      </c>
      <c r="F131" s="285">
        <v>484.505</v>
      </c>
      <c r="G131" s="285">
        <v>519.21200000000044</v>
      </c>
      <c r="H131" s="285">
        <v>544.10300000000097</v>
      </c>
      <c r="I131" s="285">
        <v>494.10100000000057</v>
      </c>
      <c r="J131" s="285">
        <v>586.42299999999977</v>
      </c>
      <c r="K131" s="285">
        <v>578.97399999999925</v>
      </c>
      <c r="L131" s="285">
        <v>606.90999999999985</v>
      </c>
      <c r="M131" s="285">
        <v>673.94000000000051</v>
      </c>
      <c r="N131" s="285">
        <v>976.6889999999994</v>
      </c>
      <c r="O131" s="167">
        <v>53.835249645613494</v>
      </c>
      <c r="P131" s="105">
        <v>341.83100000000013</v>
      </c>
      <c r="Q131" s="105">
        <v>44.93248256417867</v>
      </c>
      <c r="R131" s="106">
        <v>302.74899999999889</v>
      </c>
    </row>
    <row r="132" spans="1:18" ht="19.5" hidden="1" customHeight="1" x14ac:dyDescent="0.25">
      <c r="A132" s="101" t="s">
        <v>45</v>
      </c>
      <c r="B132" s="285">
        <v>16.350000000000001</v>
      </c>
      <c r="C132" s="285">
        <v>24.661000000000001</v>
      </c>
      <c r="D132" s="285">
        <v>20.115999999999993</v>
      </c>
      <c r="E132" s="285">
        <v>44.048000000000002</v>
      </c>
      <c r="F132" s="285">
        <v>65.637</v>
      </c>
      <c r="G132" s="285">
        <v>52.894000000000005</v>
      </c>
      <c r="H132" s="285">
        <v>18.783999999999992</v>
      </c>
      <c r="I132" s="285">
        <v>15.578999999999994</v>
      </c>
      <c r="J132" s="285">
        <v>27.380999999999993</v>
      </c>
      <c r="K132" s="285">
        <v>69.86699999999999</v>
      </c>
      <c r="L132" s="285">
        <v>175.84300000000002</v>
      </c>
      <c r="M132" s="285">
        <v>217.04100000000003</v>
      </c>
      <c r="N132" s="285">
        <v>219.29399999999995</v>
      </c>
      <c r="O132" s="167" t="s">
        <v>99</v>
      </c>
      <c r="P132" s="105">
        <v>202.94399999999996</v>
      </c>
      <c r="Q132" s="105">
        <v>1.0599078341013877</v>
      </c>
      <c r="R132" s="106">
        <v>2.2529999999999291</v>
      </c>
    </row>
    <row r="133" spans="1:18" ht="19.5" customHeight="1" x14ac:dyDescent="0.25">
      <c r="A133" s="99" t="s">
        <v>129</v>
      </c>
      <c r="B133" s="283">
        <v>1036.6989999999996</v>
      </c>
      <c r="C133" s="283">
        <v>945.18500000000051</v>
      </c>
      <c r="D133" s="283">
        <v>995.91300000000092</v>
      </c>
      <c r="E133" s="283">
        <v>1023.5439999999994</v>
      </c>
      <c r="F133" s="283">
        <v>981.20100000000002</v>
      </c>
      <c r="G133" s="283">
        <v>1006.0740000000004</v>
      </c>
      <c r="H133" s="283">
        <v>1177.877999999999</v>
      </c>
      <c r="I133" s="283">
        <v>1177.0520000000015</v>
      </c>
      <c r="J133" s="283">
        <v>1171.9579999999978</v>
      </c>
      <c r="K133" s="283">
        <v>1269.4139999999989</v>
      </c>
      <c r="L133" s="283">
        <v>1241.5699999999988</v>
      </c>
      <c r="M133" s="283">
        <v>1405.7600000000002</v>
      </c>
      <c r="N133" s="283">
        <v>1528.756000000001</v>
      </c>
      <c r="O133" s="164">
        <v>47.467927076299787</v>
      </c>
      <c r="P133" s="111">
        <v>492.05700000000138</v>
      </c>
      <c r="Q133" s="111">
        <v>8.7494664959453701</v>
      </c>
      <c r="R133" s="112">
        <v>122.99600000000078</v>
      </c>
    </row>
    <row r="134" spans="1:18" ht="19.5" customHeight="1" x14ac:dyDescent="0.25">
      <c r="A134" s="101" t="s">
        <v>136</v>
      </c>
      <c r="B134" s="285">
        <v>373.11299999999937</v>
      </c>
      <c r="C134" s="285">
        <v>366.26300000000083</v>
      </c>
      <c r="D134" s="285">
        <v>375.55000000000109</v>
      </c>
      <c r="E134" s="285">
        <v>367.86800000000039</v>
      </c>
      <c r="F134" s="285">
        <v>363.55099999999999</v>
      </c>
      <c r="G134" s="285">
        <v>361.05600000000044</v>
      </c>
      <c r="H134" s="285">
        <v>361.66499999999905</v>
      </c>
      <c r="I134" s="285">
        <v>357.21100000000115</v>
      </c>
      <c r="J134" s="285">
        <v>359.3489999999984</v>
      </c>
      <c r="K134" s="285">
        <v>372.15699999999924</v>
      </c>
      <c r="L134" s="285">
        <v>381.7609999999986</v>
      </c>
      <c r="M134" s="285">
        <v>385.65099999999984</v>
      </c>
      <c r="N134" s="285">
        <v>398.69900000000052</v>
      </c>
      <c r="O134" s="167">
        <v>6.8614312516751443</v>
      </c>
      <c r="P134" s="105">
        <v>25.58600000000115</v>
      </c>
      <c r="Q134" s="105">
        <v>3.3704952035260569</v>
      </c>
      <c r="R134" s="106">
        <v>13.048000000000684</v>
      </c>
    </row>
    <row r="135" spans="1:18" ht="19.5" customHeight="1" thickBot="1" x14ac:dyDescent="0.3">
      <c r="A135" s="101" t="s">
        <v>137</v>
      </c>
      <c r="B135" s="285">
        <v>663.58600000000024</v>
      </c>
      <c r="C135" s="285">
        <v>578.92199999999968</v>
      </c>
      <c r="D135" s="285">
        <v>620.36299999999983</v>
      </c>
      <c r="E135" s="285">
        <v>655.67599999999902</v>
      </c>
      <c r="F135" s="285">
        <v>617.65</v>
      </c>
      <c r="G135" s="285">
        <v>645.01800000000003</v>
      </c>
      <c r="H135" s="285">
        <v>816.21299999999997</v>
      </c>
      <c r="I135" s="285">
        <v>819.84100000000035</v>
      </c>
      <c r="J135" s="285">
        <v>812.60899999999947</v>
      </c>
      <c r="K135" s="285">
        <v>897.25699999999949</v>
      </c>
      <c r="L135" s="285">
        <v>859.80900000000008</v>
      </c>
      <c r="M135" s="285">
        <v>1020.1090000000003</v>
      </c>
      <c r="N135" s="285">
        <v>1130.0570000000005</v>
      </c>
      <c r="O135" s="167">
        <v>70.29837251356237</v>
      </c>
      <c r="P135" s="105">
        <v>466.47100000000023</v>
      </c>
      <c r="Q135" s="105">
        <v>10.783256543476119</v>
      </c>
      <c r="R135" s="106">
        <v>109.94800000000021</v>
      </c>
    </row>
    <row r="136" spans="1:18" ht="19.5" hidden="1" customHeight="1" x14ac:dyDescent="0.25">
      <c r="A136" s="101" t="s">
        <v>44</v>
      </c>
      <c r="B136" s="285">
        <v>573.99600000000009</v>
      </c>
      <c r="C136" s="285">
        <v>515.02999999999975</v>
      </c>
      <c r="D136" s="285">
        <v>547.79899999999998</v>
      </c>
      <c r="E136" s="285">
        <v>574.570999999999</v>
      </c>
      <c r="F136" s="285">
        <v>524.63300000000004</v>
      </c>
      <c r="G136" s="285">
        <v>548.30799999999999</v>
      </c>
      <c r="H136" s="285">
        <v>706.41899999999987</v>
      </c>
      <c r="I136" s="285">
        <v>721.52800000000025</v>
      </c>
      <c r="J136" s="285">
        <v>720.47499999999945</v>
      </c>
      <c r="K136" s="285">
        <v>829.55099999999959</v>
      </c>
      <c r="L136" s="285">
        <v>750.60800000000029</v>
      </c>
      <c r="M136" s="285">
        <v>922.45600000000013</v>
      </c>
      <c r="N136" s="285">
        <v>1037.5020000000004</v>
      </c>
      <c r="O136" s="167">
        <v>80.749128919860624</v>
      </c>
      <c r="P136" s="105">
        <v>463.50600000000031</v>
      </c>
      <c r="Q136" s="105">
        <v>12.466124661246612</v>
      </c>
      <c r="R136" s="106">
        <v>115.04600000000028</v>
      </c>
    </row>
    <row r="137" spans="1:18" ht="19.5" hidden="1" customHeight="1" x14ac:dyDescent="0.25">
      <c r="A137" s="189" t="s">
        <v>45</v>
      </c>
      <c r="B137" s="287">
        <v>89.590000000000146</v>
      </c>
      <c r="C137" s="287">
        <v>63.891999999999939</v>
      </c>
      <c r="D137" s="287">
        <v>72.563999999999851</v>
      </c>
      <c r="E137" s="287">
        <v>81.105000000000018</v>
      </c>
      <c r="F137" s="287">
        <v>93.016999999999996</v>
      </c>
      <c r="G137" s="287">
        <v>96.710000000000022</v>
      </c>
      <c r="H137" s="287">
        <v>109.7940000000001</v>
      </c>
      <c r="I137" s="287">
        <v>98.313000000000102</v>
      </c>
      <c r="J137" s="287">
        <v>92.134000000000015</v>
      </c>
      <c r="K137" s="287">
        <v>67.706000000000017</v>
      </c>
      <c r="L137" s="287">
        <v>109.20099999999991</v>
      </c>
      <c r="M137" s="287">
        <v>97.653000000000134</v>
      </c>
      <c r="N137" s="287">
        <v>92.555000000000064</v>
      </c>
      <c r="O137" s="192">
        <v>3.3482142857142856</v>
      </c>
      <c r="P137" s="193">
        <v>2.9649999999999181</v>
      </c>
      <c r="Q137" s="193">
        <v>-5.2200614124872136</v>
      </c>
      <c r="R137" s="194">
        <v>-5.09800000000007</v>
      </c>
    </row>
    <row r="138" spans="1:18" ht="33.75" customHeight="1" thickTop="1" thickBot="1" x14ac:dyDescent="0.3">
      <c r="A138" s="318" t="s">
        <v>138</v>
      </c>
      <c r="B138" s="319">
        <v>2.5789</v>
      </c>
      <c r="C138" s="319">
        <v>2.6227999999999998</v>
      </c>
      <c r="D138" s="319">
        <v>2.6019999999999999</v>
      </c>
      <c r="E138" s="319">
        <v>2.6242000000000001</v>
      </c>
      <c r="F138" s="319">
        <v>2.5615999999999999</v>
      </c>
      <c r="G138" s="319">
        <v>2.5329000000000002</v>
      </c>
      <c r="H138" s="319">
        <v>2.5312000000000001</v>
      </c>
      <c r="I138" s="319">
        <v>2.5105</v>
      </c>
      <c r="J138" s="319">
        <v>2.5068999999999999</v>
      </c>
      <c r="K138" s="319">
        <v>2.5083000000000002</v>
      </c>
      <c r="L138" s="319">
        <v>2.4308000000000001</v>
      </c>
      <c r="M138" s="319">
        <v>2.5550000000000002</v>
      </c>
      <c r="N138" s="319">
        <v>2.5480999999999998</v>
      </c>
      <c r="O138" s="247">
        <v>-1.1943076505486898</v>
      </c>
      <c r="P138" s="320">
        <v>-3.0800000000000161E-2</v>
      </c>
      <c r="Q138" s="248">
        <v>-0.27005870841488649</v>
      </c>
      <c r="R138" s="321">
        <v>-6.9000000000003503E-3</v>
      </c>
    </row>
    <row r="139" spans="1:18" ht="19.5" customHeight="1" thickTop="1" x14ac:dyDescent="0.25">
      <c r="A139" s="99" t="s">
        <v>141</v>
      </c>
      <c r="B139" s="283">
        <v>4.4000000000000004</v>
      </c>
      <c r="C139" s="283">
        <v>4.5</v>
      </c>
      <c r="D139" s="283">
        <v>4.5</v>
      </c>
      <c r="E139" s="283">
        <v>4.4000000000000004</v>
      </c>
      <c r="F139" s="283">
        <v>4.8</v>
      </c>
      <c r="G139" s="283">
        <v>4.5</v>
      </c>
      <c r="H139" s="283">
        <v>4.4000000000000004</v>
      </c>
      <c r="I139" s="283">
        <v>4.4000000000000004</v>
      </c>
      <c r="J139" s="283">
        <v>4.0999999999999996</v>
      </c>
      <c r="K139" s="283">
        <v>4.0999999999999996</v>
      </c>
      <c r="L139" s="283">
        <v>4</v>
      </c>
      <c r="M139" s="283">
        <v>4.2</v>
      </c>
      <c r="N139" s="283">
        <v>4.2</v>
      </c>
      <c r="O139" s="164"/>
      <c r="P139" s="111">
        <v>-0.20000000000000018</v>
      </c>
      <c r="Q139" s="111"/>
      <c r="R139" s="112">
        <v>0</v>
      </c>
    </row>
    <row r="140" spans="1:18" ht="19.5" customHeight="1" x14ac:dyDescent="0.25">
      <c r="A140" s="99" t="s">
        <v>142</v>
      </c>
      <c r="B140" s="283">
        <v>1.9247967456370332</v>
      </c>
      <c r="C140" s="283">
        <v>1.8740438175514349</v>
      </c>
      <c r="D140" s="283">
        <v>1.9599533663161461</v>
      </c>
      <c r="E140" s="283">
        <v>1.9716580379815951</v>
      </c>
      <c r="F140" s="283">
        <v>2.0270028938028499</v>
      </c>
      <c r="G140" s="283">
        <v>2.0026086968913885</v>
      </c>
      <c r="H140" s="283">
        <v>1.9730304066435018</v>
      </c>
      <c r="I140" s="283">
        <v>1.9488438797149252</v>
      </c>
      <c r="J140" s="283">
        <v>1.8676358886150899</v>
      </c>
      <c r="K140" s="283">
        <v>1.9361747559922977</v>
      </c>
      <c r="L140" s="283">
        <v>1.8785574292441274</v>
      </c>
      <c r="M140" s="283">
        <v>1.926808012982389</v>
      </c>
      <c r="N140" s="283">
        <v>2.0504705068994435</v>
      </c>
      <c r="O140" s="164"/>
      <c r="P140" s="105">
        <v>0.12567376126241037</v>
      </c>
      <c r="Q140" s="105"/>
      <c r="R140" s="106">
        <v>0.12366249391705453</v>
      </c>
    </row>
    <row r="141" spans="1:18" ht="19.5" customHeight="1" x14ac:dyDescent="0.25">
      <c r="A141" s="99" t="s">
        <v>143</v>
      </c>
      <c r="B141" s="283">
        <v>59</v>
      </c>
      <c r="C141" s="283">
        <v>59.6</v>
      </c>
      <c r="D141" s="283">
        <v>59.2</v>
      </c>
      <c r="E141" s="283">
        <v>59.7</v>
      </c>
      <c r="F141" s="283">
        <v>59.8</v>
      </c>
      <c r="G141" s="283">
        <v>57.7</v>
      </c>
      <c r="H141" s="283">
        <v>56.1</v>
      </c>
      <c r="I141" s="283">
        <v>56.1</v>
      </c>
      <c r="J141" s="283">
        <v>54.8</v>
      </c>
      <c r="K141" s="283">
        <v>54.1</v>
      </c>
      <c r="L141" s="283">
        <v>54.3</v>
      </c>
      <c r="M141" s="283">
        <v>55.6</v>
      </c>
      <c r="N141" s="283">
        <v>54.1</v>
      </c>
      <c r="O141" s="167"/>
      <c r="P141" s="105">
        <v>-4.8999999999999986</v>
      </c>
      <c r="Q141" s="105"/>
      <c r="R141" s="106">
        <v>-1.5</v>
      </c>
    </row>
    <row r="142" spans="1:18" ht="19.5" customHeight="1" thickBot="1" x14ac:dyDescent="0.3">
      <c r="A142" s="309" t="s">
        <v>144</v>
      </c>
      <c r="B142" s="310">
        <v>64.900000000000006</v>
      </c>
      <c r="C142" s="310">
        <v>65.8</v>
      </c>
      <c r="D142" s="310">
        <v>65.599999999999994</v>
      </c>
      <c r="E142" s="310">
        <v>65.900000000000006</v>
      </c>
      <c r="F142" s="310">
        <v>66.3</v>
      </c>
      <c r="G142" s="310">
        <v>64</v>
      </c>
      <c r="H142" s="310">
        <v>62.6</v>
      </c>
      <c r="I142" s="310">
        <v>62.7</v>
      </c>
      <c r="J142" s="310">
        <v>61.2</v>
      </c>
      <c r="K142" s="310">
        <v>60.6</v>
      </c>
      <c r="L142" s="310">
        <v>61</v>
      </c>
      <c r="M142" s="310">
        <v>61.8</v>
      </c>
      <c r="N142" s="310">
        <v>60.2</v>
      </c>
      <c r="O142" s="181"/>
      <c r="P142" s="182">
        <v>-4.7000000000000028</v>
      </c>
      <c r="Q142" s="182"/>
      <c r="R142" s="183">
        <v>-1.5999999999999943</v>
      </c>
    </row>
    <row r="143" spans="1:18" ht="15.75" thickTop="1" x14ac:dyDescent="0.25"/>
    <row r="144" spans="1:18" x14ac:dyDescent="0.25">
      <c r="O144"/>
      <c r="P144"/>
      <c r="Q144"/>
      <c r="R144"/>
    </row>
    <row r="145" spans="1:18" x14ac:dyDescent="0.25">
      <c r="O145"/>
      <c r="P145"/>
      <c r="Q145"/>
      <c r="R145"/>
    </row>
    <row r="148" spans="1:18" ht="18.75" x14ac:dyDescent="0.3">
      <c r="A148" s="314"/>
    </row>
    <row r="150" spans="1:18" ht="15.75" x14ac:dyDescent="0.25">
      <c r="A150" s="315" t="s">
        <v>145</v>
      </c>
    </row>
    <row r="151" spans="1:18" x14ac:dyDescent="0.25">
      <c r="A151" s="316" t="s">
        <v>74</v>
      </c>
      <c r="R151"/>
    </row>
    <row r="152" spans="1:18" x14ac:dyDescent="0.25">
      <c r="R152"/>
    </row>
  </sheetData>
  <mergeCells count="23">
    <mergeCell ref="A99:P99"/>
    <mergeCell ref="Q100:R100"/>
    <mergeCell ref="B101:M102"/>
    <mergeCell ref="N101:N102"/>
    <mergeCell ref="O101:R101"/>
    <mergeCell ref="O102:P102"/>
    <mergeCell ref="Q102:R102"/>
    <mergeCell ref="A41:R41"/>
    <mergeCell ref="A42:R42"/>
    <mergeCell ref="Q43:R43"/>
    <mergeCell ref="B44:M45"/>
    <mergeCell ref="N44:N45"/>
    <mergeCell ref="O44:R44"/>
    <mergeCell ref="O45:P45"/>
    <mergeCell ref="Q45:R45"/>
    <mergeCell ref="A1:R1"/>
    <mergeCell ref="A2:R2"/>
    <mergeCell ref="A3:R3"/>
    <mergeCell ref="B4:M5"/>
    <mergeCell ref="N4:N5"/>
    <mergeCell ref="O4:R4"/>
    <mergeCell ref="O5:P5"/>
    <mergeCell ref="Q5:R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E05E-10ED-4740-8EAF-A6D38F376C09}">
  <dimension ref="A1:BD220"/>
  <sheetViews>
    <sheetView workbookViewId="0">
      <selection activeCell="AL15" sqref="AL15"/>
    </sheetView>
  </sheetViews>
  <sheetFormatPr defaultColWidth="13.85546875" defaultRowHeight="15.75" x14ac:dyDescent="0.25"/>
  <cols>
    <col min="1" max="1" width="71" customWidth="1"/>
    <col min="2" max="2" width="14.7109375" customWidth="1"/>
    <col min="3" max="3" width="14.7109375" style="150" hidden="1" customWidth="1"/>
    <col min="4" max="13" width="14.7109375" hidden="1" customWidth="1"/>
    <col min="14" max="14" width="14.7109375" customWidth="1"/>
    <col min="15" max="21" width="14.7109375" hidden="1" customWidth="1"/>
    <col min="22" max="22" width="14.7109375" style="150" hidden="1" customWidth="1"/>
    <col min="23" max="25" width="14.7109375" hidden="1" customWidth="1"/>
    <col min="26" max="26" width="14.7109375" customWidth="1"/>
    <col min="27" max="37" width="14.7109375" hidden="1" customWidth="1"/>
    <col min="38" max="38" width="14.7109375" customWidth="1"/>
    <col min="39" max="41" width="14.7109375" hidden="1" customWidth="1"/>
    <col min="42" max="42" width="14.7109375" customWidth="1"/>
    <col min="43" max="45" width="14.7109375" hidden="1" customWidth="1"/>
    <col min="46" max="46" width="14.7109375" customWidth="1"/>
    <col min="47" max="49" width="14.7109375" hidden="1" customWidth="1"/>
    <col min="50" max="50" width="14.7109375" customWidth="1"/>
    <col min="51" max="51" width="13.85546875" style="312"/>
    <col min="52" max="52" width="13.85546875" style="313"/>
    <col min="53" max="53" width="13.85546875" style="312"/>
    <col min="54" max="54" width="13.85546875" style="313"/>
  </cols>
  <sheetData>
    <row r="1" spans="1:56" ht="15" customHeight="1" x14ac:dyDescent="0.25">
      <c r="A1" s="689" t="s">
        <v>75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89"/>
      <c r="S1" s="689"/>
      <c r="T1" s="689"/>
      <c r="U1" s="689"/>
      <c r="V1" s="689"/>
      <c r="W1" s="689"/>
      <c r="X1" s="689"/>
      <c r="Y1" s="689"/>
      <c r="Z1" s="689"/>
      <c r="AA1" s="689"/>
      <c r="AB1" s="689"/>
      <c r="AC1" s="689"/>
      <c r="AD1" s="689"/>
      <c r="AE1" s="689"/>
      <c r="AF1" s="689"/>
      <c r="AG1" s="689"/>
      <c r="AH1" s="689"/>
      <c r="AI1" s="689"/>
      <c r="AJ1" s="689"/>
      <c r="AK1" s="689"/>
      <c r="AL1" s="689"/>
      <c r="AM1" s="689"/>
      <c r="AN1" s="689"/>
      <c r="AO1" s="689"/>
      <c r="AP1" s="689"/>
      <c r="AQ1" s="689"/>
      <c r="AR1" s="689"/>
      <c r="AS1" s="689"/>
      <c r="AT1" s="689"/>
      <c r="AU1" s="689"/>
      <c r="AV1" s="689"/>
      <c r="AW1" s="689"/>
      <c r="AX1" s="689"/>
      <c r="AY1" s="689"/>
      <c r="AZ1" s="689"/>
      <c r="BA1" s="689"/>
      <c r="BB1" s="689"/>
    </row>
    <row r="2" spans="1:56" ht="30" x14ac:dyDescent="0.25">
      <c r="A2" s="690" t="str">
        <f>"Широкая денежная масса^ на"&amp;MID(AY4,11,11)</f>
        <v>Широкая денежная масса^ на 01.01.2023</v>
      </c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  <c r="AP2" s="690"/>
      <c r="AQ2" s="690"/>
      <c r="AR2" s="690"/>
      <c r="AS2" s="690"/>
      <c r="AT2" s="690"/>
      <c r="AU2" s="690"/>
      <c r="AV2" s="690"/>
      <c r="AW2" s="690"/>
      <c r="AX2" s="690"/>
      <c r="AY2" s="690"/>
      <c r="AZ2" s="690"/>
      <c r="BA2" s="690"/>
      <c r="BB2" s="690"/>
    </row>
    <row r="3" spans="1:56" x14ac:dyDescent="0.25">
      <c r="A3" s="691" t="s">
        <v>76</v>
      </c>
      <c r="B3" s="691"/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691"/>
      <c r="T3" s="691"/>
      <c r="U3" s="691"/>
      <c r="V3" s="691"/>
      <c r="W3" s="691"/>
      <c r="X3" s="691"/>
      <c r="Y3" s="691"/>
      <c r="Z3" s="691"/>
      <c r="AA3" s="691"/>
      <c r="AB3" s="691"/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1"/>
      <c r="AQ3" s="691"/>
      <c r="AR3" s="691"/>
      <c r="AS3" s="691"/>
      <c r="AT3" s="691"/>
      <c r="AU3" s="691"/>
      <c r="AV3" s="691"/>
      <c r="AW3" s="691"/>
      <c r="AX3" s="691"/>
      <c r="AY3" s="691"/>
      <c r="AZ3" s="691"/>
      <c r="BA3" s="691"/>
      <c r="BB3" s="691"/>
      <c r="BC3" s="83"/>
    </row>
    <row r="4" spans="1:56" x14ac:dyDescent="0.25">
      <c r="A4" s="84">
        <v>1000</v>
      </c>
      <c r="B4" s="494">
        <v>2022</v>
      </c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5"/>
      <c r="R4" s="495"/>
      <c r="S4" s="495"/>
      <c r="T4" s="495"/>
      <c r="U4" s="495"/>
      <c r="V4" s="495"/>
      <c r="W4" s="495"/>
      <c r="X4" s="495"/>
      <c r="Y4" s="495"/>
      <c r="Z4" s="495"/>
      <c r="AA4" s="495"/>
      <c r="AB4" s="495"/>
      <c r="AC4" s="495"/>
      <c r="AD4" s="495"/>
      <c r="AE4" s="495"/>
      <c r="AF4" s="495"/>
      <c r="AG4" s="495"/>
      <c r="AH4" s="495"/>
      <c r="AI4" s="495"/>
      <c r="AJ4" s="495"/>
      <c r="AK4" s="495"/>
      <c r="AL4" s="495"/>
      <c r="AM4" s="495"/>
      <c r="AN4" s="495"/>
      <c r="AO4" s="495"/>
      <c r="AP4" s="495"/>
      <c r="AQ4" s="495"/>
      <c r="AR4" s="495"/>
      <c r="AS4" s="495"/>
      <c r="AT4" s="495"/>
      <c r="AU4" s="495"/>
      <c r="AV4" s="495"/>
      <c r="AW4" s="495"/>
      <c r="AX4" s="496">
        <v>2023</v>
      </c>
      <c r="AY4" s="699" t="str">
        <f>"Отклонение "&amp;AX6&amp;"2023 от"</f>
        <v>Отклонение 01.01.2023 от</v>
      </c>
      <c r="AZ4" s="699"/>
      <c r="BA4" s="699"/>
      <c r="BB4" s="700"/>
      <c r="BC4" s="85"/>
    </row>
    <row r="5" spans="1:56" x14ac:dyDescent="0.25">
      <c r="A5" s="86" t="s">
        <v>8</v>
      </c>
      <c r="B5" s="497"/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  <c r="V5" s="498"/>
      <c r="W5" s="498"/>
      <c r="X5" s="498"/>
      <c r="Y5" s="498"/>
      <c r="Z5" s="498"/>
      <c r="AA5" s="498"/>
      <c r="AB5" s="498"/>
      <c r="AC5" s="498"/>
      <c r="AD5" s="498"/>
      <c r="AE5" s="498"/>
      <c r="AF5" s="498"/>
      <c r="AG5" s="498"/>
      <c r="AH5" s="498"/>
      <c r="AI5" s="498"/>
      <c r="AJ5" s="498"/>
      <c r="AK5" s="498"/>
      <c r="AL5" s="498"/>
      <c r="AM5" s="498"/>
      <c r="AN5" s="498"/>
      <c r="AO5" s="498"/>
      <c r="AP5" s="498"/>
      <c r="AQ5" s="498"/>
      <c r="AR5" s="498"/>
      <c r="AS5" s="498"/>
      <c r="AT5" s="498"/>
      <c r="AU5" s="498"/>
      <c r="AV5" s="498"/>
      <c r="AW5" s="498"/>
      <c r="AX5" s="499"/>
      <c r="AY5" s="724" t="str">
        <f>B6&amp;"2022"</f>
        <v>01.01.2022</v>
      </c>
      <c r="AZ5" s="702"/>
      <c r="BA5" s="703" t="str">
        <f>AT6&amp;"2022"</f>
        <v>01.12.2022</v>
      </c>
      <c r="BB5" s="704"/>
    </row>
    <row r="6" spans="1:56" ht="53.25" customHeight="1" thickBot="1" x14ac:dyDescent="0.3">
      <c r="A6" s="87">
        <v>1000</v>
      </c>
      <c r="B6" s="500" t="s">
        <v>78</v>
      </c>
      <c r="C6" s="501" t="s">
        <v>295</v>
      </c>
      <c r="D6" s="502" t="s">
        <v>296</v>
      </c>
      <c r="E6" s="502" t="s">
        <v>297</v>
      </c>
      <c r="F6" s="500" t="s">
        <v>79</v>
      </c>
      <c r="G6" s="502" t="s">
        <v>298</v>
      </c>
      <c r="H6" s="502" t="s">
        <v>299</v>
      </c>
      <c r="I6" s="502" t="s">
        <v>300</v>
      </c>
      <c r="J6" s="500" t="s">
        <v>80</v>
      </c>
      <c r="K6" s="502" t="s">
        <v>301</v>
      </c>
      <c r="L6" s="502" t="s">
        <v>302</v>
      </c>
      <c r="M6" s="502" t="s">
        <v>303</v>
      </c>
      <c r="N6" s="500" t="s">
        <v>81</v>
      </c>
      <c r="O6" s="502" t="s">
        <v>304</v>
      </c>
      <c r="P6" s="502" t="s">
        <v>305</v>
      </c>
      <c r="Q6" s="502" t="s">
        <v>306</v>
      </c>
      <c r="R6" s="500" t="s">
        <v>82</v>
      </c>
      <c r="S6" s="502" t="s">
        <v>307</v>
      </c>
      <c r="T6" s="502" t="s">
        <v>308</v>
      </c>
      <c r="U6" s="502" t="s">
        <v>309</v>
      </c>
      <c r="V6" s="503" t="s">
        <v>83</v>
      </c>
      <c r="W6" s="502" t="s">
        <v>310</v>
      </c>
      <c r="X6" s="502" t="s">
        <v>311</v>
      </c>
      <c r="Y6" s="502" t="s">
        <v>312</v>
      </c>
      <c r="Z6" s="500" t="s">
        <v>84</v>
      </c>
      <c r="AA6" s="502" t="s">
        <v>313</v>
      </c>
      <c r="AB6" s="502" t="s">
        <v>314</v>
      </c>
      <c r="AC6" s="502" t="s">
        <v>315</v>
      </c>
      <c r="AD6" s="500" t="s">
        <v>85</v>
      </c>
      <c r="AE6" s="502" t="s">
        <v>316</v>
      </c>
      <c r="AF6" s="502" t="s">
        <v>317</v>
      </c>
      <c r="AG6" s="502" t="s">
        <v>318</v>
      </c>
      <c r="AH6" s="500" t="s">
        <v>86</v>
      </c>
      <c r="AI6" s="502" t="s">
        <v>319</v>
      </c>
      <c r="AJ6" s="502" t="s">
        <v>320</v>
      </c>
      <c r="AK6" s="502" t="s">
        <v>321</v>
      </c>
      <c r="AL6" s="500" t="s">
        <v>87</v>
      </c>
      <c r="AM6" s="502" t="s">
        <v>322</v>
      </c>
      <c r="AN6" s="502" t="s">
        <v>323</v>
      </c>
      <c r="AO6" s="502" t="s">
        <v>324</v>
      </c>
      <c r="AP6" s="500" t="s">
        <v>150</v>
      </c>
      <c r="AQ6" s="502" t="s">
        <v>325</v>
      </c>
      <c r="AR6" s="502" t="s">
        <v>326</v>
      </c>
      <c r="AS6" s="502" t="s">
        <v>327</v>
      </c>
      <c r="AT6" s="500" t="s">
        <v>151</v>
      </c>
      <c r="AU6" s="502" t="s">
        <v>328</v>
      </c>
      <c r="AV6" s="502" t="s">
        <v>329</v>
      </c>
      <c r="AW6" s="502" t="s">
        <v>330</v>
      </c>
      <c r="AX6" s="500" t="s">
        <v>78</v>
      </c>
      <c r="AY6" s="89" t="s">
        <v>88</v>
      </c>
      <c r="AZ6" s="90" t="s">
        <v>89</v>
      </c>
      <c r="BA6" s="91" t="s">
        <v>88</v>
      </c>
      <c r="BB6" s="92" t="s">
        <v>89</v>
      </c>
    </row>
    <row r="7" spans="1:56" ht="20.100000000000001" customHeight="1" thickTop="1" x14ac:dyDescent="0.25">
      <c r="A7" s="93" t="s">
        <v>27</v>
      </c>
      <c r="B7" s="94">
        <v>4720.4170000000004</v>
      </c>
      <c r="C7" s="95">
        <v>4695.2250000000013</v>
      </c>
      <c r="D7" s="94">
        <v>4797.2910000000002</v>
      </c>
      <c r="E7" s="94">
        <v>4854.8849999999993</v>
      </c>
      <c r="F7" s="94">
        <v>4673.4390000000003</v>
      </c>
      <c r="G7" s="94">
        <v>4639.7870000000003</v>
      </c>
      <c r="H7" s="94">
        <v>4803.8890000000001</v>
      </c>
      <c r="I7" s="94">
        <v>4917.9140000000007</v>
      </c>
      <c r="J7" s="94">
        <v>5110.1489999999994</v>
      </c>
      <c r="K7" s="94">
        <v>5404.5009999999993</v>
      </c>
      <c r="L7" s="94">
        <v>5448.4519999999993</v>
      </c>
      <c r="M7" s="94">
        <v>5635.1759999999986</v>
      </c>
      <c r="N7" s="94">
        <v>5489.3430000000008</v>
      </c>
      <c r="O7" s="94">
        <v>5497.4539999999997</v>
      </c>
      <c r="P7" s="94">
        <v>5645.527000000001</v>
      </c>
      <c r="Q7" s="94">
        <v>5703.0329999999994</v>
      </c>
      <c r="R7" s="94">
        <v>5592.1689999999999</v>
      </c>
      <c r="S7" s="94">
        <v>5642.1139999999996</v>
      </c>
      <c r="T7" s="94">
        <v>5734.8100000000013</v>
      </c>
      <c r="U7" s="94">
        <v>5818.116</v>
      </c>
      <c r="V7" s="95">
        <v>5608.1390000000001</v>
      </c>
      <c r="W7" s="94">
        <v>5613.1050000000014</v>
      </c>
      <c r="X7" s="94">
        <v>5808.2219999999998</v>
      </c>
      <c r="Y7" s="94">
        <v>5939.66</v>
      </c>
      <c r="Z7" s="94">
        <v>5837.7529999999997</v>
      </c>
      <c r="AA7" s="94">
        <v>5881.2729999999992</v>
      </c>
      <c r="AB7" s="94">
        <v>6048.0959999999995</v>
      </c>
      <c r="AC7" s="94">
        <v>6110.415</v>
      </c>
      <c r="AD7" s="94">
        <v>6008.6859999999988</v>
      </c>
      <c r="AE7" s="94">
        <v>5969.1720000000005</v>
      </c>
      <c r="AF7" s="94">
        <v>6135.43</v>
      </c>
      <c r="AG7" s="94">
        <v>6245.472999999999</v>
      </c>
      <c r="AH7" s="94">
        <v>6016.6680000000006</v>
      </c>
      <c r="AI7" s="94">
        <v>5949.4579999999996</v>
      </c>
      <c r="AJ7" s="94">
        <v>6124.7419999999993</v>
      </c>
      <c r="AK7" s="94">
        <v>6230.3060000000005</v>
      </c>
      <c r="AL7" s="94">
        <v>6117.076</v>
      </c>
      <c r="AM7" s="94">
        <v>6198.7216100000014</v>
      </c>
      <c r="AN7" s="94">
        <v>6393.4076600000008</v>
      </c>
      <c r="AO7" s="94">
        <v>6508.7254099999991</v>
      </c>
      <c r="AP7" s="94">
        <v>6337.3414599999996</v>
      </c>
      <c r="AQ7" s="94">
        <v>6341.2323100000012</v>
      </c>
      <c r="AR7" s="94">
        <v>6468.3292099999999</v>
      </c>
      <c r="AS7" s="94">
        <v>6619.3901600000008</v>
      </c>
      <c r="AT7" s="94">
        <v>6415.1037099999994</v>
      </c>
      <c r="AU7" s="94">
        <v>6371.4361599999993</v>
      </c>
      <c r="AV7" s="94">
        <v>6630.2715100000005</v>
      </c>
      <c r="AW7" s="94">
        <v>6787.4861099999998</v>
      </c>
      <c r="AX7" s="94">
        <v>6893.6142100000006</v>
      </c>
      <c r="AY7" s="96">
        <f t="shared" ref="AY7:AY35" si="0">IF(ROUND(B7,1)=0,"x",IF(ABS(AX7)/ABS(B7)&gt;10,"x",(ROUND(AX7,1)-ROUND(B7,1))/ROUND(B7,1)*SIGN(B7)*100))</f>
        <v>46.038471315990186</v>
      </c>
      <c r="AZ7" s="97">
        <f t="shared" ref="AZ7:AZ35" si="1">AX7-B7</f>
        <v>2173.1972100000003</v>
      </c>
      <c r="BA7" s="97">
        <f t="shared" ref="BA7:BA35" si="2">IF(ROUND(AT7,1)=0,"x",IF(ABS(AX7)/ABS(AT7)&gt;10,"x",(ROUND(AX7,1)-ROUND(AT7,1))/ROUND(AT7,1)*SIGN(AT7)*100))</f>
        <v>7.4589640067964647</v>
      </c>
      <c r="BB7" s="98">
        <f t="shared" ref="BB7:BB35" si="3">AX7-AT7</f>
        <v>478.51050000000123</v>
      </c>
    </row>
    <row r="8" spans="1:56" ht="20.100000000000001" customHeight="1" x14ac:dyDescent="0.25">
      <c r="A8" s="99" t="s">
        <v>28</v>
      </c>
      <c r="B8" s="94">
        <v>7962.8119999999999</v>
      </c>
      <c r="C8" s="95">
        <v>7899.0347341015595</v>
      </c>
      <c r="D8" s="94">
        <v>8002.505170189499</v>
      </c>
      <c r="E8" s="94">
        <v>7811.6033640646901</v>
      </c>
      <c r="F8" s="94">
        <v>7273.8410000000003</v>
      </c>
      <c r="G8" s="94">
        <v>7286.9258000000009</v>
      </c>
      <c r="H8" s="94">
        <v>7415.3376000000007</v>
      </c>
      <c r="I8" s="94">
        <v>7659.146148924181</v>
      </c>
      <c r="J8" s="94">
        <v>7250.7430000000004</v>
      </c>
      <c r="K8" s="94">
        <v>7124.1479540114506</v>
      </c>
      <c r="L8" s="94">
        <v>6526.7037103973498</v>
      </c>
      <c r="M8" s="94">
        <v>6664.1274636102808</v>
      </c>
      <c r="N8" s="94">
        <v>6750.3239999999996</v>
      </c>
      <c r="O8" s="94">
        <v>6858.178578606341</v>
      </c>
      <c r="P8" s="94">
        <v>6961.7414637539196</v>
      </c>
      <c r="Q8" s="94">
        <v>7087.3937583928309</v>
      </c>
      <c r="R8" s="94">
        <v>6703.2610000000004</v>
      </c>
      <c r="S8" s="94">
        <v>6921.1084958500305</v>
      </c>
      <c r="T8" s="94">
        <v>6849.0754439553593</v>
      </c>
      <c r="U8" s="94">
        <v>6911.34938228377</v>
      </c>
      <c r="V8" s="95">
        <v>6855.3240000000005</v>
      </c>
      <c r="W8" s="94">
        <v>6861.2865846677905</v>
      </c>
      <c r="X8" s="94">
        <v>7355.6120611845099</v>
      </c>
      <c r="Y8" s="94">
        <v>7435.7769303131208</v>
      </c>
      <c r="Z8" s="94">
        <v>7619.7340000000004</v>
      </c>
      <c r="AA8" s="94">
        <v>7842.5683673486001</v>
      </c>
      <c r="AB8" s="94">
        <v>8289.2070040910494</v>
      </c>
      <c r="AC8" s="94">
        <v>8157.6048713292203</v>
      </c>
      <c r="AD8" s="94">
        <v>7658.777</v>
      </c>
      <c r="AE8" s="94">
        <v>7901.8386942976704</v>
      </c>
      <c r="AF8" s="94">
        <v>8531.3166187095903</v>
      </c>
      <c r="AG8" s="94">
        <v>9066.1471160044493</v>
      </c>
      <c r="AH8" s="94">
        <v>8515.2170000000006</v>
      </c>
      <c r="AI8" s="94">
        <v>8984.7711787943499</v>
      </c>
      <c r="AJ8" s="94">
        <v>8979.2199376745302</v>
      </c>
      <c r="AK8" s="94">
        <v>9105.7111405915311</v>
      </c>
      <c r="AL8" s="94">
        <v>9281.6540000000005</v>
      </c>
      <c r="AM8" s="94">
        <v>9706.3126957953609</v>
      </c>
      <c r="AN8" s="94">
        <v>10069.05234384882</v>
      </c>
      <c r="AO8" s="94">
        <v>9665.2202857357897</v>
      </c>
      <c r="AP8" s="94">
        <v>8909.2649999999994</v>
      </c>
      <c r="AQ8" s="94">
        <v>9335.6912523352403</v>
      </c>
      <c r="AR8" s="94">
        <v>9811.18542282819</v>
      </c>
      <c r="AS8" s="94">
        <v>10097.117445427139</v>
      </c>
      <c r="AT8" s="94">
        <v>9787.1850000000013</v>
      </c>
      <c r="AU8" s="94">
        <v>10345.873145258311</v>
      </c>
      <c r="AV8" s="94">
        <v>10607.827056541999</v>
      </c>
      <c r="AW8" s="94">
        <v>10536.89273822908</v>
      </c>
      <c r="AX8" s="94">
        <v>11413.147000000001</v>
      </c>
      <c r="AY8" s="100">
        <f t="shared" si="0"/>
        <v>43.33023559551917</v>
      </c>
      <c r="AZ8" s="97">
        <f t="shared" si="1"/>
        <v>3450.3350000000009</v>
      </c>
      <c r="BA8" s="97">
        <f t="shared" si="2"/>
        <v>16.612514304397575</v>
      </c>
      <c r="BB8" s="98">
        <f t="shared" si="3"/>
        <v>1625.9619999999995</v>
      </c>
      <c r="BC8" s="2"/>
    </row>
    <row r="9" spans="1:56" ht="20.100000000000001" customHeight="1" x14ac:dyDescent="0.25">
      <c r="A9" s="101" t="s">
        <v>29</v>
      </c>
      <c r="B9" s="102">
        <v>3414.3879999999999</v>
      </c>
      <c r="C9" s="103">
        <v>3824.3775098831002</v>
      </c>
      <c r="D9" s="102">
        <v>4077.45585713024</v>
      </c>
      <c r="E9" s="102">
        <v>4019.0682934610795</v>
      </c>
      <c r="F9" s="102">
        <v>3157.502</v>
      </c>
      <c r="G9" s="102">
        <v>3265.0745999999999</v>
      </c>
      <c r="H9" s="102">
        <v>3522.0704000000005</v>
      </c>
      <c r="I9" s="102">
        <v>3733.8461902238505</v>
      </c>
      <c r="J9" s="102">
        <v>3030.6469999999999</v>
      </c>
      <c r="K9" s="102">
        <v>3565.0043366352197</v>
      </c>
      <c r="L9" s="102">
        <v>2916.4219099817396</v>
      </c>
      <c r="M9" s="102">
        <v>3194.3987785385402</v>
      </c>
      <c r="N9" s="102">
        <v>2749.5549999999998</v>
      </c>
      <c r="O9" s="102">
        <v>3091.0777614680301</v>
      </c>
      <c r="P9" s="102">
        <v>3230.1804305524702</v>
      </c>
      <c r="Q9" s="102">
        <v>3630.5014094410103</v>
      </c>
      <c r="R9" s="102">
        <v>3323.5259999999998</v>
      </c>
      <c r="S9" s="102">
        <v>3674.9879295113601</v>
      </c>
      <c r="T9" s="102">
        <v>3691.9005590511997</v>
      </c>
      <c r="U9" s="102">
        <v>3924.2782885138404</v>
      </c>
      <c r="V9" s="103">
        <v>3105.567</v>
      </c>
      <c r="W9" s="102">
        <v>3249.6790282362804</v>
      </c>
      <c r="X9" s="102">
        <v>3584.14641466076</v>
      </c>
      <c r="Y9" s="102">
        <v>3899.9064517107399</v>
      </c>
      <c r="Z9" s="102">
        <v>3571.2779999999998</v>
      </c>
      <c r="AA9" s="102">
        <v>3809.55643528673</v>
      </c>
      <c r="AB9" s="102">
        <v>3973.0044207522196</v>
      </c>
      <c r="AC9" s="102">
        <v>4191.2307217543494</v>
      </c>
      <c r="AD9" s="102">
        <v>3835.69</v>
      </c>
      <c r="AE9" s="102">
        <v>3933.1977712200401</v>
      </c>
      <c r="AF9" s="102">
        <v>4323.3163333242401</v>
      </c>
      <c r="AG9" s="102">
        <v>4599.244792996461</v>
      </c>
      <c r="AH9" s="102">
        <v>3535.3519999999999</v>
      </c>
      <c r="AI9" s="102">
        <v>3788.9539985093998</v>
      </c>
      <c r="AJ9" s="102">
        <v>3888.1342778186204</v>
      </c>
      <c r="AK9" s="102">
        <v>4146.845544799</v>
      </c>
      <c r="AL9" s="102">
        <v>3730.3359999999998</v>
      </c>
      <c r="AM9" s="102">
        <v>4108.85594473736</v>
      </c>
      <c r="AN9" s="102">
        <v>4437.1761794173199</v>
      </c>
      <c r="AO9" s="102">
        <v>4527.89919304868</v>
      </c>
      <c r="AP9" s="102">
        <v>3581.7579999999998</v>
      </c>
      <c r="AQ9" s="102">
        <v>4114.1413213783799</v>
      </c>
      <c r="AR9" s="102">
        <v>4003.4223022942701</v>
      </c>
      <c r="AS9" s="102">
        <v>4306.3599952678296</v>
      </c>
      <c r="AT9" s="102">
        <v>3745.4229999999998</v>
      </c>
      <c r="AU9" s="102">
        <v>4032.1983728825003</v>
      </c>
      <c r="AV9" s="102">
        <v>4192.9367059655006</v>
      </c>
      <c r="AW9" s="102">
        <v>4642.897986729</v>
      </c>
      <c r="AX9" s="102">
        <v>4543.4290000000001</v>
      </c>
      <c r="AY9" s="104">
        <f t="shared" si="0"/>
        <v>33.06583880037487</v>
      </c>
      <c r="AZ9" s="105">
        <f t="shared" si="1"/>
        <v>1129.0410000000002</v>
      </c>
      <c r="BA9" s="105">
        <f t="shared" si="2"/>
        <v>21.306135526245516</v>
      </c>
      <c r="BB9" s="106">
        <f t="shared" si="3"/>
        <v>798.00600000000031</v>
      </c>
      <c r="BD9" s="2"/>
    </row>
    <row r="10" spans="1:56" ht="20.100000000000001" customHeight="1" x14ac:dyDescent="0.25">
      <c r="A10" s="101" t="s">
        <v>90</v>
      </c>
      <c r="B10" s="107">
        <v>4548.424</v>
      </c>
      <c r="C10" s="108">
        <v>4074.6572242184593</v>
      </c>
      <c r="D10" s="107">
        <v>3925.0493130592595</v>
      </c>
      <c r="E10" s="107">
        <v>3792.5350706036106</v>
      </c>
      <c r="F10" s="107">
        <v>4116.3389999999999</v>
      </c>
      <c r="G10" s="107">
        <v>4021.8512000000001</v>
      </c>
      <c r="H10" s="107">
        <v>3893.2672000000002</v>
      </c>
      <c r="I10" s="107">
        <v>3925.2999587003305</v>
      </c>
      <c r="J10" s="107">
        <v>4220.0959999999995</v>
      </c>
      <c r="K10" s="107">
        <v>3559.1436173762304</v>
      </c>
      <c r="L10" s="107">
        <v>3610.2818004156102</v>
      </c>
      <c r="M10" s="107">
        <v>3469.7286850717396</v>
      </c>
      <c r="N10" s="107">
        <v>4000.7689999999998</v>
      </c>
      <c r="O10" s="107">
        <v>3767.1008171383105</v>
      </c>
      <c r="P10" s="107">
        <v>3731.5610332014494</v>
      </c>
      <c r="Q10" s="107">
        <v>3456.8923489518206</v>
      </c>
      <c r="R10" s="107">
        <v>3379.7350000000001</v>
      </c>
      <c r="S10" s="107">
        <v>3246.12056633867</v>
      </c>
      <c r="T10" s="107">
        <v>3157.1748849041596</v>
      </c>
      <c r="U10" s="107">
        <v>2987.07109376993</v>
      </c>
      <c r="V10" s="108">
        <v>3749.7570000000001</v>
      </c>
      <c r="W10" s="107">
        <v>3611.6075564315097</v>
      </c>
      <c r="X10" s="107">
        <v>3771.4656465237499</v>
      </c>
      <c r="Y10" s="107">
        <v>3535.8704786023804</v>
      </c>
      <c r="Z10" s="107">
        <v>4048.4560000000001</v>
      </c>
      <c r="AA10" s="107">
        <v>4033.0119320618696</v>
      </c>
      <c r="AB10" s="107">
        <v>4316.2025833388298</v>
      </c>
      <c r="AC10" s="107">
        <v>3966.3741495748709</v>
      </c>
      <c r="AD10" s="107">
        <v>3823.087</v>
      </c>
      <c r="AE10" s="107">
        <v>3968.6409230776303</v>
      </c>
      <c r="AF10" s="107">
        <v>4208.0002853853503</v>
      </c>
      <c r="AG10" s="107">
        <v>4466.9023230079902</v>
      </c>
      <c r="AH10" s="107">
        <v>4979.8649999999998</v>
      </c>
      <c r="AI10" s="107">
        <v>5195.8171802849502</v>
      </c>
      <c r="AJ10" s="107">
        <v>5091.0856598559103</v>
      </c>
      <c r="AK10" s="107">
        <v>4958.8655957925303</v>
      </c>
      <c r="AL10" s="107">
        <v>5551.3180000000002</v>
      </c>
      <c r="AM10" s="107">
        <v>5597.456751058</v>
      </c>
      <c r="AN10" s="107">
        <v>5631.8761644315</v>
      </c>
      <c r="AO10" s="107">
        <v>5137.3210926871097</v>
      </c>
      <c r="AP10" s="107">
        <v>5327.5070000000005</v>
      </c>
      <c r="AQ10" s="107">
        <v>5221.5499309568604</v>
      </c>
      <c r="AR10" s="107">
        <v>5807.7631205339203</v>
      </c>
      <c r="AS10" s="107">
        <v>5790.7574501593099</v>
      </c>
      <c r="AT10" s="107">
        <v>6041.7620000000006</v>
      </c>
      <c r="AU10" s="107">
        <v>6313.6747723758108</v>
      </c>
      <c r="AV10" s="107">
        <v>6414.8903505764993</v>
      </c>
      <c r="AW10" s="107">
        <v>5893.9947515000804</v>
      </c>
      <c r="AX10" s="107">
        <v>6869.7179999999998</v>
      </c>
      <c r="AY10" s="104">
        <f t="shared" si="0"/>
        <v>51.035528977222768</v>
      </c>
      <c r="AZ10" s="105">
        <f t="shared" si="1"/>
        <v>2321.2939999999999</v>
      </c>
      <c r="BA10" s="105">
        <f t="shared" si="2"/>
        <v>13.702870005627455</v>
      </c>
      <c r="BB10" s="106">
        <f t="shared" si="3"/>
        <v>827.95599999999922</v>
      </c>
    </row>
    <row r="11" spans="1:56" ht="20.100000000000001" hidden="1" customHeight="1" x14ac:dyDescent="0.25">
      <c r="A11" s="101" t="s">
        <v>31</v>
      </c>
      <c r="B11" s="107">
        <v>4450.3739999999998</v>
      </c>
      <c r="C11" s="108">
        <v>3970.4972242184595</v>
      </c>
      <c r="D11" s="107">
        <v>3846.8613130592594</v>
      </c>
      <c r="E11" s="107">
        <v>3622.7680706036108</v>
      </c>
      <c r="F11" s="107">
        <v>3967.2339999999999</v>
      </c>
      <c r="G11" s="107">
        <v>3803.6342</v>
      </c>
      <c r="H11" s="107">
        <v>3686.1712000000002</v>
      </c>
      <c r="I11" s="107">
        <v>3739.2899587003303</v>
      </c>
      <c r="J11" s="107">
        <v>4082.239</v>
      </c>
      <c r="K11" s="107">
        <v>3524.7305403855303</v>
      </c>
      <c r="L11" s="107">
        <v>3573.3651506280203</v>
      </c>
      <c r="M11" s="107">
        <v>3435.6706671165598</v>
      </c>
      <c r="N11" s="107">
        <v>3822.7020000000002</v>
      </c>
      <c r="O11" s="107">
        <v>3716.6158171383104</v>
      </c>
      <c r="P11" s="107">
        <v>3696.8580332014494</v>
      </c>
      <c r="Q11" s="107">
        <v>3362.3223489518205</v>
      </c>
      <c r="R11" s="107">
        <v>3251.1590000000001</v>
      </c>
      <c r="S11" s="107">
        <v>3104.5725663386697</v>
      </c>
      <c r="T11" s="107">
        <v>3103.8978849041596</v>
      </c>
      <c r="U11" s="107">
        <v>2950.5650937699302</v>
      </c>
      <c r="V11" s="108">
        <v>3640.3130000000001</v>
      </c>
      <c r="W11" s="107">
        <v>3563.0045564315096</v>
      </c>
      <c r="X11" s="107">
        <v>3709.7186465237501</v>
      </c>
      <c r="Y11" s="107">
        <v>3498.8004786023803</v>
      </c>
      <c r="Z11" s="107">
        <v>3994.413</v>
      </c>
      <c r="AA11" s="107">
        <v>3986.6459320618696</v>
      </c>
      <c r="AB11" s="107">
        <v>4078.0925833388296</v>
      </c>
      <c r="AC11" s="107">
        <v>3765.1151495748709</v>
      </c>
      <c r="AD11" s="107">
        <v>3644.777</v>
      </c>
      <c r="AE11" s="107">
        <v>3822.8389230776302</v>
      </c>
      <c r="AF11" s="107">
        <v>4049.5642853853501</v>
      </c>
      <c r="AG11" s="107">
        <v>4139.7163230079905</v>
      </c>
      <c r="AH11" s="107">
        <v>4692.8270000000002</v>
      </c>
      <c r="AI11" s="107">
        <v>4937.2301802849506</v>
      </c>
      <c r="AJ11" s="107">
        <v>5027.63765985591</v>
      </c>
      <c r="AK11" s="107">
        <v>4885.7235957925304</v>
      </c>
      <c r="AL11" s="107">
        <v>5467.7910000000002</v>
      </c>
      <c r="AM11" s="107">
        <v>5522.1147510580004</v>
      </c>
      <c r="AN11" s="107">
        <v>5444.2561644315001</v>
      </c>
      <c r="AO11" s="107">
        <v>4932.4890926871094</v>
      </c>
      <c r="AP11" s="107">
        <v>5173.1750000000002</v>
      </c>
      <c r="AQ11" s="107">
        <v>5048.6249309568602</v>
      </c>
      <c r="AR11" s="107">
        <v>5595.9831205339206</v>
      </c>
      <c r="AS11" s="107">
        <v>5581.8354501593094</v>
      </c>
      <c r="AT11" s="107">
        <v>5874.2070000000003</v>
      </c>
      <c r="AU11" s="107">
        <v>6076.1457723758103</v>
      </c>
      <c r="AV11" s="107">
        <v>6173.0413505764991</v>
      </c>
      <c r="AW11" s="107">
        <v>5729.66275150008</v>
      </c>
      <c r="AX11" s="107">
        <v>6559.5339999999997</v>
      </c>
      <c r="AY11" s="104">
        <f t="shared" si="0"/>
        <v>47.39124573072084</v>
      </c>
      <c r="AZ11" s="105">
        <f t="shared" si="1"/>
        <v>2109.16</v>
      </c>
      <c r="BA11" s="105">
        <f t="shared" si="2"/>
        <v>11.666269449456951</v>
      </c>
      <c r="BB11" s="106">
        <f t="shared" si="3"/>
        <v>685.32699999999932</v>
      </c>
    </row>
    <row r="12" spans="1:56" ht="20.100000000000001" hidden="1" customHeight="1" x14ac:dyDescent="0.25">
      <c r="A12" s="101" t="s">
        <v>32</v>
      </c>
      <c r="B12" s="107">
        <v>98.05</v>
      </c>
      <c r="C12" s="108">
        <v>104.16</v>
      </c>
      <c r="D12" s="107">
        <v>78.188000000000002</v>
      </c>
      <c r="E12" s="107">
        <v>169.767</v>
      </c>
      <c r="F12" s="107">
        <v>149.10500000000002</v>
      </c>
      <c r="G12" s="107">
        <v>218.21700000000001</v>
      </c>
      <c r="H12" s="107">
        <v>207.096</v>
      </c>
      <c r="I12" s="107">
        <v>186.01</v>
      </c>
      <c r="J12" s="107">
        <v>137.857</v>
      </c>
      <c r="K12" s="107">
        <v>34.413076990699999</v>
      </c>
      <c r="L12" s="107">
        <v>36.916649787590003</v>
      </c>
      <c r="M12" s="107">
        <v>34.058017955179999</v>
      </c>
      <c r="N12" s="107">
        <v>178.06700000000001</v>
      </c>
      <c r="O12" s="107">
        <v>50.484999999999999</v>
      </c>
      <c r="P12" s="107">
        <v>34.703000000000003</v>
      </c>
      <c r="Q12" s="107">
        <v>94.57</v>
      </c>
      <c r="R12" s="107">
        <v>128.57599999999999</v>
      </c>
      <c r="S12" s="107">
        <v>141.548</v>
      </c>
      <c r="T12" s="107">
        <v>53.277000000000001</v>
      </c>
      <c r="U12" s="107">
        <v>36.506</v>
      </c>
      <c r="V12" s="108">
        <v>109.44399999999999</v>
      </c>
      <c r="W12" s="107">
        <v>48.603000000000002</v>
      </c>
      <c r="X12" s="107">
        <v>61.747</v>
      </c>
      <c r="Y12" s="107">
        <v>37.07</v>
      </c>
      <c r="Z12" s="107">
        <v>54.042999999999999</v>
      </c>
      <c r="AA12" s="107">
        <v>46.366</v>
      </c>
      <c r="AB12" s="107">
        <v>238.10999999999996</v>
      </c>
      <c r="AC12" s="107">
        <v>201.25899999999999</v>
      </c>
      <c r="AD12" s="107">
        <v>178.31</v>
      </c>
      <c r="AE12" s="107">
        <v>145.80199999999999</v>
      </c>
      <c r="AF12" s="107">
        <v>158.43600000000001</v>
      </c>
      <c r="AG12" s="107">
        <v>327.18599999999998</v>
      </c>
      <c r="AH12" s="107">
        <v>287.03800000000001</v>
      </c>
      <c r="AI12" s="107">
        <v>258.58699999999999</v>
      </c>
      <c r="AJ12" s="107">
        <v>63.448</v>
      </c>
      <c r="AK12" s="107">
        <v>73.141999999999996</v>
      </c>
      <c r="AL12" s="107">
        <v>83.527000000000001</v>
      </c>
      <c r="AM12" s="107">
        <v>75.341999999999999</v>
      </c>
      <c r="AN12" s="107">
        <v>187.62</v>
      </c>
      <c r="AO12" s="107">
        <v>204.83199999999999</v>
      </c>
      <c r="AP12" s="107">
        <v>154.33199999999999</v>
      </c>
      <c r="AQ12" s="107">
        <v>172.92500000000001</v>
      </c>
      <c r="AR12" s="107">
        <v>211.78</v>
      </c>
      <c r="AS12" s="107">
        <v>208.922</v>
      </c>
      <c r="AT12" s="107">
        <v>167.55500000000001</v>
      </c>
      <c r="AU12" s="107">
        <v>237.529</v>
      </c>
      <c r="AV12" s="107">
        <v>241.84899999999999</v>
      </c>
      <c r="AW12" s="107">
        <v>164.33199999999999</v>
      </c>
      <c r="AX12" s="107">
        <v>310.18399999999997</v>
      </c>
      <c r="AY12" s="104">
        <f t="shared" si="0"/>
        <v>216.20795107033638</v>
      </c>
      <c r="AZ12" s="105">
        <f t="shared" si="1"/>
        <v>212.13399999999996</v>
      </c>
      <c r="BA12" s="105">
        <f t="shared" si="2"/>
        <v>85.083532219570401</v>
      </c>
      <c r="BB12" s="106">
        <f t="shared" si="3"/>
        <v>142.62899999999996</v>
      </c>
    </row>
    <row r="13" spans="1:56" ht="20.100000000000001" customHeight="1" x14ac:dyDescent="0.25">
      <c r="A13" s="109" t="s">
        <v>33</v>
      </c>
      <c r="B13" s="94">
        <v>12683.228999999999</v>
      </c>
      <c r="C13" s="95">
        <v>12594.259734101561</v>
      </c>
      <c r="D13" s="94">
        <v>12799.7961701895</v>
      </c>
      <c r="E13" s="94">
        <v>12666.488364064689</v>
      </c>
      <c r="F13" s="94">
        <v>11947.28</v>
      </c>
      <c r="G13" s="94">
        <v>11926.712800000001</v>
      </c>
      <c r="H13" s="94">
        <v>12219.226600000002</v>
      </c>
      <c r="I13" s="94">
        <v>12577.060148924182</v>
      </c>
      <c r="J13" s="94">
        <v>12360.892</v>
      </c>
      <c r="K13" s="94">
        <v>12528.648954011449</v>
      </c>
      <c r="L13" s="94">
        <v>11975.15571039735</v>
      </c>
      <c r="M13" s="94">
        <v>12299.303463610278</v>
      </c>
      <c r="N13" s="94">
        <v>12239.667000000001</v>
      </c>
      <c r="O13" s="94">
        <v>12355.632578606341</v>
      </c>
      <c r="P13" s="94">
        <v>12607.268463753921</v>
      </c>
      <c r="Q13" s="94">
        <v>12790.426758392829</v>
      </c>
      <c r="R13" s="94">
        <v>12295.43</v>
      </c>
      <c r="S13" s="94">
        <v>12563.22249585003</v>
      </c>
      <c r="T13" s="94">
        <v>12583.885443955362</v>
      </c>
      <c r="U13" s="94">
        <v>12729.46538228377</v>
      </c>
      <c r="V13" s="95">
        <v>12463.463</v>
      </c>
      <c r="W13" s="94">
        <v>12474.391584667792</v>
      </c>
      <c r="X13" s="94">
        <v>13163.834061184509</v>
      </c>
      <c r="Y13" s="94">
        <v>13375.436930313121</v>
      </c>
      <c r="Z13" s="94">
        <v>13457.487000000001</v>
      </c>
      <c r="AA13" s="94">
        <v>13723.841367348599</v>
      </c>
      <c r="AB13" s="94">
        <v>14337.303004091049</v>
      </c>
      <c r="AC13" s="94">
        <v>14268.019871329219</v>
      </c>
      <c r="AD13" s="94">
        <v>13667.463</v>
      </c>
      <c r="AE13" s="94">
        <v>13871.010694297671</v>
      </c>
      <c r="AF13" s="94">
        <v>14666.746618709591</v>
      </c>
      <c r="AG13" s="94">
        <v>15311.620116004451</v>
      </c>
      <c r="AH13" s="94">
        <v>14531.885000000002</v>
      </c>
      <c r="AI13" s="94">
        <v>14934.22917879435</v>
      </c>
      <c r="AJ13" s="94">
        <v>15103.961937674529</v>
      </c>
      <c r="AK13" s="94">
        <v>15336.017140591532</v>
      </c>
      <c r="AL13" s="94">
        <v>15398.73</v>
      </c>
      <c r="AM13" s="94">
        <v>15905.034305795361</v>
      </c>
      <c r="AN13" s="94">
        <v>16462.460003848821</v>
      </c>
      <c r="AO13" s="94">
        <v>16173.945695735789</v>
      </c>
      <c r="AP13" s="94">
        <v>15246.606459999999</v>
      </c>
      <c r="AQ13" s="94">
        <v>15676.923562335242</v>
      </c>
      <c r="AR13" s="94">
        <v>16279.51463282819</v>
      </c>
      <c r="AS13" s="94">
        <v>16716.507605427141</v>
      </c>
      <c r="AT13" s="94">
        <v>16202.288710000001</v>
      </c>
      <c r="AU13" s="94">
        <v>16717.30930525831</v>
      </c>
      <c r="AV13" s="94">
        <v>17238.098566542001</v>
      </c>
      <c r="AW13" s="94">
        <v>17324.37884822908</v>
      </c>
      <c r="AX13" s="94">
        <v>18306.761210000001</v>
      </c>
      <c r="AY13" s="110">
        <f t="shared" si="0"/>
        <v>44.338968083764335</v>
      </c>
      <c r="AZ13" s="111">
        <f t="shared" si="1"/>
        <v>5623.5322100000012</v>
      </c>
      <c r="BA13" s="111">
        <f t="shared" si="2"/>
        <v>12.988896638131624</v>
      </c>
      <c r="BB13" s="112">
        <f t="shared" si="3"/>
        <v>2104.4724999999999</v>
      </c>
      <c r="BC13" s="2"/>
    </row>
    <row r="14" spans="1:56" ht="20.100000000000001" customHeight="1" x14ac:dyDescent="0.25">
      <c r="A14" s="99" t="s">
        <v>34</v>
      </c>
      <c r="B14" s="94">
        <v>10571.551600000001</v>
      </c>
      <c r="C14" s="95">
        <v>10707.4262</v>
      </c>
      <c r="D14" s="94">
        <v>10405.8184</v>
      </c>
      <c r="E14" s="94">
        <v>10218.2585</v>
      </c>
      <c r="F14" s="94">
        <v>10086.377199999999</v>
      </c>
      <c r="G14" s="94">
        <v>10306.552899999999</v>
      </c>
      <c r="H14" s="94">
        <v>10452.502699999999</v>
      </c>
      <c r="I14" s="94">
        <v>10310.133399999999</v>
      </c>
      <c r="J14" s="94">
        <v>10077.8465</v>
      </c>
      <c r="K14" s="94">
        <v>10208.4185</v>
      </c>
      <c r="L14" s="94">
        <v>10257.762600000002</v>
      </c>
      <c r="M14" s="94">
        <v>10253.8141</v>
      </c>
      <c r="N14" s="94">
        <v>10645.8845</v>
      </c>
      <c r="O14" s="94">
        <v>11237.676599999999</v>
      </c>
      <c r="P14" s="94">
        <v>11236.989599999999</v>
      </c>
      <c r="Q14" s="94">
        <v>11435.887999999999</v>
      </c>
      <c r="R14" s="94">
        <v>10652.257099999999</v>
      </c>
      <c r="S14" s="94">
        <v>10946.554999999998</v>
      </c>
      <c r="T14" s="94">
        <v>10859.8667</v>
      </c>
      <c r="U14" s="94">
        <v>10874.362899999998</v>
      </c>
      <c r="V14" s="95">
        <v>11452.7695</v>
      </c>
      <c r="W14" s="94">
        <v>11621.895900000001</v>
      </c>
      <c r="X14" s="94">
        <v>11477.316800000002</v>
      </c>
      <c r="Y14" s="94">
        <v>11511.343600000002</v>
      </c>
      <c r="Z14" s="94">
        <v>11569.4136</v>
      </c>
      <c r="AA14" s="94">
        <v>11961.4545</v>
      </c>
      <c r="AB14" s="94">
        <v>11759.769800000002</v>
      </c>
      <c r="AC14" s="94">
        <v>11689.3668</v>
      </c>
      <c r="AD14" s="94">
        <v>11110.5232</v>
      </c>
      <c r="AE14" s="94">
        <v>11237.854600000002</v>
      </c>
      <c r="AF14" s="94">
        <v>11093.455999999998</v>
      </c>
      <c r="AG14" s="94">
        <v>10980.475400000001</v>
      </c>
      <c r="AH14" s="94">
        <v>11195.748</v>
      </c>
      <c r="AI14" s="94">
        <v>11349.895200000001</v>
      </c>
      <c r="AJ14" s="94">
        <v>11397.537900000001</v>
      </c>
      <c r="AK14" s="94">
        <v>11114.026100000003</v>
      </c>
      <c r="AL14" s="94">
        <v>11303.109899999999</v>
      </c>
      <c r="AM14" s="94">
        <v>11379.690700000001</v>
      </c>
      <c r="AN14" s="94">
        <v>11245.1626</v>
      </c>
      <c r="AO14" s="94">
        <v>11039.3835</v>
      </c>
      <c r="AP14" s="94">
        <v>10817.5532</v>
      </c>
      <c r="AQ14" s="94">
        <v>10972.39309437</v>
      </c>
      <c r="AR14" s="94">
        <v>10897.377</v>
      </c>
      <c r="AS14" s="94">
        <v>10837.5857</v>
      </c>
      <c r="AT14" s="94">
        <v>11063.0885</v>
      </c>
      <c r="AU14" s="94">
        <v>11214.610400000001</v>
      </c>
      <c r="AV14" s="94">
        <v>11196.514800000001</v>
      </c>
      <c r="AW14" s="94">
        <v>11187.047999999999</v>
      </c>
      <c r="AX14" s="94">
        <v>11659.91875823</v>
      </c>
      <c r="AY14" s="110">
        <f t="shared" si="0"/>
        <v>10.294562790873654</v>
      </c>
      <c r="AZ14" s="111">
        <f t="shared" si="1"/>
        <v>1088.3671582299994</v>
      </c>
      <c r="BA14" s="111">
        <f t="shared" si="2"/>
        <v>5.3945096763113352</v>
      </c>
      <c r="BB14" s="112">
        <f t="shared" si="3"/>
        <v>596.83025823000025</v>
      </c>
      <c r="BC14" s="2"/>
    </row>
    <row r="15" spans="1:56" s="441" customFormat="1" ht="20.100000000000001" customHeight="1" x14ac:dyDescent="0.25">
      <c r="A15" s="474" t="s">
        <v>35</v>
      </c>
      <c r="B15" s="515">
        <v>5098.8220000000001</v>
      </c>
      <c r="C15" s="516">
        <v>5108.7160618805101</v>
      </c>
      <c r="D15" s="515">
        <v>5156.2636487968903</v>
      </c>
      <c r="E15" s="515">
        <v>5174.1950486589803</v>
      </c>
      <c r="F15" s="515">
        <v>5222.24</v>
      </c>
      <c r="G15" s="515">
        <v>5230.7190000000001</v>
      </c>
      <c r="H15" s="515">
        <v>5264.3800999999994</v>
      </c>
      <c r="I15" s="515">
        <v>5269.2752605553997</v>
      </c>
      <c r="J15" s="515">
        <v>5249.4179999999997</v>
      </c>
      <c r="K15" s="515">
        <v>5209.4335217326397</v>
      </c>
      <c r="L15" s="515">
        <v>5181.9640174444803</v>
      </c>
      <c r="M15" s="515">
        <v>5202.1237346345997</v>
      </c>
      <c r="N15" s="515">
        <v>5312.7790000000005</v>
      </c>
      <c r="O15" s="515">
        <v>5339.4384832205697</v>
      </c>
      <c r="P15" s="515">
        <v>5391.46665190766</v>
      </c>
      <c r="Q15" s="515">
        <v>5404.2454269514992</v>
      </c>
      <c r="R15" s="515">
        <v>5460.5309999999999</v>
      </c>
      <c r="S15" s="515">
        <v>5461.4716151474195</v>
      </c>
      <c r="T15" s="515">
        <v>5501.18133213295</v>
      </c>
      <c r="U15" s="515">
        <v>5518.0835566913893</v>
      </c>
      <c r="V15" s="516">
        <v>5594.4719999999998</v>
      </c>
      <c r="W15" s="515">
        <v>5605.3287221479904</v>
      </c>
      <c r="X15" s="515">
        <v>5645.8963485584809</v>
      </c>
      <c r="Y15" s="515">
        <v>5663.7242362186807</v>
      </c>
      <c r="Z15" s="515">
        <v>5727.982</v>
      </c>
      <c r="AA15" s="515">
        <v>5729.5923457631498</v>
      </c>
      <c r="AB15" s="515">
        <v>5768.5519271233197</v>
      </c>
      <c r="AC15" s="515">
        <v>5769.0554282491203</v>
      </c>
      <c r="AD15" s="515">
        <v>5823.1790000000001</v>
      </c>
      <c r="AE15" s="515">
        <v>5814.7778298486701</v>
      </c>
      <c r="AF15" s="515">
        <v>5853.6208579322192</v>
      </c>
      <c r="AG15" s="515">
        <v>5869.2255199055107</v>
      </c>
      <c r="AH15" s="515">
        <v>5943.6440000000002</v>
      </c>
      <c r="AI15" s="515">
        <v>5949.4640853302208</v>
      </c>
      <c r="AJ15" s="515">
        <v>5998.4943576573605</v>
      </c>
      <c r="AK15" s="515">
        <v>6017.8775056960912</v>
      </c>
      <c r="AL15" s="515">
        <v>6069.8029999999999</v>
      </c>
      <c r="AM15" s="515">
        <v>6072.224483798831</v>
      </c>
      <c r="AN15" s="515">
        <v>6095.2858694749802</v>
      </c>
      <c r="AO15" s="515">
        <v>6094.4330757444604</v>
      </c>
      <c r="AP15" s="515">
        <v>6134.2529999999997</v>
      </c>
      <c r="AQ15" s="515">
        <v>6146.4749159715602</v>
      </c>
      <c r="AR15" s="515">
        <v>6174.1497496330103</v>
      </c>
      <c r="AS15" s="515">
        <v>6189.9462899543305</v>
      </c>
      <c r="AT15" s="515">
        <v>6251.7759999999998</v>
      </c>
      <c r="AU15" s="515">
        <v>6253.3487606185308</v>
      </c>
      <c r="AV15" s="515">
        <v>6300.3143017288003</v>
      </c>
      <c r="AW15" s="515">
        <v>6304.3008302570597</v>
      </c>
      <c r="AX15" s="515">
        <v>6375.6189999999997</v>
      </c>
      <c r="AY15" s="517">
        <f t="shared" si="0"/>
        <v>25.041186161449758</v>
      </c>
      <c r="AZ15" s="518">
        <f t="shared" si="1"/>
        <v>1276.7969999999996</v>
      </c>
      <c r="BA15" s="518">
        <f t="shared" si="2"/>
        <v>1.9802296938481745</v>
      </c>
      <c r="BB15" s="519">
        <f t="shared" si="3"/>
        <v>123.84299999999985</v>
      </c>
    </row>
    <row r="16" spans="1:56" ht="20.100000000000001" customHeight="1" x14ac:dyDescent="0.25">
      <c r="A16" s="101" t="s">
        <v>36</v>
      </c>
      <c r="B16" s="107">
        <v>5472.7296000000006</v>
      </c>
      <c r="C16" s="108">
        <v>5598.7101381194898</v>
      </c>
      <c r="D16" s="107">
        <v>5249.5547512031089</v>
      </c>
      <c r="E16" s="107">
        <v>5044.0634513410205</v>
      </c>
      <c r="F16" s="107">
        <v>4864.1372000000001</v>
      </c>
      <c r="G16" s="107">
        <v>5075.8338999999996</v>
      </c>
      <c r="H16" s="107">
        <v>5188.1226000000006</v>
      </c>
      <c r="I16" s="107">
        <v>5040.8581394446001</v>
      </c>
      <c r="J16" s="107">
        <v>4828.4285</v>
      </c>
      <c r="K16" s="107">
        <v>4998.9849782673609</v>
      </c>
      <c r="L16" s="107">
        <v>5075.7985825555206</v>
      </c>
      <c r="M16" s="107">
        <v>5051.690365365399</v>
      </c>
      <c r="N16" s="107">
        <v>5333.1054999999997</v>
      </c>
      <c r="O16" s="107">
        <v>5898.2381167794301</v>
      </c>
      <c r="P16" s="107">
        <v>5845.522948092339</v>
      </c>
      <c r="Q16" s="107">
        <v>6031.6425730485007</v>
      </c>
      <c r="R16" s="107">
        <v>5191.7260999999999</v>
      </c>
      <c r="S16" s="107">
        <v>5485.083384852579</v>
      </c>
      <c r="T16" s="107">
        <v>5358.6853678670504</v>
      </c>
      <c r="U16" s="107">
        <v>5356.279343308609</v>
      </c>
      <c r="V16" s="108">
        <v>5858.2975000000006</v>
      </c>
      <c r="W16" s="107">
        <v>6016.5671778520109</v>
      </c>
      <c r="X16" s="107">
        <v>5831.4204514415214</v>
      </c>
      <c r="Y16" s="107">
        <v>5847.6193637813212</v>
      </c>
      <c r="Z16" s="107">
        <v>5841.4315999999999</v>
      </c>
      <c r="AA16" s="107">
        <v>6231.862154236851</v>
      </c>
      <c r="AB16" s="107">
        <v>5991.2178728766812</v>
      </c>
      <c r="AC16" s="107">
        <v>5920.3113717508804</v>
      </c>
      <c r="AD16" s="107">
        <v>5287.3441999999995</v>
      </c>
      <c r="AE16" s="107">
        <v>5423.0767701513305</v>
      </c>
      <c r="AF16" s="107">
        <v>5239.83514206778</v>
      </c>
      <c r="AG16" s="107">
        <v>5111.2498800944904</v>
      </c>
      <c r="AH16" s="107">
        <v>5252.1039999999994</v>
      </c>
      <c r="AI16" s="107">
        <v>5400.4311146697801</v>
      </c>
      <c r="AJ16" s="107">
        <v>5399.0435423426406</v>
      </c>
      <c r="AK16" s="107">
        <v>5096.1485943039115</v>
      </c>
      <c r="AL16" s="107">
        <v>5233.3069000000005</v>
      </c>
      <c r="AM16" s="107">
        <v>5307.46621620117</v>
      </c>
      <c r="AN16" s="107">
        <v>5149.8767305250203</v>
      </c>
      <c r="AO16" s="107">
        <v>4944.9504242555404</v>
      </c>
      <c r="AP16" s="107">
        <v>4683.3002000000006</v>
      </c>
      <c r="AQ16" s="107">
        <v>4825.9181783984404</v>
      </c>
      <c r="AR16" s="107">
        <v>4723.2272503669901</v>
      </c>
      <c r="AS16" s="107">
        <v>4647.63941004567</v>
      </c>
      <c r="AT16" s="107">
        <v>4811.3125</v>
      </c>
      <c r="AU16" s="107">
        <v>4961.2616393814706</v>
      </c>
      <c r="AV16" s="107">
        <v>4896.2004982711996</v>
      </c>
      <c r="AW16" s="107">
        <v>4882.7471697429401</v>
      </c>
      <c r="AX16" s="107">
        <v>5284.2997582299995</v>
      </c>
      <c r="AY16" s="104">
        <f t="shared" si="0"/>
        <v>-3.4425420724687932</v>
      </c>
      <c r="AZ16" s="105">
        <f t="shared" si="1"/>
        <v>-188.42984177000108</v>
      </c>
      <c r="BA16" s="105">
        <f t="shared" si="2"/>
        <v>9.831022800490512</v>
      </c>
      <c r="BB16" s="106">
        <f t="shared" si="3"/>
        <v>472.9872582299995</v>
      </c>
    </row>
    <row r="17" spans="1:54" ht="20.100000000000001" hidden="1" customHeight="1" x14ac:dyDescent="0.25">
      <c r="A17" s="101" t="s">
        <v>31</v>
      </c>
      <c r="B17" s="107">
        <v>4739.5200000000004</v>
      </c>
      <c r="C17" s="108">
        <v>4885.3674670404498</v>
      </c>
      <c r="D17" s="107">
        <v>4527.022096848259</v>
      </c>
      <c r="E17" s="107">
        <v>4308.9644893203003</v>
      </c>
      <c r="F17" s="107">
        <v>4100.71</v>
      </c>
      <c r="G17" s="107">
        <v>4332.1005999999998</v>
      </c>
      <c r="H17" s="107">
        <v>4442.6674000000003</v>
      </c>
      <c r="I17" s="107">
        <v>4290.5774754670601</v>
      </c>
      <c r="J17" s="107">
        <v>4074.9539999999997</v>
      </c>
      <c r="K17" s="107">
        <v>4238.6757655750298</v>
      </c>
      <c r="L17" s="107">
        <v>4285.6724904142702</v>
      </c>
      <c r="M17" s="107">
        <v>4280.765655976169</v>
      </c>
      <c r="N17" s="107">
        <v>4631.2150000000001</v>
      </c>
      <c r="O17" s="107">
        <v>5133.7602377588701</v>
      </c>
      <c r="P17" s="107">
        <v>5068.1422960143791</v>
      </c>
      <c r="Q17" s="107">
        <v>5269.4187140902604</v>
      </c>
      <c r="R17" s="107">
        <v>4443.9690000000001</v>
      </c>
      <c r="S17" s="107">
        <v>4683.7751593329585</v>
      </c>
      <c r="T17" s="107">
        <v>4599.3457418130502</v>
      </c>
      <c r="U17" s="107">
        <v>4627.1005794710291</v>
      </c>
      <c r="V17" s="108">
        <v>5183.9320000000007</v>
      </c>
      <c r="W17" s="107">
        <v>5349.6945983539208</v>
      </c>
      <c r="X17" s="107">
        <v>5141.3524581698712</v>
      </c>
      <c r="Y17" s="107">
        <v>5158.9327028800308</v>
      </c>
      <c r="Z17" s="107">
        <v>5153.326</v>
      </c>
      <c r="AA17" s="107">
        <v>5553.7029201955811</v>
      </c>
      <c r="AB17" s="107">
        <v>5296.6610917802409</v>
      </c>
      <c r="AC17" s="107">
        <v>5221.8973544803303</v>
      </c>
      <c r="AD17" s="107">
        <v>4625.0320000000002</v>
      </c>
      <c r="AE17" s="107">
        <v>4788.95396069255</v>
      </c>
      <c r="AF17" s="107">
        <v>4613.2412610198799</v>
      </c>
      <c r="AG17" s="107">
        <v>4472.2583811088998</v>
      </c>
      <c r="AH17" s="107">
        <v>4641.4769999999999</v>
      </c>
      <c r="AI17" s="107">
        <v>4782.0739664549501</v>
      </c>
      <c r="AJ17" s="107">
        <v>4783.0786000442904</v>
      </c>
      <c r="AK17" s="107">
        <v>4473.0729950969708</v>
      </c>
      <c r="AL17" s="107">
        <v>4632.1390000000001</v>
      </c>
      <c r="AM17" s="107">
        <v>4701.8578977351499</v>
      </c>
      <c r="AN17" s="107">
        <v>4537.9755402048204</v>
      </c>
      <c r="AO17" s="107">
        <v>4323.8896346068404</v>
      </c>
      <c r="AP17" s="107">
        <v>4067.6350000000002</v>
      </c>
      <c r="AQ17" s="107">
        <v>4190.7806508980202</v>
      </c>
      <c r="AR17" s="107">
        <v>4064.3369275085502</v>
      </c>
      <c r="AS17" s="107">
        <v>3975.8526177636304</v>
      </c>
      <c r="AT17" s="107">
        <v>4119.9259999999995</v>
      </c>
      <c r="AU17" s="107">
        <v>4259.6197538032402</v>
      </c>
      <c r="AV17" s="107">
        <v>4181.5521475349997</v>
      </c>
      <c r="AW17" s="107">
        <v>4159.0730263138603</v>
      </c>
      <c r="AX17" s="107">
        <v>4587.8469999999998</v>
      </c>
      <c r="AY17" s="104">
        <f t="shared" si="0"/>
        <v>-3.2007595737947003</v>
      </c>
      <c r="AZ17" s="105">
        <f t="shared" si="1"/>
        <v>-151.67300000000068</v>
      </c>
      <c r="BA17" s="105">
        <f t="shared" si="2"/>
        <v>11.357071773586751</v>
      </c>
      <c r="BB17" s="106">
        <f t="shared" si="3"/>
        <v>467.92100000000028</v>
      </c>
    </row>
    <row r="18" spans="1:54" ht="20.100000000000001" hidden="1" customHeight="1" x14ac:dyDescent="0.25">
      <c r="A18" s="101" t="s">
        <v>32</v>
      </c>
      <c r="B18" s="107">
        <v>733.20960000000002</v>
      </c>
      <c r="C18" s="108">
        <v>713.34267107903997</v>
      </c>
      <c r="D18" s="107">
        <v>722.53265435484991</v>
      </c>
      <c r="E18" s="107">
        <v>735.09896202071991</v>
      </c>
      <c r="F18" s="107">
        <v>763.42719999999997</v>
      </c>
      <c r="G18" s="107">
        <v>743.7333000000001</v>
      </c>
      <c r="H18" s="107">
        <v>745.45519999999999</v>
      </c>
      <c r="I18" s="107">
        <v>750.28066397754026</v>
      </c>
      <c r="J18" s="107">
        <v>753.47450000000003</v>
      </c>
      <c r="K18" s="107">
        <v>760.30921269233022</v>
      </c>
      <c r="L18" s="107">
        <v>790.12609214125007</v>
      </c>
      <c r="M18" s="107">
        <v>770.92470938923009</v>
      </c>
      <c r="N18" s="107">
        <v>701.89049999999997</v>
      </c>
      <c r="O18" s="107">
        <v>764.47787902055984</v>
      </c>
      <c r="P18" s="107">
        <v>777.38065207796012</v>
      </c>
      <c r="Q18" s="107">
        <v>762.22385895824004</v>
      </c>
      <c r="R18" s="107">
        <v>747.75709999999992</v>
      </c>
      <c r="S18" s="107">
        <v>801.3082255196199</v>
      </c>
      <c r="T18" s="107">
        <v>759.33962605399984</v>
      </c>
      <c r="U18" s="107">
        <v>729.17876383758005</v>
      </c>
      <c r="V18" s="108">
        <v>674.36549999999988</v>
      </c>
      <c r="W18" s="107">
        <v>666.87257949809009</v>
      </c>
      <c r="X18" s="107">
        <v>690.06799327164981</v>
      </c>
      <c r="Y18" s="107">
        <v>688.68666090129</v>
      </c>
      <c r="Z18" s="107">
        <v>688.10559999999998</v>
      </c>
      <c r="AA18" s="107">
        <v>678.15923404126988</v>
      </c>
      <c r="AB18" s="107">
        <v>694.55678109643998</v>
      </c>
      <c r="AC18" s="107">
        <v>698.41401727055006</v>
      </c>
      <c r="AD18" s="107">
        <v>662.31219999999985</v>
      </c>
      <c r="AE18" s="107">
        <v>634.12280945878001</v>
      </c>
      <c r="AF18" s="107">
        <v>626.59388104790014</v>
      </c>
      <c r="AG18" s="107">
        <v>638.99149898559017</v>
      </c>
      <c r="AH18" s="107">
        <v>610.62699999999995</v>
      </c>
      <c r="AI18" s="107">
        <v>618.35714821482998</v>
      </c>
      <c r="AJ18" s="107">
        <v>615.96494229835014</v>
      </c>
      <c r="AK18" s="107">
        <v>623.0755992069403</v>
      </c>
      <c r="AL18" s="107">
        <v>601.16790000000003</v>
      </c>
      <c r="AM18" s="107">
        <v>605.60831846601991</v>
      </c>
      <c r="AN18" s="107">
        <v>611.90119032020027</v>
      </c>
      <c r="AO18" s="107">
        <v>621.06078964870017</v>
      </c>
      <c r="AP18" s="107">
        <v>615.66520000000003</v>
      </c>
      <c r="AQ18" s="107">
        <v>635.13752750042011</v>
      </c>
      <c r="AR18" s="107">
        <v>658.89032285843996</v>
      </c>
      <c r="AS18" s="107">
        <v>671.78679228203998</v>
      </c>
      <c r="AT18" s="107">
        <v>691.38650000000007</v>
      </c>
      <c r="AU18" s="107">
        <v>701.64188557823013</v>
      </c>
      <c r="AV18" s="107">
        <v>714.64835073620009</v>
      </c>
      <c r="AW18" s="107">
        <v>723.67414342908</v>
      </c>
      <c r="AX18" s="107">
        <v>696.4527582300002</v>
      </c>
      <c r="AY18" s="104">
        <f t="shared" si="0"/>
        <v>-5.0054555373704366</v>
      </c>
      <c r="AZ18" s="105">
        <f t="shared" si="1"/>
        <v>-36.756841769999824</v>
      </c>
      <c r="BA18" s="105">
        <f t="shared" si="2"/>
        <v>0.73763378652010747</v>
      </c>
      <c r="BB18" s="106">
        <f t="shared" si="3"/>
        <v>5.0662582300001304</v>
      </c>
    </row>
    <row r="19" spans="1:54" ht="29.25" customHeight="1" thickBot="1" x14ac:dyDescent="0.3">
      <c r="A19" s="119" t="s">
        <v>37</v>
      </c>
      <c r="B19" s="120">
        <v>23254.780599999998</v>
      </c>
      <c r="C19" s="121">
        <v>23301.685934101559</v>
      </c>
      <c r="D19" s="120">
        <v>23205.614570189497</v>
      </c>
      <c r="E19" s="120">
        <v>22884.746864064691</v>
      </c>
      <c r="F19" s="120">
        <v>22033.657200000001</v>
      </c>
      <c r="G19" s="120">
        <v>22233.2657</v>
      </c>
      <c r="H19" s="120">
        <v>22671.729299999999</v>
      </c>
      <c r="I19" s="120">
        <v>22887.193548924181</v>
      </c>
      <c r="J19" s="120">
        <v>22438.738499999999</v>
      </c>
      <c r="K19" s="120">
        <v>22737.067454011449</v>
      </c>
      <c r="L19" s="120">
        <v>22232.918310397352</v>
      </c>
      <c r="M19" s="120">
        <v>22553.117563610278</v>
      </c>
      <c r="N19" s="120">
        <v>22885.551500000001</v>
      </c>
      <c r="O19" s="120">
        <v>23593.309178606338</v>
      </c>
      <c r="P19" s="120">
        <v>23844.258063753921</v>
      </c>
      <c r="Q19" s="120">
        <v>24226.314758392829</v>
      </c>
      <c r="R19" s="120">
        <v>22947.687099999999</v>
      </c>
      <c r="S19" s="120">
        <v>23509.77749585003</v>
      </c>
      <c r="T19" s="120">
        <v>23443.75214395536</v>
      </c>
      <c r="U19" s="120">
        <v>23603.828282283768</v>
      </c>
      <c r="V19" s="121">
        <v>23916.232499999998</v>
      </c>
      <c r="W19" s="120">
        <v>24096.287484667795</v>
      </c>
      <c r="X19" s="120">
        <v>24641.150861184513</v>
      </c>
      <c r="Y19" s="120">
        <v>24886.780530313124</v>
      </c>
      <c r="Z19" s="120">
        <v>25026.900600000001</v>
      </c>
      <c r="AA19" s="120">
        <v>25685.295867348599</v>
      </c>
      <c r="AB19" s="120">
        <v>26097.072804091051</v>
      </c>
      <c r="AC19" s="120">
        <v>25957.386671329219</v>
      </c>
      <c r="AD19" s="120">
        <v>24777.986199999999</v>
      </c>
      <c r="AE19" s="120">
        <v>25108.86529429767</v>
      </c>
      <c r="AF19" s="120">
        <v>25760.202618709591</v>
      </c>
      <c r="AG19" s="120">
        <v>26292.095516004454</v>
      </c>
      <c r="AH19" s="120">
        <v>25727.633000000002</v>
      </c>
      <c r="AI19" s="120">
        <v>26284.124378794353</v>
      </c>
      <c r="AJ19" s="120">
        <v>26501.499837674528</v>
      </c>
      <c r="AK19" s="120">
        <v>26450.043240591534</v>
      </c>
      <c r="AL19" s="120">
        <v>26701.839899999999</v>
      </c>
      <c r="AM19" s="120">
        <v>27284.725005795364</v>
      </c>
      <c r="AN19" s="120">
        <v>27707.62260384882</v>
      </c>
      <c r="AO19" s="120">
        <v>27213.329195735787</v>
      </c>
      <c r="AP19" s="120">
        <v>26064.159659999998</v>
      </c>
      <c r="AQ19" s="120">
        <v>26649.316656705239</v>
      </c>
      <c r="AR19" s="120">
        <v>27176.891632828192</v>
      </c>
      <c r="AS19" s="120">
        <v>27554.093305427141</v>
      </c>
      <c r="AT19" s="120">
        <v>27265.377209999999</v>
      </c>
      <c r="AU19" s="120">
        <v>27931.919705258311</v>
      </c>
      <c r="AV19" s="120">
        <v>28434.613366542002</v>
      </c>
      <c r="AW19" s="120">
        <v>28511.426848229079</v>
      </c>
      <c r="AX19" s="120">
        <v>29966.679968230001</v>
      </c>
      <c r="AY19" s="122">
        <f t="shared" si="0"/>
        <v>28.862428401878333</v>
      </c>
      <c r="AZ19" s="123">
        <f t="shared" si="1"/>
        <v>6711.8993682300024</v>
      </c>
      <c r="BA19" s="123">
        <f t="shared" si="2"/>
        <v>9.9074284624469069</v>
      </c>
      <c r="BB19" s="124">
        <f t="shared" si="3"/>
        <v>2701.3027582300019</v>
      </c>
    </row>
    <row r="20" spans="1:54" ht="31.7" customHeight="1" thickTop="1" x14ac:dyDescent="0.25">
      <c r="A20" s="125" t="s">
        <v>38</v>
      </c>
      <c r="B20" s="94">
        <v>1679.3159999999998</v>
      </c>
      <c r="C20" s="95">
        <v>1662.2939999993605</v>
      </c>
      <c r="D20" s="94">
        <v>1718.8899545443201</v>
      </c>
      <c r="E20" s="94">
        <v>1668.0722556804401</v>
      </c>
      <c r="F20" s="94">
        <v>1792.5629999999999</v>
      </c>
      <c r="G20" s="94">
        <v>1840.664</v>
      </c>
      <c r="H20" s="94">
        <v>1859.6389999999999</v>
      </c>
      <c r="I20" s="94">
        <v>1863.3116660836799</v>
      </c>
      <c r="J20" s="94">
        <v>1801.7100000000003</v>
      </c>
      <c r="K20" s="94">
        <v>1851.8950000000002</v>
      </c>
      <c r="L20" s="94">
        <v>1954.7343000000001</v>
      </c>
      <c r="M20" s="94">
        <v>1827.7763</v>
      </c>
      <c r="N20" s="94">
        <v>1748.4039999999998</v>
      </c>
      <c r="O20" s="94">
        <v>1848.56100000072</v>
      </c>
      <c r="P20" s="94">
        <v>1877.3554109599199</v>
      </c>
      <c r="Q20" s="94">
        <v>1771.7153671245601</v>
      </c>
      <c r="R20" s="94">
        <v>1791.5160000000001</v>
      </c>
      <c r="S20" s="94">
        <v>1710.85890000125</v>
      </c>
      <c r="T20" s="94">
        <v>1691.48850000125</v>
      </c>
      <c r="U20" s="94">
        <v>1700.5938562012498</v>
      </c>
      <c r="V20" s="95">
        <v>1657.1730000000002</v>
      </c>
      <c r="W20" s="94">
        <v>1621.33830000016</v>
      </c>
      <c r="X20" s="94">
        <v>1640.7830000001597</v>
      </c>
      <c r="Y20" s="94">
        <v>1622.1812678440799</v>
      </c>
      <c r="Z20" s="94">
        <v>1586.9270000000001</v>
      </c>
      <c r="AA20" s="94">
        <v>1656.8802999996001</v>
      </c>
      <c r="AB20" s="94">
        <v>1634.0061999996001</v>
      </c>
      <c r="AC20" s="94">
        <v>1568.3221803913998</v>
      </c>
      <c r="AD20" s="94">
        <v>1631.9949999999999</v>
      </c>
      <c r="AE20" s="94">
        <v>1626.4673375575501</v>
      </c>
      <c r="AF20" s="94">
        <v>1597.3921746466501</v>
      </c>
      <c r="AG20" s="94">
        <v>1526.94777089065</v>
      </c>
      <c r="AH20" s="94">
        <v>1558.6849999999999</v>
      </c>
      <c r="AI20" s="94">
        <v>1591.58180000128</v>
      </c>
      <c r="AJ20" s="94">
        <v>1562.97700000128</v>
      </c>
      <c r="AK20" s="94">
        <v>1553.4210309318401</v>
      </c>
      <c r="AL20" s="94">
        <v>1514.953</v>
      </c>
      <c r="AM20" s="94">
        <v>1494.4865656574998</v>
      </c>
      <c r="AN20" s="94">
        <v>1482.4880755568299</v>
      </c>
      <c r="AO20" s="94">
        <v>1472.79156868833</v>
      </c>
      <c r="AP20" s="94">
        <v>1485.306</v>
      </c>
      <c r="AQ20" s="94">
        <v>1506.37810000015</v>
      </c>
      <c r="AR20" s="94">
        <v>1506.3559000001499</v>
      </c>
      <c r="AS20" s="94">
        <v>1497.0440200001499</v>
      </c>
      <c r="AT20" s="94">
        <v>1524.2830000000001</v>
      </c>
      <c r="AU20" s="94">
        <v>1475.5958000002001</v>
      </c>
      <c r="AV20" s="94">
        <v>1399.0939000001999</v>
      </c>
      <c r="AW20" s="94">
        <v>1359.3933175735001</v>
      </c>
      <c r="AX20" s="94">
        <v>1205.825</v>
      </c>
      <c r="AY20" s="110">
        <f t="shared" si="0"/>
        <v>-28.196272256297267</v>
      </c>
      <c r="AZ20" s="111">
        <f t="shared" si="1"/>
        <v>-473.49099999999976</v>
      </c>
      <c r="BA20" s="111">
        <f t="shared" si="2"/>
        <v>-20.89483697434888</v>
      </c>
      <c r="BB20" s="112">
        <f t="shared" si="3"/>
        <v>-318.45800000000008</v>
      </c>
    </row>
    <row r="21" spans="1:54" ht="30.4" customHeight="1" thickBot="1" x14ac:dyDescent="0.3">
      <c r="A21" s="126" t="s">
        <v>39</v>
      </c>
      <c r="B21" s="127">
        <v>24934.096599999997</v>
      </c>
      <c r="C21" s="128">
        <v>24963.97993410092</v>
      </c>
      <c r="D21" s="127">
        <v>24924.50452473382</v>
      </c>
      <c r="E21" s="127">
        <v>24552.819119745131</v>
      </c>
      <c r="F21" s="127">
        <v>23826.2202</v>
      </c>
      <c r="G21" s="127">
        <v>24073.929700000001</v>
      </c>
      <c r="H21" s="127">
        <v>24531.368300000002</v>
      </c>
      <c r="I21" s="127">
        <v>24750.505215007859</v>
      </c>
      <c r="J21" s="127">
        <v>24240.448499999999</v>
      </c>
      <c r="K21" s="127">
        <v>24588.962454011449</v>
      </c>
      <c r="L21" s="127">
        <v>24187.652610397352</v>
      </c>
      <c r="M21" s="127">
        <v>24380.893863610279</v>
      </c>
      <c r="N21" s="127">
        <v>24633.9555</v>
      </c>
      <c r="O21" s="127">
        <v>25441.870178607063</v>
      </c>
      <c r="P21" s="127">
        <v>25721.613474713842</v>
      </c>
      <c r="Q21" s="127">
        <v>25998.030125517391</v>
      </c>
      <c r="R21" s="127">
        <v>24739.203099999999</v>
      </c>
      <c r="S21" s="127">
        <v>25220.636395851281</v>
      </c>
      <c r="T21" s="127">
        <v>25135.240643956611</v>
      </c>
      <c r="U21" s="127">
        <v>25304.422138485017</v>
      </c>
      <c r="V21" s="128">
        <v>25573.405499999997</v>
      </c>
      <c r="W21" s="127">
        <v>25717.625784667955</v>
      </c>
      <c r="X21" s="127">
        <v>26281.933861184672</v>
      </c>
      <c r="Y21" s="127">
        <v>26508.961798157205</v>
      </c>
      <c r="Z21" s="127">
        <v>26613.827600000001</v>
      </c>
      <c r="AA21" s="127">
        <v>27342.1761673482</v>
      </c>
      <c r="AB21" s="127">
        <v>27731.07900409065</v>
      </c>
      <c r="AC21" s="127">
        <v>27525.708851720618</v>
      </c>
      <c r="AD21" s="127">
        <v>26409.981199999998</v>
      </c>
      <c r="AE21" s="127">
        <v>26735.332631855221</v>
      </c>
      <c r="AF21" s="127">
        <v>27357.594793356242</v>
      </c>
      <c r="AG21" s="127">
        <v>27819.043286895103</v>
      </c>
      <c r="AH21" s="127">
        <v>27286.318000000003</v>
      </c>
      <c r="AI21" s="127">
        <v>27875.706178795634</v>
      </c>
      <c r="AJ21" s="127">
        <v>28064.476837675807</v>
      </c>
      <c r="AK21" s="127">
        <v>28003.464271523375</v>
      </c>
      <c r="AL21" s="127">
        <v>28216.792899999997</v>
      </c>
      <c r="AM21" s="127">
        <v>28779.211571452863</v>
      </c>
      <c r="AN21" s="127">
        <v>29190.11067940565</v>
      </c>
      <c r="AO21" s="127">
        <v>28686.120764424119</v>
      </c>
      <c r="AP21" s="127">
        <v>27549.465659999998</v>
      </c>
      <c r="AQ21" s="127">
        <v>28155.694756705394</v>
      </c>
      <c r="AR21" s="127">
        <v>28683.247532828344</v>
      </c>
      <c r="AS21" s="127">
        <v>29051.137325427291</v>
      </c>
      <c r="AT21" s="127">
        <v>28789.660209999998</v>
      </c>
      <c r="AU21" s="127">
        <v>29407.515505258511</v>
      </c>
      <c r="AV21" s="127">
        <v>29833.707266542202</v>
      </c>
      <c r="AW21" s="127">
        <v>29870.820165802579</v>
      </c>
      <c r="AX21" s="127">
        <v>31172.504968230001</v>
      </c>
      <c r="AY21" s="129">
        <f t="shared" si="0"/>
        <v>25.01955153785379</v>
      </c>
      <c r="AZ21" s="130">
        <f t="shared" si="1"/>
        <v>6238.4083682300043</v>
      </c>
      <c r="BA21" s="130">
        <f t="shared" si="2"/>
        <v>8.2765711348155726</v>
      </c>
      <c r="BB21" s="131">
        <f t="shared" si="3"/>
        <v>2382.8447582300032</v>
      </c>
    </row>
    <row r="22" spans="1:54" ht="20.100000000000001" customHeight="1" thickTop="1" x14ac:dyDescent="0.25">
      <c r="A22" s="99" t="s">
        <v>40</v>
      </c>
      <c r="B22" s="94">
        <v>28050.622799999997</v>
      </c>
      <c r="C22" s="95">
        <v>28574.63237614002</v>
      </c>
      <c r="D22" s="94">
        <v>27393.893955094161</v>
      </c>
      <c r="E22" s="94">
        <v>27616.381352869823</v>
      </c>
      <c r="F22" s="94">
        <v>28031.6633</v>
      </c>
      <c r="G22" s="94">
        <v>27885.627599999996</v>
      </c>
      <c r="H22" s="94">
        <v>27520.609199999999</v>
      </c>
      <c r="I22" s="94">
        <v>27266.279353813119</v>
      </c>
      <c r="J22" s="94">
        <v>29270.223399999999</v>
      </c>
      <c r="K22" s="94">
        <v>32011.062320196099</v>
      </c>
      <c r="L22" s="94">
        <v>32933.806912120941</v>
      </c>
      <c r="M22" s="94">
        <v>32447.729906953537</v>
      </c>
      <c r="N22" s="94">
        <v>29945.174300000002</v>
      </c>
      <c r="O22" s="94">
        <v>29344.574774803645</v>
      </c>
      <c r="P22" s="94">
        <v>27608.934734300561</v>
      </c>
      <c r="Q22" s="94">
        <v>26597.81582667843</v>
      </c>
      <c r="R22" s="94">
        <v>25354.146699999998</v>
      </c>
      <c r="S22" s="94">
        <v>24982.914084592339</v>
      </c>
      <c r="T22" s="94">
        <v>24210.27589486173</v>
      </c>
      <c r="U22" s="94">
        <v>24733.666530769675</v>
      </c>
      <c r="V22" s="95">
        <v>25878.054100000001</v>
      </c>
      <c r="W22" s="94">
        <v>26834.769473967986</v>
      </c>
      <c r="X22" s="94">
        <v>26420.17367385346</v>
      </c>
      <c r="Y22" s="94">
        <v>26230.466399073903</v>
      </c>
      <c r="Z22" s="94">
        <v>26291.194</v>
      </c>
      <c r="AA22" s="94">
        <v>27545.567361832593</v>
      </c>
      <c r="AB22" s="94">
        <v>26724.322724788901</v>
      </c>
      <c r="AC22" s="94">
        <v>26026.979121128039</v>
      </c>
      <c r="AD22" s="94">
        <v>26547.377099999998</v>
      </c>
      <c r="AE22" s="94">
        <v>26451.889930481793</v>
      </c>
      <c r="AF22" s="94">
        <v>26265.276174499402</v>
      </c>
      <c r="AG22" s="94">
        <v>26068.890060210528</v>
      </c>
      <c r="AH22" s="94">
        <v>26107.970399999998</v>
      </c>
      <c r="AI22" s="94">
        <v>26729.346900419001</v>
      </c>
      <c r="AJ22" s="94">
        <v>26540.961884644399</v>
      </c>
      <c r="AK22" s="94">
        <v>26175.252945865981</v>
      </c>
      <c r="AL22" s="94">
        <v>26178.037100000001</v>
      </c>
      <c r="AM22" s="94">
        <v>26479.345484606172</v>
      </c>
      <c r="AN22" s="94">
        <v>26528.33478317791</v>
      </c>
      <c r="AO22" s="94">
        <v>26049.30434650775</v>
      </c>
      <c r="AP22" s="94">
        <v>26030.904500000001</v>
      </c>
      <c r="AQ22" s="94">
        <v>26172.612475808324</v>
      </c>
      <c r="AR22" s="94">
        <v>25988.266540773671</v>
      </c>
      <c r="AS22" s="94">
        <v>25715.042635843711</v>
      </c>
      <c r="AT22" s="94">
        <v>25847.268799999998</v>
      </c>
      <c r="AU22" s="94">
        <v>26359.154931007412</v>
      </c>
      <c r="AV22" s="94">
        <v>26662.900880269801</v>
      </c>
      <c r="AW22" s="94">
        <v>28120.253005569066</v>
      </c>
      <c r="AX22" s="94">
        <v>29397.99621293</v>
      </c>
      <c r="AY22" s="110">
        <f t="shared" si="0"/>
        <v>4.8034623145316022</v>
      </c>
      <c r="AZ22" s="111">
        <f t="shared" si="1"/>
        <v>1347.3734129300028</v>
      </c>
      <c r="BA22" s="111">
        <f t="shared" si="2"/>
        <v>13.737218200740505</v>
      </c>
      <c r="BB22" s="112">
        <f t="shared" si="3"/>
        <v>3550.7274129300022</v>
      </c>
    </row>
    <row r="23" spans="1:54" ht="20.100000000000001" customHeight="1" x14ac:dyDescent="0.25">
      <c r="A23" s="99" t="s">
        <v>41</v>
      </c>
      <c r="B23" s="94">
        <v>9805.7079999999987</v>
      </c>
      <c r="C23" s="95">
        <v>9877.5132343398582</v>
      </c>
      <c r="D23" s="94">
        <v>9340.9743457912591</v>
      </c>
      <c r="E23" s="94">
        <v>9537.2486688431109</v>
      </c>
      <c r="F23" s="94">
        <v>9713.1560000000009</v>
      </c>
      <c r="G23" s="94">
        <v>9654.5271999999986</v>
      </c>
      <c r="H23" s="94">
        <v>9603.0566999999992</v>
      </c>
      <c r="I23" s="94">
        <v>9362.6444663124894</v>
      </c>
      <c r="J23" s="94">
        <v>10572.627</v>
      </c>
      <c r="K23" s="94">
        <v>11741.123622281899</v>
      </c>
      <c r="L23" s="94">
        <v>12383.39179912213</v>
      </c>
      <c r="M23" s="94">
        <v>12161.088140328888</v>
      </c>
      <c r="N23" s="94">
        <v>11053.929</v>
      </c>
      <c r="O23" s="94">
        <v>10608.16237609312</v>
      </c>
      <c r="P23" s="94">
        <v>9777.1198593570407</v>
      </c>
      <c r="Q23" s="94">
        <v>9289.9593166617396</v>
      </c>
      <c r="R23" s="94">
        <v>8563.780999999999</v>
      </c>
      <c r="S23" s="94">
        <v>8478.7717664998709</v>
      </c>
      <c r="T23" s="94">
        <v>8065.0794505333497</v>
      </c>
      <c r="U23" s="94">
        <v>8443.8113566741213</v>
      </c>
      <c r="V23" s="95">
        <v>8900.4270000000015</v>
      </c>
      <c r="W23" s="94">
        <v>9173.4903243415702</v>
      </c>
      <c r="X23" s="94">
        <v>9183.8723789374199</v>
      </c>
      <c r="Y23" s="94">
        <v>9041.924724173201</v>
      </c>
      <c r="Z23" s="94">
        <v>9082.1270000000004</v>
      </c>
      <c r="AA23" s="94">
        <v>9838.4350581064973</v>
      </c>
      <c r="AB23" s="94">
        <v>9442.0023864797495</v>
      </c>
      <c r="AC23" s="94">
        <v>9419.7671078642488</v>
      </c>
      <c r="AD23" s="94">
        <v>9457.3770000000004</v>
      </c>
      <c r="AE23" s="94">
        <v>9469.9368608490713</v>
      </c>
      <c r="AF23" s="94">
        <v>9331.26546212014</v>
      </c>
      <c r="AG23" s="94">
        <v>9339.9101291943698</v>
      </c>
      <c r="AH23" s="94">
        <v>9480.6329999999998</v>
      </c>
      <c r="AI23" s="94">
        <v>9565.9903363613194</v>
      </c>
      <c r="AJ23" s="94">
        <v>9530.2701292904003</v>
      </c>
      <c r="AK23" s="94">
        <v>9679.8961102480607</v>
      </c>
      <c r="AL23" s="94">
        <v>10013.933000000001</v>
      </c>
      <c r="AM23" s="94">
        <v>10049.94750703201</v>
      </c>
      <c r="AN23" s="94">
        <v>10109.319748009621</v>
      </c>
      <c r="AO23" s="94">
        <v>10099.159166824909</v>
      </c>
      <c r="AP23" s="94">
        <v>10108.463</v>
      </c>
      <c r="AQ23" s="94">
        <v>10225.57446733516</v>
      </c>
      <c r="AR23" s="94">
        <v>10136.20567261199</v>
      </c>
      <c r="AS23" s="94">
        <v>9937.5803368688303</v>
      </c>
      <c r="AT23" s="94">
        <v>10125.905999999999</v>
      </c>
      <c r="AU23" s="94">
        <v>10540.89298744245</v>
      </c>
      <c r="AV23" s="94">
        <v>10726.15065362689</v>
      </c>
      <c r="AW23" s="94">
        <v>11768.618186836889</v>
      </c>
      <c r="AX23" s="94">
        <v>12294.808000000001</v>
      </c>
      <c r="AY23" s="110">
        <f t="shared" si="0"/>
        <v>25.384215303343954</v>
      </c>
      <c r="AZ23" s="111">
        <f t="shared" si="1"/>
        <v>2489.1000000000022</v>
      </c>
      <c r="BA23" s="111">
        <f t="shared" si="2"/>
        <v>21.419330627401017</v>
      </c>
      <c r="BB23" s="112">
        <f t="shared" si="3"/>
        <v>2168.9020000000019</v>
      </c>
    </row>
    <row r="24" spans="1:54" ht="20.100000000000001" customHeight="1" x14ac:dyDescent="0.25">
      <c r="A24" s="101" t="s">
        <v>42</v>
      </c>
      <c r="B24" s="107">
        <v>3114.7689999999998</v>
      </c>
      <c r="C24" s="108">
        <v>3231.1610000000001</v>
      </c>
      <c r="D24" s="107">
        <v>3233.0059999999999</v>
      </c>
      <c r="E24" s="107">
        <v>3326.0320000000002</v>
      </c>
      <c r="F24" s="107">
        <v>3326.2130000000002</v>
      </c>
      <c r="G24" s="107">
        <v>3335.6669999999999</v>
      </c>
      <c r="H24" s="107">
        <v>3308.0740000000001</v>
      </c>
      <c r="I24" s="107">
        <v>3287.7489999999998</v>
      </c>
      <c r="J24" s="107">
        <v>3325.4009999999998</v>
      </c>
      <c r="K24" s="107">
        <v>3396.0540000000001</v>
      </c>
      <c r="L24" s="107">
        <v>3246.5</v>
      </c>
      <c r="M24" s="107">
        <v>2924.2280000000001</v>
      </c>
      <c r="N24" s="107">
        <v>2520.009</v>
      </c>
      <c r="O24" s="107">
        <v>2490.1680000000001</v>
      </c>
      <c r="P24" s="107">
        <v>2409.739</v>
      </c>
      <c r="Q24" s="107">
        <v>2326.6019999999999</v>
      </c>
      <c r="R24" s="107">
        <v>2183.4380000000001</v>
      </c>
      <c r="S24" s="107">
        <v>2157.741</v>
      </c>
      <c r="T24" s="107">
        <v>2124.3159999999998</v>
      </c>
      <c r="U24" s="107">
        <v>2092.011</v>
      </c>
      <c r="V24" s="108">
        <v>2125.2170000000001</v>
      </c>
      <c r="W24" s="107">
        <v>2174.2930000000001</v>
      </c>
      <c r="X24" s="107">
        <v>2165.8409999999999</v>
      </c>
      <c r="Y24" s="107">
        <v>2156.4839999999999</v>
      </c>
      <c r="Z24" s="107">
        <v>2149.7330000000002</v>
      </c>
      <c r="AA24" s="107">
        <v>2344.7359999999999</v>
      </c>
      <c r="AB24" s="107">
        <v>2298.3420000000001</v>
      </c>
      <c r="AC24" s="107">
        <v>2287.0529999999999</v>
      </c>
      <c r="AD24" s="107">
        <v>2384.884</v>
      </c>
      <c r="AE24" s="107">
        <v>2387.7089999999998</v>
      </c>
      <c r="AF24" s="107">
        <v>2426.4560000000001</v>
      </c>
      <c r="AG24" s="107">
        <v>2407.0430000000001</v>
      </c>
      <c r="AH24" s="107">
        <v>2408.3249999999998</v>
      </c>
      <c r="AI24" s="107">
        <v>2444.317</v>
      </c>
      <c r="AJ24" s="107">
        <v>2445.1680000000001</v>
      </c>
      <c r="AK24" s="107">
        <v>2439.5729999999999</v>
      </c>
      <c r="AL24" s="107">
        <v>2431.9870000000001</v>
      </c>
      <c r="AM24" s="107">
        <v>2486.0419999999999</v>
      </c>
      <c r="AN24" s="107">
        <v>2588.5459999999998</v>
      </c>
      <c r="AO24" s="107">
        <v>2517.9389999999999</v>
      </c>
      <c r="AP24" s="107">
        <v>2532.0149999999999</v>
      </c>
      <c r="AQ24" s="107">
        <v>2689.172</v>
      </c>
      <c r="AR24" s="107">
        <v>2630.5619999999999</v>
      </c>
      <c r="AS24" s="107">
        <v>2613.8670000000002</v>
      </c>
      <c r="AT24" s="107">
        <v>2641.5079999999998</v>
      </c>
      <c r="AU24" s="107">
        <v>2802.9969999999998</v>
      </c>
      <c r="AV24" s="107">
        <v>2816.4690000000001</v>
      </c>
      <c r="AW24" s="107">
        <v>3018.7849999999999</v>
      </c>
      <c r="AX24" s="107">
        <v>3101.1950000000002</v>
      </c>
      <c r="AY24" s="104">
        <f t="shared" si="0"/>
        <v>-0.43662514447156675</v>
      </c>
      <c r="AZ24" s="105">
        <f t="shared" si="1"/>
        <v>-13.573999999999614</v>
      </c>
      <c r="BA24" s="105">
        <f t="shared" si="2"/>
        <v>17.40299072496687</v>
      </c>
      <c r="BB24" s="106">
        <f t="shared" si="3"/>
        <v>459.68700000000035</v>
      </c>
    </row>
    <row r="25" spans="1:54" ht="20.100000000000001" customHeight="1" x14ac:dyDescent="0.25">
      <c r="A25" s="101" t="s">
        <v>43</v>
      </c>
      <c r="B25" s="107">
        <v>6690.9389999999994</v>
      </c>
      <c r="C25" s="108">
        <v>6646.352234339859</v>
      </c>
      <c r="D25" s="107">
        <v>6107.9683457912588</v>
      </c>
      <c r="E25" s="107">
        <v>6211.2166688431107</v>
      </c>
      <c r="F25" s="107">
        <v>6386.9430000000002</v>
      </c>
      <c r="G25" s="107">
        <v>6318.8602000000001</v>
      </c>
      <c r="H25" s="107">
        <v>6294.9826999999996</v>
      </c>
      <c r="I25" s="107">
        <v>6074.8954663124905</v>
      </c>
      <c r="J25" s="107">
        <v>7247.2260000000006</v>
      </c>
      <c r="K25" s="107">
        <v>8345.0696222818988</v>
      </c>
      <c r="L25" s="107">
        <v>9136.8917991221297</v>
      </c>
      <c r="M25" s="107">
        <v>9236.8601403288885</v>
      </c>
      <c r="N25" s="107">
        <v>8533.92</v>
      </c>
      <c r="O25" s="107">
        <v>8117.9943760931201</v>
      </c>
      <c r="P25" s="107">
        <v>7367.3808593570402</v>
      </c>
      <c r="Q25" s="107">
        <v>6963.3573166617398</v>
      </c>
      <c r="R25" s="107">
        <v>6380.3429999999998</v>
      </c>
      <c r="S25" s="107">
        <v>6321.03076649987</v>
      </c>
      <c r="T25" s="107">
        <v>5940.7634505333499</v>
      </c>
      <c r="U25" s="107">
        <v>6351.8003566741208</v>
      </c>
      <c r="V25" s="108">
        <v>6775.2100000000009</v>
      </c>
      <c r="W25" s="107">
        <v>6999.1973243415714</v>
      </c>
      <c r="X25" s="107">
        <v>7018.0313789374195</v>
      </c>
      <c r="Y25" s="107">
        <v>6885.4407241732006</v>
      </c>
      <c r="Z25" s="107">
        <v>6932.3940000000002</v>
      </c>
      <c r="AA25" s="107">
        <v>7493.6990581064983</v>
      </c>
      <c r="AB25" s="107">
        <v>7143.6603864797489</v>
      </c>
      <c r="AC25" s="107">
        <v>7132.7141078642499</v>
      </c>
      <c r="AD25" s="107">
        <v>7072.4930000000004</v>
      </c>
      <c r="AE25" s="107">
        <v>7082.2278608490715</v>
      </c>
      <c r="AF25" s="107">
        <v>6904.8094621201408</v>
      </c>
      <c r="AG25" s="107">
        <v>6932.8671291943701</v>
      </c>
      <c r="AH25" s="107">
        <v>7072.308</v>
      </c>
      <c r="AI25" s="107">
        <v>7121.6733363613184</v>
      </c>
      <c r="AJ25" s="107">
        <v>7085.1021292903997</v>
      </c>
      <c r="AK25" s="107">
        <v>7240.3231102480604</v>
      </c>
      <c r="AL25" s="107">
        <v>7581.9459999999999</v>
      </c>
      <c r="AM25" s="107">
        <v>7563.9055070320092</v>
      </c>
      <c r="AN25" s="107">
        <v>7520.7737480096212</v>
      </c>
      <c r="AO25" s="107">
        <v>7581.220166824909</v>
      </c>
      <c r="AP25" s="107">
        <v>7576.4480000000003</v>
      </c>
      <c r="AQ25" s="107">
        <v>7536.4024673351596</v>
      </c>
      <c r="AR25" s="107">
        <v>7505.64367261199</v>
      </c>
      <c r="AS25" s="107">
        <v>7323.7133368688301</v>
      </c>
      <c r="AT25" s="107">
        <v>7484.3979999999992</v>
      </c>
      <c r="AU25" s="107">
        <v>7737.8959874424509</v>
      </c>
      <c r="AV25" s="107">
        <v>7909.6816536268898</v>
      </c>
      <c r="AW25" s="107">
        <v>8749.8331868368896</v>
      </c>
      <c r="AX25" s="107">
        <v>9193.6130000000012</v>
      </c>
      <c r="AY25" s="104">
        <f t="shared" si="0"/>
        <v>37.404534517030605</v>
      </c>
      <c r="AZ25" s="105">
        <f t="shared" si="1"/>
        <v>2502.6740000000018</v>
      </c>
      <c r="BA25" s="105">
        <f t="shared" si="2"/>
        <v>22.83683394794507</v>
      </c>
      <c r="BB25" s="106">
        <f t="shared" si="3"/>
        <v>1709.215000000002</v>
      </c>
    </row>
    <row r="26" spans="1:54" ht="20.100000000000001" hidden="1" customHeight="1" x14ac:dyDescent="0.25">
      <c r="A26" s="101" t="s">
        <v>44</v>
      </c>
      <c r="B26" s="107">
        <v>6389.9589999999998</v>
      </c>
      <c r="C26" s="108">
        <v>6356.6172343398594</v>
      </c>
      <c r="D26" s="107">
        <v>5894.728345791259</v>
      </c>
      <c r="E26" s="107">
        <v>5993.5386688431108</v>
      </c>
      <c r="F26" s="107">
        <v>6159.076</v>
      </c>
      <c r="G26" s="107">
        <v>6093.1752000000006</v>
      </c>
      <c r="H26" s="107">
        <v>6058.7596999999996</v>
      </c>
      <c r="I26" s="107">
        <v>5879.0334663124904</v>
      </c>
      <c r="J26" s="107">
        <v>6885.88</v>
      </c>
      <c r="K26" s="107">
        <v>7840.8186222818995</v>
      </c>
      <c r="L26" s="107">
        <v>8634.4167991221293</v>
      </c>
      <c r="M26" s="107">
        <v>8656.291140328889</v>
      </c>
      <c r="N26" s="107">
        <v>8047.1880000000001</v>
      </c>
      <c r="O26" s="107">
        <v>7739.6923760931204</v>
      </c>
      <c r="P26" s="107">
        <v>7079.0478593570406</v>
      </c>
      <c r="Q26" s="107">
        <v>6626.96531666174</v>
      </c>
      <c r="R26" s="107">
        <v>6101.6589999999997</v>
      </c>
      <c r="S26" s="107">
        <v>6040.1647664998691</v>
      </c>
      <c r="T26" s="107">
        <v>5646.5864505333502</v>
      </c>
      <c r="U26" s="107">
        <v>6035.5493566741206</v>
      </c>
      <c r="V26" s="108">
        <v>6436.6020000000008</v>
      </c>
      <c r="W26" s="107">
        <v>6666.2043243415701</v>
      </c>
      <c r="X26" s="107">
        <v>6649.0413789374197</v>
      </c>
      <c r="Y26" s="107">
        <v>6570.299724173201</v>
      </c>
      <c r="Z26" s="107">
        <v>6626.0309999999999</v>
      </c>
      <c r="AA26" s="107">
        <v>7154.4290581064988</v>
      </c>
      <c r="AB26" s="107">
        <v>6815.1253864797491</v>
      </c>
      <c r="AC26" s="107">
        <v>6770.98710786425</v>
      </c>
      <c r="AD26" s="107">
        <v>6665.33</v>
      </c>
      <c r="AE26" s="107">
        <v>6675.1768608490711</v>
      </c>
      <c r="AF26" s="107">
        <v>6478.0734621201409</v>
      </c>
      <c r="AG26" s="107">
        <v>6482.0871291943704</v>
      </c>
      <c r="AH26" s="107">
        <v>6603.76</v>
      </c>
      <c r="AI26" s="107">
        <v>6659.8843363613187</v>
      </c>
      <c r="AJ26" s="107">
        <v>6573.6721292903994</v>
      </c>
      <c r="AK26" s="107">
        <v>6787.6061102480608</v>
      </c>
      <c r="AL26" s="107">
        <v>6990.8739999999998</v>
      </c>
      <c r="AM26" s="107">
        <v>7013.1565070320094</v>
      </c>
      <c r="AN26" s="107">
        <v>6984.866748009621</v>
      </c>
      <c r="AO26" s="107">
        <v>7052.2441668249094</v>
      </c>
      <c r="AP26" s="107">
        <v>7013.8380000000006</v>
      </c>
      <c r="AQ26" s="107">
        <v>7053.9084673351599</v>
      </c>
      <c r="AR26" s="107">
        <v>6992.7766726119899</v>
      </c>
      <c r="AS26" s="107">
        <v>6942.23533686883</v>
      </c>
      <c r="AT26" s="107">
        <v>7074.0870000000004</v>
      </c>
      <c r="AU26" s="107">
        <v>7316.1949874424508</v>
      </c>
      <c r="AV26" s="107">
        <v>7456.7706536268897</v>
      </c>
      <c r="AW26" s="107">
        <v>8243.8161868368898</v>
      </c>
      <c r="AX26" s="107">
        <v>8662.7440000000006</v>
      </c>
      <c r="AY26" s="104">
        <f t="shared" si="0"/>
        <v>35.566510172143985</v>
      </c>
      <c r="AZ26" s="105">
        <f t="shared" si="1"/>
        <v>2272.7850000000008</v>
      </c>
      <c r="BA26" s="105">
        <f t="shared" si="2"/>
        <v>22.456566913105558</v>
      </c>
      <c r="BB26" s="106">
        <f t="shared" si="3"/>
        <v>1588.6570000000002</v>
      </c>
    </row>
    <row r="27" spans="1:54" ht="20.100000000000001" hidden="1" customHeight="1" x14ac:dyDescent="0.25">
      <c r="A27" s="101" t="s">
        <v>45</v>
      </c>
      <c r="B27" s="107">
        <v>300.97999999999996</v>
      </c>
      <c r="C27" s="108">
        <v>289.73500000000001</v>
      </c>
      <c r="D27" s="107">
        <v>213.23999999999998</v>
      </c>
      <c r="E27" s="107">
        <v>217.678</v>
      </c>
      <c r="F27" s="107">
        <v>227.86699999999999</v>
      </c>
      <c r="G27" s="107">
        <v>225.685</v>
      </c>
      <c r="H27" s="107">
        <v>236.22300000000001</v>
      </c>
      <c r="I27" s="107">
        <v>195.86199999999999</v>
      </c>
      <c r="J27" s="107">
        <v>361.346</v>
      </c>
      <c r="K27" s="107">
        <v>504.25100000000003</v>
      </c>
      <c r="L27" s="107">
        <v>502.47499999999997</v>
      </c>
      <c r="M27" s="107">
        <v>580.56899999999996</v>
      </c>
      <c r="N27" s="107">
        <v>486.73200000000003</v>
      </c>
      <c r="O27" s="107">
        <v>378.30199999999996</v>
      </c>
      <c r="P27" s="107">
        <v>288.33299999999997</v>
      </c>
      <c r="Q27" s="107">
        <v>336.392</v>
      </c>
      <c r="R27" s="107">
        <v>278.68399999999997</v>
      </c>
      <c r="S27" s="107">
        <v>280.86599999999999</v>
      </c>
      <c r="T27" s="107">
        <v>294.17700000000002</v>
      </c>
      <c r="U27" s="107">
        <v>316.25099999999998</v>
      </c>
      <c r="V27" s="108">
        <v>338.608</v>
      </c>
      <c r="W27" s="107">
        <v>332.99299999999999</v>
      </c>
      <c r="X27" s="107">
        <v>368.99</v>
      </c>
      <c r="Y27" s="107">
        <v>315.14099999999996</v>
      </c>
      <c r="Z27" s="107">
        <v>306.363</v>
      </c>
      <c r="AA27" s="107">
        <v>339.27</v>
      </c>
      <c r="AB27" s="107">
        <v>328.53499999999997</v>
      </c>
      <c r="AC27" s="107">
        <v>361.72699999999998</v>
      </c>
      <c r="AD27" s="107">
        <v>407.16300000000001</v>
      </c>
      <c r="AE27" s="107">
        <v>407.05099999999999</v>
      </c>
      <c r="AF27" s="107">
        <v>426.73599999999999</v>
      </c>
      <c r="AG27" s="107">
        <v>450.78</v>
      </c>
      <c r="AH27" s="107">
        <v>468.548</v>
      </c>
      <c r="AI27" s="107">
        <v>461.78899999999999</v>
      </c>
      <c r="AJ27" s="107">
        <v>511.43</v>
      </c>
      <c r="AK27" s="107">
        <v>452.71699999999998</v>
      </c>
      <c r="AL27" s="107">
        <v>591.072</v>
      </c>
      <c r="AM27" s="107">
        <v>550.74900000000002</v>
      </c>
      <c r="AN27" s="107">
        <v>535.90700000000004</v>
      </c>
      <c r="AO27" s="107">
        <v>528.976</v>
      </c>
      <c r="AP27" s="107">
        <v>562.61</v>
      </c>
      <c r="AQ27" s="107">
        <v>482.49400000000003</v>
      </c>
      <c r="AR27" s="107">
        <v>512.86699999999996</v>
      </c>
      <c r="AS27" s="107">
        <v>381.47799999999995</v>
      </c>
      <c r="AT27" s="107">
        <v>410.31100000000004</v>
      </c>
      <c r="AU27" s="107">
        <v>421.70100000000002</v>
      </c>
      <c r="AV27" s="107">
        <v>452.911</v>
      </c>
      <c r="AW27" s="107">
        <v>506.01700000000005</v>
      </c>
      <c r="AX27" s="107">
        <v>530.86900000000003</v>
      </c>
      <c r="AY27" s="104">
        <f t="shared" si="0"/>
        <v>76.378737541528224</v>
      </c>
      <c r="AZ27" s="105">
        <f t="shared" si="1"/>
        <v>229.88900000000007</v>
      </c>
      <c r="BA27" s="105">
        <f t="shared" si="2"/>
        <v>29.393126980258337</v>
      </c>
      <c r="BB27" s="106">
        <f t="shared" si="3"/>
        <v>120.55799999999999</v>
      </c>
    </row>
    <row r="28" spans="1:54" ht="20.100000000000001" customHeight="1" x14ac:dyDescent="0.25">
      <c r="A28" s="99" t="s">
        <v>46</v>
      </c>
      <c r="B28" s="94">
        <v>18244.914799999999</v>
      </c>
      <c r="C28" s="95">
        <v>18697.119141800162</v>
      </c>
      <c r="D28" s="94">
        <v>18052.919609302902</v>
      </c>
      <c r="E28" s="94">
        <v>18079.132684026714</v>
      </c>
      <c r="F28" s="94">
        <v>18318.507299999997</v>
      </c>
      <c r="G28" s="94">
        <v>18231.100399999999</v>
      </c>
      <c r="H28" s="94">
        <v>17917.552500000002</v>
      </c>
      <c r="I28" s="94">
        <v>17903.63488750063</v>
      </c>
      <c r="J28" s="94">
        <v>18697.596399999999</v>
      </c>
      <c r="K28" s="94">
        <v>20269.9386979142</v>
      </c>
      <c r="L28" s="94">
        <v>20550.415112998809</v>
      </c>
      <c r="M28" s="94">
        <v>20286.641766624649</v>
      </c>
      <c r="N28" s="94">
        <v>18891.245300000002</v>
      </c>
      <c r="O28" s="94">
        <v>18736.412398710527</v>
      </c>
      <c r="P28" s="94">
        <v>17831.81487494352</v>
      </c>
      <c r="Q28" s="94">
        <v>17307.856510016692</v>
      </c>
      <c r="R28" s="94">
        <v>16790.365699999998</v>
      </c>
      <c r="S28" s="94">
        <v>16504.142318092468</v>
      </c>
      <c r="T28" s="94">
        <v>16145.19644432838</v>
      </c>
      <c r="U28" s="94">
        <v>16289.855174095552</v>
      </c>
      <c r="V28" s="95">
        <v>16977.627100000002</v>
      </c>
      <c r="W28" s="94">
        <v>17661.279149626418</v>
      </c>
      <c r="X28" s="94">
        <v>17236.30129491604</v>
      </c>
      <c r="Y28" s="94">
        <v>17188.541674900702</v>
      </c>
      <c r="Z28" s="94">
        <v>17209.066999999999</v>
      </c>
      <c r="AA28" s="94">
        <v>17707.132303726095</v>
      </c>
      <c r="AB28" s="94">
        <v>17282.320338309153</v>
      </c>
      <c r="AC28" s="94">
        <v>16607.21201326379</v>
      </c>
      <c r="AD28" s="94">
        <v>17090.000099999997</v>
      </c>
      <c r="AE28" s="94">
        <v>16981.95306963272</v>
      </c>
      <c r="AF28" s="94">
        <v>16934.010712379262</v>
      </c>
      <c r="AG28" s="94">
        <v>16728.979931016158</v>
      </c>
      <c r="AH28" s="94">
        <v>16627.3374</v>
      </c>
      <c r="AI28" s="94">
        <v>17163.356564057682</v>
      </c>
      <c r="AJ28" s="94">
        <v>17010.691755354001</v>
      </c>
      <c r="AK28" s="94">
        <v>16495.35683561792</v>
      </c>
      <c r="AL28" s="94">
        <v>16164.1041</v>
      </c>
      <c r="AM28" s="94">
        <v>16429.397977574161</v>
      </c>
      <c r="AN28" s="94">
        <v>16419.01503516829</v>
      </c>
      <c r="AO28" s="94">
        <v>15950.145179682841</v>
      </c>
      <c r="AP28" s="94">
        <v>15922.441500000001</v>
      </c>
      <c r="AQ28" s="94">
        <v>15947.038008473162</v>
      </c>
      <c r="AR28" s="94">
        <v>15852.060868161681</v>
      </c>
      <c r="AS28" s="94">
        <v>15777.462298974879</v>
      </c>
      <c r="AT28" s="94">
        <v>15721.362799999999</v>
      </c>
      <c r="AU28" s="94">
        <v>15818.261943564961</v>
      </c>
      <c r="AV28" s="94">
        <v>15936.750226642909</v>
      </c>
      <c r="AW28" s="94">
        <v>16351.634818732178</v>
      </c>
      <c r="AX28" s="94">
        <v>17103.188212929999</v>
      </c>
      <c r="AY28" s="110">
        <f t="shared" si="0"/>
        <v>-6.2576391210694524</v>
      </c>
      <c r="AZ28" s="111">
        <f t="shared" si="1"/>
        <v>-1141.7265870699994</v>
      </c>
      <c r="BA28" s="111">
        <f t="shared" si="2"/>
        <v>8.7892935743636134</v>
      </c>
      <c r="BB28" s="112">
        <f t="shared" si="3"/>
        <v>1381.8254129300003</v>
      </c>
    </row>
    <row r="29" spans="1:54" ht="20.100000000000001" customHeight="1" x14ac:dyDescent="0.25">
      <c r="A29" s="101" t="s">
        <v>47</v>
      </c>
      <c r="B29" s="107">
        <v>10103.858</v>
      </c>
      <c r="C29" s="108">
        <v>10278.524876025511</v>
      </c>
      <c r="D29" s="107">
        <v>10192.429994574091</v>
      </c>
      <c r="E29" s="107">
        <v>10279.590484457522</v>
      </c>
      <c r="F29" s="107">
        <v>10445.241</v>
      </c>
      <c r="G29" s="107">
        <v>10378.031300000001</v>
      </c>
      <c r="H29" s="107">
        <v>10316.0995</v>
      </c>
      <c r="I29" s="107">
        <v>10356.35158598252</v>
      </c>
      <c r="J29" s="107">
        <v>10937.227999999999</v>
      </c>
      <c r="K29" s="107">
        <v>11932.2256513456</v>
      </c>
      <c r="L29" s="107">
        <v>12302.716405333542</v>
      </c>
      <c r="M29" s="107">
        <v>12018.505147041089</v>
      </c>
      <c r="N29" s="107">
        <v>10978.688</v>
      </c>
      <c r="O29" s="107">
        <v>10812.987269518379</v>
      </c>
      <c r="P29" s="107">
        <v>10337.73411896162</v>
      </c>
      <c r="Q29" s="107">
        <v>10058.195178038952</v>
      </c>
      <c r="R29" s="107">
        <v>9653.5249999999996</v>
      </c>
      <c r="S29" s="107">
        <v>9294.0806392324303</v>
      </c>
      <c r="T29" s="107">
        <v>9110.9335634479703</v>
      </c>
      <c r="U29" s="107">
        <v>9135.8761513038608</v>
      </c>
      <c r="V29" s="108">
        <v>9440.7180000000008</v>
      </c>
      <c r="W29" s="107">
        <v>9562.0678793837706</v>
      </c>
      <c r="X29" s="107">
        <v>9419.1348805749894</v>
      </c>
      <c r="Y29" s="107">
        <v>9424.4948156085411</v>
      </c>
      <c r="Z29" s="107">
        <v>9434.4490000000005</v>
      </c>
      <c r="AA29" s="107">
        <v>9902.8454117224974</v>
      </c>
      <c r="AB29" s="107">
        <v>9546.5593961808318</v>
      </c>
      <c r="AC29" s="107">
        <v>9264.6038197568305</v>
      </c>
      <c r="AD29" s="107">
        <v>9630.9449999999997</v>
      </c>
      <c r="AE29" s="107">
        <v>9544.29198397033</v>
      </c>
      <c r="AF29" s="107">
        <v>9483.4666121888004</v>
      </c>
      <c r="AG29" s="107">
        <v>9436.104549651589</v>
      </c>
      <c r="AH29" s="107">
        <v>9412.93</v>
      </c>
      <c r="AI29" s="107">
        <v>9471.5955512998698</v>
      </c>
      <c r="AJ29" s="107">
        <v>9411.7058965680899</v>
      </c>
      <c r="AK29" s="107">
        <v>9344.9745899081499</v>
      </c>
      <c r="AL29" s="107">
        <v>9132.0560000000005</v>
      </c>
      <c r="AM29" s="107">
        <v>9178.89452553519</v>
      </c>
      <c r="AN29" s="107">
        <v>9320.8958931818197</v>
      </c>
      <c r="AO29" s="107">
        <v>9039.7164544779989</v>
      </c>
      <c r="AP29" s="107">
        <v>8927.4529999999995</v>
      </c>
      <c r="AQ29" s="107">
        <v>9013.8198545187006</v>
      </c>
      <c r="AR29" s="107">
        <v>8783.5146684349311</v>
      </c>
      <c r="AS29" s="107">
        <v>8706.087307979149</v>
      </c>
      <c r="AT29" s="107">
        <v>8799.7260000000006</v>
      </c>
      <c r="AU29" s="107">
        <v>8943.9484096146716</v>
      </c>
      <c r="AV29" s="107">
        <v>9058.7685100544895</v>
      </c>
      <c r="AW29" s="107">
        <v>9544.9239836892793</v>
      </c>
      <c r="AX29" s="107">
        <v>9808.8690000000006</v>
      </c>
      <c r="AY29" s="104">
        <f t="shared" si="0"/>
        <v>-2.9196646839339264</v>
      </c>
      <c r="AZ29" s="105">
        <f t="shared" si="1"/>
        <v>-294.98899999999958</v>
      </c>
      <c r="BA29" s="105">
        <f t="shared" si="2"/>
        <v>11.468572792254268</v>
      </c>
      <c r="BB29" s="106">
        <f t="shared" si="3"/>
        <v>1009.143</v>
      </c>
    </row>
    <row r="30" spans="1:54" ht="20.100000000000001" customHeight="1" x14ac:dyDescent="0.25">
      <c r="A30" s="101" t="s">
        <v>48</v>
      </c>
      <c r="B30" s="107">
        <v>8141.0568000000003</v>
      </c>
      <c r="C30" s="108">
        <v>8418.5942657746509</v>
      </c>
      <c r="D30" s="107">
        <v>7860.48961472881</v>
      </c>
      <c r="E30" s="107">
        <v>7799.5421995691904</v>
      </c>
      <c r="F30" s="107">
        <v>7873.2662999999993</v>
      </c>
      <c r="G30" s="107">
        <v>7853.0690999999988</v>
      </c>
      <c r="H30" s="107">
        <v>7601.4530000000004</v>
      </c>
      <c r="I30" s="107">
        <v>7547.2833015181104</v>
      </c>
      <c r="J30" s="107">
        <v>7760.3684000000003</v>
      </c>
      <c r="K30" s="107">
        <v>8337.7130465686005</v>
      </c>
      <c r="L30" s="107">
        <v>8247.6987076652695</v>
      </c>
      <c r="M30" s="107">
        <v>8268.1366195835599</v>
      </c>
      <c r="N30" s="107">
        <v>7912.5573000000004</v>
      </c>
      <c r="O30" s="107">
        <v>7923.4251291921491</v>
      </c>
      <c r="P30" s="107">
        <v>7494.0807559818995</v>
      </c>
      <c r="Q30" s="107">
        <v>7249.6613319777398</v>
      </c>
      <c r="R30" s="107">
        <v>7136.8406999999997</v>
      </c>
      <c r="S30" s="107">
        <v>7210.06167886004</v>
      </c>
      <c r="T30" s="107">
        <v>7034.2628808804102</v>
      </c>
      <c r="U30" s="107">
        <v>7153.979022791691</v>
      </c>
      <c r="V30" s="108">
        <v>7536.9090999999999</v>
      </c>
      <c r="W30" s="107">
        <v>8099.2112702426493</v>
      </c>
      <c r="X30" s="107">
        <v>7817.1664143410499</v>
      </c>
      <c r="Y30" s="107">
        <v>7764.0468592921598</v>
      </c>
      <c r="Z30" s="107">
        <v>7774.6179999999995</v>
      </c>
      <c r="AA30" s="107">
        <v>7804.2868920035999</v>
      </c>
      <c r="AB30" s="107">
        <v>7735.7609421283205</v>
      </c>
      <c r="AC30" s="107">
        <v>7342.6081935069606</v>
      </c>
      <c r="AD30" s="107">
        <v>7459.0550999999996</v>
      </c>
      <c r="AE30" s="107">
        <v>7437.6610856623893</v>
      </c>
      <c r="AF30" s="107">
        <v>7450.5441001904601</v>
      </c>
      <c r="AG30" s="107">
        <v>7292.8753813645699</v>
      </c>
      <c r="AH30" s="107">
        <v>7214.407400000001</v>
      </c>
      <c r="AI30" s="107">
        <v>7691.7610127578109</v>
      </c>
      <c r="AJ30" s="107">
        <v>7598.9858587859108</v>
      </c>
      <c r="AK30" s="107">
        <v>7150.3822457097704</v>
      </c>
      <c r="AL30" s="107">
        <v>7032.0481000000009</v>
      </c>
      <c r="AM30" s="107">
        <v>7250.50345203897</v>
      </c>
      <c r="AN30" s="107">
        <v>7098.1191419864699</v>
      </c>
      <c r="AO30" s="107">
        <v>6910.4287252048407</v>
      </c>
      <c r="AP30" s="107">
        <v>6994.9885000000004</v>
      </c>
      <c r="AQ30" s="107">
        <v>6933.2181539544608</v>
      </c>
      <c r="AR30" s="107">
        <v>7068.5461997267503</v>
      </c>
      <c r="AS30" s="107">
        <v>7071.3749909957296</v>
      </c>
      <c r="AT30" s="107">
        <v>6921.6367999999993</v>
      </c>
      <c r="AU30" s="107">
        <v>6874.3135339502887</v>
      </c>
      <c r="AV30" s="107">
        <v>6877.9817165884197</v>
      </c>
      <c r="AW30" s="107">
        <v>6806.7108350428998</v>
      </c>
      <c r="AX30" s="107">
        <v>7294.3192129300005</v>
      </c>
      <c r="AY30" s="104">
        <f t="shared" si="0"/>
        <v>-10.401542789057991</v>
      </c>
      <c r="AZ30" s="105">
        <f t="shared" si="1"/>
        <v>-846.73758706999979</v>
      </c>
      <c r="BA30" s="105">
        <f t="shared" si="2"/>
        <v>5.3845931576514072</v>
      </c>
      <c r="BB30" s="106">
        <f t="shared" si="3"/>
        <v>372.68241293000119</v>
      </c>
    </row>
    <row r="31" spans="1:54" ht="20.100000000000001" hidden="1" customHeight="1" x14ac:dyDescent="0.25">
      <c r="A31" s="101" t="s">
        <v>44</v>
      </c>
      <c r="B31" s="107">
        <v>7327.8850000000002</v>
      </c>
      <c r="C31" s="108">
        <v>7589.0011817873001</v>
      </c>
      <c r="D31" s="107">
        <v>7025.5629992668</v>
      </c>
      <c r="E31" s="107">
        <v>6972.3075662786105</v>
      </c>
      <c r="F31" s="107">
        <v>7029.4879999999994</v>
      </c>
      <c r="G31" s="107">
        <v>7008.2283999999981</v>
      </c>
      <c r="H31" s="107">
        <v>6769.0225</v>
      </c>
      <c r="I31" s="107">
        <v>6703.2292325934104</v>
      </c>
      <c r="J31" s="107">
        <v>6844.09</v>
      </c>
      <c r="K31" s="107">
        <v>7336.6896847232001</v>
      </c>
      <c r="L31" s="107">
        <v>7203.3201808208105</v>
      </c>
      <c r="M31" s="107">
        <v>7227.5636648198406</v>
      </c>
      <c r="N31" s="107">
        <v>6918.4780000000001</v>
      </c>
      <c r="O31" s="107">
        <v>6961.7738752671594</v>
      </c>
      <c r="P31" s="107">
        <v>6572.4449251449396</v>
      </c>
      <c r="Q31" s="107">
        <v>6327.98492411598</v>
      </c>
      <c r="R31" s="107">
        <v>6241.3019999999997</v>
      </c>
      <c r="S31" s="107">
        <v>6322.1923129224197</v>
      </c>
      <c r="T31" s="107">
        <v>6167.0424213762399</v>
      </c>
      <c r="U31" s="107">
        <v>6259.6754426049611</v>
      </c>
      <c r="V31" s="108">
        <v>6589.4769999999999</v>
      </c>
      <c r="W31" s="107">
        <v>7110.7871105697996</v>
      </c>
      <c r="X31" s="107">
        <v>6841.6937795781696</v>
      </c>
      <c r="Y31" s="107">
        <v>6788.1871069224799</v>
      </c>
      <c r="Z31" s="107">
        <v>6820.0579999999991</v>
      </c>
      <c r="AA31" s="107">
        <v>6829.1620298726702</v>
      </c>
      <c r="AB31" s="107">
        <v>6809.3097818025108</v>
      </c>
      <c r="AC31" s="107">
        <v>6428.2489051642406</v>
      </c>
      <c r="AD31" s="107">
        <v>6517.5429999999997</v>
      </c>
      <c r="AE31" s="107">
        <v>6491.6493089247097</v>
      </c>
      <c r="AF31" s="107">
        <v>6494.1527016543205</v>
      </c>
      <c r="AG31" s="107">
        <v>6392.2420767748299</v>
      </c>
      <c r="AH31" s="107">
        <v>6273.1280000000006</v>
      </c>
      <c r="AI31" s="107">
        <v>6677.4807787570307</v>
      </c>
      <c r="AJ31" s="107">
        <v>6638.1839188094709</v>
      </c>
      <c r="AK31" s="107">
        <v>6183.5594629388597</v>
      </c>
      <c r="AL31" s="107">
        <v>6073.1100000000006</v>
      </c>
      <c r="AM31" s="107">
        <v>6280.1649477707697</v>
      </c>
      <c r="AN31" s="107">
        <v>6085.4412027336803</v>
      </c>
      <c r="AO31" s="107">
        <v>5934.4917254252505</v>
      </c>
      <c r="AP31" s="107">
        <v>5984.3450000000003</v>
      </c>
      <c r="AQ31" s="107">
        <v>5866.2890328558606</v>
      </c>
      <c r="AR31" s="107">
        <v>6037.8639957281302</v>
      </c>
      <c r="AS31" s="107">
        <v>6018.3733040400693</v>
      </c>
      <c r="AT31" s="107">
        <v>5883.6839999999993</v>
      </c>
      <c r="AU31" s="107">
        <v>5828.7538380356491</v>
      </c>
      <c r="AV31" s="107">
        <v>5853.1842303919402</v>
      </c>
      <c r="AW31" s="107">
        <v>5771.89917996437</v>
      </c>
      <c r="AX31" s="107">
        <v>6198.9060000000009</v>
      </c>
      <c r="AY31" s="104">
        <f t="shared" si="0"/>
        <v>-15.406869635229739</v>
      </c>
      <c r="AZ31" s="105">
        <f t="shared" si="1"/>
        <v>-1128.9789999999994</v>
      </c>
      <c r="BA31" s="105">
        <f t="shared" si="2"/>
        <v>5.3571732073355172</v>
      </c>
      <c r="BB31" s="106">
        <f t="shared" si="3"/>
        <v>315.22200000000157</v>
      </c>
    </row>
    <row r="32" spans="1:54" ht="20.100000000000001" hidden="1" customHeight="1" x14ac:dyDescent="0.25">
      <c r="A32" s="101" t="s">
        <v>45</v>
      </c>
      <c r="B32" s="107">
        <v>813.17180000000008</v>
      </c>
      <c r="C32" s="108">
        <v>829.59308398735016</v>
      </c>
      <c r="D32" s="107">
        <v>834.92661546200986</v>
      </c>
      <c r="E32" s="107">
        <v>827.23463329058006</v>
      </c>
      <c r="F32" s="107">
        <v>843.77829999999994</v>
      </c>
      <c r="G32" s="107">
        <v>844.84069999999997</v>
      </c>
      <c r="H32" s="107">
        <v>832.43050000000005</v>
      </c>
      <c r="I32" s="107">
        <v>844.05406892469978</v>
      </c>
      <c r="J32" s="107">
        <v>916.27839999999992</v>
      </c>
      <c r="K32" s="107">
        <v>1001.0233618454</v>
      </c>
      <c r="L32" s="107">
        <v>1044.3785268444599</v>
      </c>
      <c r="M32" s="107">
        <v>1040.5729547637197</v>
      </c>
      <c r="N32" s="107">
        <v>994.0793000000001</v>
      </c>
      <c r="O32" s="107">
        <v>961.65125392498976</v>
      </c>
      <c r="P32" s="107">
        <v>921.63583083695983</v>
      </c>
      <c r="Q32" s="107">
        <v>921.67640786176003</v>
      </c>
      <c r="R32" s="107">
        <v>895.53869999999995</v>
      </c>
      <c r="S32" s="107">
        <v>887.86936593762005</v>
      </c>
      <c r="T32" s="107">
        <v>867.22045950417009</v>
      </c>
      <c r="U32" s="107">
        <v>894.30358018673007</v>
      </c>
      <c r="V32" s="108">
        <v>947.43209999999988</v>
      </c>
      <c r="W32" s="107">
        <v>988.42415967284978</v>
      </c>
      <c r="X32" s="107">
        <v>975.47263476288003</v>
      </c>
      <c r="Y32" s="107">
        <v>975.85975236968011</v>
      </c>
      <c r="Z32" s="107">
        <v>954.56000000000017</v>
      </c>
      <c r="AA32" s="107">
        <v>975.12486213092984</v>
      </c>
      <c r="AB32" s="107">
        <v>926.45116032581006</v>
      </c>
      <c r="AC32" s="107">
        <v>914.35928834271999</v>
      </c>
      <c r="AD32" s="107">
        <v>941.51210000000003</v>
      </c>
      <c r="AE32" s="107">
        <v>946.01177673767984</v>
      </c>
      <c r="AF32" s="107">
        <v>956.39139853614006</v>
      </c>
      <c r="AG32" s="107">
        <v>900.63330458973996</v>
      </c>
      <c r="AH32" s="107">
        <v>941.27940000000001</v>
      </c>
      <c r="AI32" s="107">
        <v>1014.28023400078</v>
      </c>
      <c r="AJ32" s="107">
        <v>960.80193997643983</v>
      </c>
      <c r="AK32" s="107">
        <v>966.82278277091018</v>
      </c>
      <c r="AL32" s="107">
        <v>958.93810000000008</v>
      </c>
      <c r="AM32" s="107">
        <v>970.33850426820015</v>
      </c>
      <c r="AN32" s="107">
        <v>1012.6779392527899</v>
      </c>
      <c r="AO32" s="107">
        <v>975.93699977959</v>
      </c>
      <c r="AP32" s="107">
        <v>1010.6435000000001</v>
      </c>
      <c r="AQ32" s="107">
        <v>1066.9291210986003</v>
      </c>
      <c r="AR32" s="107">
        <v>1030.6822039986198</v>
      </c>
      <c r="AS32" s="107">
        <v>1053.0016869556603</v>
      </c>
      <c r="AT32" s="107">
        <v>1037.9528</v>
      </c>
      <c r="AU32" s="107">
        <v>1045.5596959146399</v>
      </c>
      <c r="AV32" s="107">
        <v>1024.7974861964799</v>
      </c>
      <c r="AW32" s="107">
        <v>1034.8116550785301</v>
      </c>
      <c r="AX32" s="107">
        <v>1095.4132129300001</v>
      </c>
      <c r="AY32" s="104">
        <f t="shared" si="0"/>
        <v>34.702410231185446</v>
      </c>
      <c r="AZ32" s="105">
        <f t="shared" si="1"/>
        <v>282.24141293000002</v>
      </c>
      <c r="BA32" s="105">
        <f t="shared" si="2"/>
        <v>5.5298651252408559</v>
      </c>
      <c r="BB32" s="106">
        <f t="shared" si="3"/>
        <v>57.460412930000075</v>
      </c>
    </row>
    <row r="33" spans="1:55" ht="31.7" customHeight="1" x14ac:dyDescent="0.25">
      <c r="A33" s="132" t="s">
        <v>49</v>
      </c>
      <c r="B33" s="133">
        <v>1307.626</v>
      </c>
      <c r="C33" s="134">
        <v>1282.1751510215799</v>
      </c>
      <c r="D33" s="133">
        <v>1318.38459045954</v>
      </c>
      <c r="E33" s="133">
        <v>1344.16437923832</v>
      </c>
      <c r="F33" s="133">
        <v>1362.41</v>
      </c>
      <c r="G33" s="133">
        <v>1410.0111000000002</v>
      </c>
      <c r="H33" s="133">
        <v>1392.1304</v>
      </c>
      <c r="I33" s="133">
        <v>1387.0122247568199</v>
      </c>
      <c r="J33" s="133">
        <v>1422.2280000000001</v>
      </c>
      <c r="K33" s="133">
        <v>1527.8451918175901</v>
      </c>
      <c r="L33" s="133">
        <v>1572.4600182025299</v>
      </c>
      <c r="M33" s="133">
        <v>1517.21140208165</v>
      </c>
      <c r="N33" s="133">
        <v>1389.252</v>
      </c>
      <c r="O33" s="133">
        <v>1325.4345988893799</v>
      </c>
      <c r="P33" s="133">
        <v>1241.39832462453</v>
      </c>
      <c r="Q33" s="133">
        <v>1136.2378377346799</v>
      </c>
      <c r="R33" s="133">
        <v>1080.4949999999999</v>
      </c>
      <c r="S33" s="133">
        <v>1037.3666687936</v>
      </c>
      <c r="T33" s="133">
        <v>1015.17325951292</v>
      </c>
      <c r="U33" s="133">
        <v>997.62286757278002</v>
      </c>
      <c r="V33" s="134">
        <v>1018.359</v>
      </c>
      <c r="W33" s="133">
        <v>1059.3800862071</v>
      </c>
      <c r="X33" s="133">
        <v>1021.7549137933</v>
      </c>
      <c r="Y33" s="133">
        <v>990.0573448276001</v>
      </c>
      <c r="Z33" s="133">
        <v>916.84</v>
      </c>
      <c r="AA33" s="133">
        <v>984.31126315795007</v>
      </c>
      <c r="AB33" s="133">
        <v>874.81563157900007</v>
      </c>
      <c r="AC33" s="133">
        <v>815.76600000004998</v>
      </c>
      <c r="AD33" s="133">
        <v>844.73199999999997</v>
      </c>
      <c r="AE33" s="133">
        <v>837.99258823550008</v>
      </c>
      <c r="AF33" s="133">
        <v>833.22358823550007</v>
      </c>
      <c r="AG33" s="133">
        <v>828.18458823550009</v>
      </c>
      <c r="AH33" s="133">
        <v>800.97400000000005</v>
      </c>
      <c r="AI33" s="133">
        <v>804.03900000002</v>
      </c>
      <c r="AJ33" s="133">
        <v>797.88100000001998</v>
      </c>
      <c r="AK33" s="133">
        <v>833.36092405063994</v>
      </c>
      <c r="AL33" s="133">
        <v>804.726</v>
      </c>
      <c r="AM33" s="133">
        <v>811.40999999985991</v>
      </c>
      <c r="AN33" s="133">
        <v>821.24866666651997</v>
      </c>
      <c r="AO33" s="133">
        <v>796.72499999985996</v>
      </c>
      <c r="AP33" s="133">
        <v>761.46400000000006</v>
      </c>
      <c r="AQ33" s="133">
        <v>743.60999999980004</v>
      </c>
      <c r="AR33" s="133">
        <v>727.7599577464</v>
      </c>
      <c r="AS33" s="133">
        <v>720.77795774640003</v>
      </c>
      <c r="AT33" s="133">
        <v>723.87599999999998</v>
      </c>
      <c r="AU33" s="133">
        <v>612.44307547180006</v>
      </c>
      <c r="AV33" s="133">
        <v>604.81315094349998</v>
      </c>
      <c r="AW33" s="133">
        <v>604.46430188679994</v>
      </c>
      <c r="AX33" s="133">
        <v>623.10900000000004</v>
      </c>
      <c r="AY33" s="110">
        <f t="shared" si="0"/>
        <v>-52.347812786784942</v>
      </c>
      <c r="AZ33" s="111">
        <f t="shared" si="1"/>
        <v>-684.51699999999994</v>
      </c>
      <c r="BA33" s="111">
        <f t="shared" si="2"/>
        <v>-13.924575217571483</v>
      </c>
      <c r="BB33" s="112">
        <f t="shared" si="3"/>
        <v>-100.76699999999994</v>
      </c>
    </row>
    <row r="34" spans="1:55" ht="31.7" customHeight="1" x14ac:dyDescent="0.25">
      <c r="A34" s="132" t="s">
        <v>50</v>
      </c>
      <c r="B34" s="135">
        <v>59.098999999999997</v>
      </c>
      <c r="C34" s="136">
        <v>60.665999999999997</v>
      </c>
      <c r="D34" s="135">
        <v>60.121000000000002</v>
      </c>
      <c r="E34" s="135">
        <v>61.607999999999997</v>
      </c>
      <c r="F34" s="135">
        <v>60.807000000000002</v>
      </c>
      <c r="G34" s="135">
        <v>60.863</v>
      </c>
      <c r="H34" s="135">
        <v>60.887</v>
      </c>
      <c r="I34" s="135">
        <v>64.037999999999997</v>
      </c>
      <c r="J34" s="135">
        <v>67.576999999999998</v>
      </c>
      <c r="K34" s="135">
        <v>77.238</v>
      </c>
      <c r="L34" s="135">
        <v>74.278999999999996</v>
      </c>
      <c r="M34" s="135">
        <v>71.103999999999999</v>
      </c>
      <c r="N34" s="135">
        <v>63.889000000000003</v>
      </c>
      <c r="O34" s="135">
        <v>63.298000000000002</v>
      </c>
      <c r="P34" s="135">
        <v>62.335000000000001</v>
      </c>
      <c r="Q34" s="135">
        <v>59.682000000000002</v>
      </c>
      <c r="R34" s="135">
        <v>54.261000000000003</v>
      </c>
      <c r="S34" s="135">
        <v>52.444000000000003</v>
      </c>
      <c r="T34" s="135">
        <v>49.914000000000001</v>
      </c>
      <c r="U34" s="135">
        <v>49.445999999999998</v>
      </c>
      <c r="V34" s="136">
        <v>52.238</v>
      </c>
      <c r="W34" s="135">
        <v>52.789000000000001</v>
      </c>
      <c r="X34" s="135">
        <v>51.173000000000002</v>
      </c>
      <c r="Y34" s="135">
        <v>50.817999999999998</v>
      </c>
      <c r="Z34" s="135">
        <v>48.747999999999998</v>
      </c>
      <c r="AA34" s="135">
        <v>50.341000000000001</v>
      </c>
      <c r="AB34" s="135">
        <v>47.622999999999998</v>
      </c>
      <c r="AC34" s="135">
        <v>45.561</v>
      </c>
      <c r="AD34" s="135">
        <v>49.091000000000001</v>
      </c>
      <c r="AE34" s="135">
        <v>49.593000000000004</v>
      </c>
      <c r="AF34" s="135">
        <v>49.98</v>
      </c>
      <c r="AG34" s="135">
        <v>48.951000000000001</v>
      </c>
      <c r="AH34" s="135">
        <v>47.427</v>
      </c>
      <c r="AI34" s="135">
        <v>47.133000000000003</v>
      </c>
      <c r="AJ34" s="135">
        <v>47.817</v>
      </c>
      <c r="AK34" s="135">
        <v>46.225999999999999</v>
      </c>
      <c r="AL34" s="135">
        <v>44.377000000000002</v>
      </c>
      <c r="AM34" s="135">
        <v>47.225999999999999</v>
      </c>
      <c r="AN34" s="135">
        <v>46.926000000000002</v>
      </c>
      <c r="AO34" s="135">
        <v>44.582999999999998</v>
      </c>
      <c r="AP34" s="135">
        <v>44.819000000000003</v>
      </c>
      <c r="AQ34" s="135">
        <v>44.386000000000003</v>
      </c>
      <c r="AR34" s="135">
        <v>47.542000000000002</v>
      </c>
      <c r="AS34" s="135">
        <v>46.512</v>
      </c>
      <c r="AT34" s="135">
        <v>51.040999999999997</v>
      </c>
      <c r="AU34" s="135">
        <v>48.401000000000003</v>
      </c>
      <c r="AV34" s="135">
        <v>49.473999999999997</v>
      </c>
      <c r="AW34" s="135">
        <v>53.066000000000003</v>
      </c>
      <c r="AX34" s="135">
        <v>45.414999999999999</v>
      </c>
      <c r="AY34" s="137">
        <f t="shared" si="0"/>
        <v>-23.181049069373945</v>
      </c>
      <c r="AZ34" s="138">
        <f t="shared" si="1"/>
        <v>-13.683999999999997</v>
      </c>
      <c r="BA34" s="138">
        <f t="shared" si="2"/>
        <v>-10.980392156862747</v>
      </c>
      <c r="BB34" s="139">
        <f t="shared" si="3"/>
        <v>-5.6259999999999977</v>
      </c>
    </row>
    <row r="35" spans="1:55" ht="20.100000000000001" customHeight="1" thickBot="1" x14ac:dyDescent="0.3">
      <c r="A35" s="140" t="s">
        <v>51</v>
      </c>
      <c r="B35" s="141">
        <v>54351.444399999993</v>
      </c>
      <c r="C35" s="142">
        <v>54881.453461262514</v>
      </c>
      <c r="D35" s="141">
        <v>53696.904070287521</v>
      </c>
      <c r="E35" s="141">
        <v>53574.972851853272</v>
      </c>
      <c r="F35" s="141">
        <v>53281.1005</v>
      </c>
      <c r="G35" s="141">
        <v>53430.431400000001</v>
      </c>
      <c r="H35" s="141">
        <v>53504.994899999998</v>
      </c>
      <c r="I35" s="141">
        <v>53467.8347935778</v>
      </c>
      <c r="J35" s="141">
        <v>55000.476900000001</v>
      </c>
      <c r="K35" s="141">
        <v>58205.107966025134</v>
      </c>
      <c r="L35" s="141">
        <v>58768.198540720827</v>
      </c>
      <c r="M35" s="141">
        <v>58416.939172645471</v>
      </c>
      <c r="N35" s="141">
        <v>56032.270800000006</v>
      </c>
      <c r="O35" s="141">
        <v>56175.177552300083</v>
      </c>
      <c r="P35" s="141">
        <v>54634.281533638939</v>
      </c>
      <c r="Q35" s="141">
        <v>53791.765789930505</v>
      </c>
      <c r="R35" s="141">
        <v>51228.105799999998</v>
      </c>
      <c r="S35" s="141">
        <v>51293.361149237222</v>
      </c>
      <c r="T35" s="141">
        <v>50410.603798331256</v>
      </c>
      <c r="U35" s="141">
        <v>51085.157536827479</v>
      </c>
      <c r="V35" s="142">
        <v>52522.056599999996</v>
      </c>
      <c r="W35" s="141">
        <v>53664.564344843035</v>
      </c>
      <c r="X35" s="141">
        <v>53775.035448831433</v>
      </c>
      <c r="Y35" s="141">
        <v>53780.303542058704</v>
      </c>
      <c r="Z35" s="141">
        <v>53870.609599999996</v>
      </c>
      <c r="AA35" s="141">
        <v>55922.395792338742</v>
      </c>
      <c r="AB35" s="141">
        <v>55377.840360458547</v>
      </c>
      <c r="AC35" s="141">
        <v>54414.014972848701</v>
      </c>
      <c r="AD35" s="141">
        <v>53851.181299999997</v>
      </c>
      <c r="AE35" s="141">
        <v>54074.808150572513</v>
      </c>
      <c r="AF35" s="141">
        <v>54506.074556091153</v>
      </c>
      <c r="AG35" s="141">
        <v>54765.068935341129</v>
      </c>
      <c r="AH35" s="141">
        <v>54242.68940000001</v>
      </c>
      <c r="AI35" s="141">
        <v>55456.225079214651</v>
      </c>
      <c r="AJ35" s="141">
        <v>55451.136722320232</v>
      </c>
      <c r="AK35" s="141">
        <v>55058.30414144</v>
      </c>
      <c r="AL35" s="141">
        <v>55243.933000000005</v>
      </c>
      <c r="AM35" s="141">
        <v>56117.193056058895</v>
      </c>
      <c r="AN35" s="141">
        <v>56586.620129250085</v>
      </c>
      <c r="AO35" s="141">
        <v>55576.733110931731</v>
      </c>
      <c r="AP35" s="141">
        <v>54386.653160000002</v>
      </c>
      <c r="AQ35" s="141">
        <v>55116.303232513514</v>
      </c>
      <c r="AR35" s="141">
        <v>55446.816031348411</v>
      </c>
      <c r="AS35" s="141">
        <v>55533.469919017407</v>
      </c>
      <c r="AT35" s="141">
        <v>55411.846009999987</v>
      </c>
      <c r="AU35" s="141">
        <v>56427.514511737718</v>
      </c>
      <c r="AV35" s="141">
        <v>57150.895297755502</v>
      </c>
      <c r="AW35" s="141">
        <v>58648.603473258445</v>
      </c>
      <c r="AX35" s="141">
        <v>61239.025181159996</v>
      </c>
      <c r="AY35" s="143">
        <f t="shared" si="0"/>
        <v>12.672350666220186</v>
      </c>
      <c r="AZ35" s="144">
        <f t="shared" si="1"/>
        <v>6887.5807811600025</v>
      </c>
      <c r="BA35" s="144">
        <f t="shared" si="2"/>
        <v>10.516171645750539</v>
      </c>
      <c r="BB35" s="145">
        <f t="shared" si="3"/>
        <v>5827.179171160009</v>
      </c>
    </row>
    <row r="36" spans="1:55" s="150" customFormat="1" ht="19.5" customHeight="1" thickTop="1" x14ac:dyDescent="0.25">
      <c r="A36" s="146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8"/>
      <c r="AZ36" s="149"/>
      <c r="BA36" s="148"/>
      <c r="BB36" s="149"/>
    </row>
    <row r="37" spans="1:55" s="150" customFormat="1" ht="19.5" customHeight="1" x14ac:dyDescent="0.25">
      <c r="A37" s="146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8"/>
      <c r="AZ37" s="149"/>
      <c r="BA37" s="148"/>
      <c r="BB37" s="149"/>
    </row>
    <row r="38" spans="1:55" s="150" customFormat="1" ht="19.5" customHeight="1" x14ac:dyDescent="0.25">
      <c r="A38" s="146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8"/>
      <c r="AZ38" s="149"/>
      <c r="BA38" s="148"/>
      <c r="BB38" s="149"/>
    </row>
    <row r="39" spans="1:55" s="150" customFormat="1" ht="19.5" customHeight="1" x14ac:dyDescent="0.25">
      <c r="A39" s="146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8"/>
      <c r="AZ39" s="149"/>
      <c r="BA39" s="148"/>
      <c r="BB39" s="149"/>
    </row>
    <row r="40" spans="1:55" s="150" customFormat="1" ht="19.5" customHeight="1" x14ac:dyDescent="0.25">
      <c r="A40" s="146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8"/>
      <c r="AZ40" s="149"/>
      <c r="BA40" s="148"/>
      <c r="BB40" s="149"/>
    </row>
    <row r="41" spans="1:55" s="150" customFormat="1" ht="42" customHeight="1" x14ac:dyDescent="0.2">
      <c r="A41" s="705" t="s">
        <v>91</v>
      </c>
      <c r="B41" s="706"/>
      <c r="C41" s="706"/>
      <c r="D41" s="706"/>
      <c r="E41" s="706"/>
      <c r="F41" s="706"/>
      <c r="G41" s="706"/>
      <c r="H41" s="706"/>
      <c r="I41" s="706"/>
      <c r="J41" s="706"/>
      <c r="K41" s="706"/>
      <c r="L41" s="706"/>
      <c r="M41" s="706"/>
      <c r="N41" s="706"/>
      <c r="O41" s="706"/>
      <c r="P41" s="706"/>
      <c r="Q41" s="706"/>
      <c r="R41" s="706"/>
      <c r="S41" s="706"/>
      <c r="T41" s="706"/>
      <c r="U41" s="706"/>
      <c r="V41" s="706"/>
      <c r="W41" s="706"/>
      <c r="X41" s="706"/>
      <c r="Y41" s="706"/>
      <c r="Z41" s="706"/>
      <c r="AA41" s="706"/>
      <c r="AB41" s="706"/>
      <c r="AC41" s="706"/>
      <c r="AD41" s="706"/>
      <c r="AE41" s="706"/>
      <c r="AF41" s="706"/>
      <c r="AG41" s="706"/>
      <c r="AH41" s="706"/>
      <c r="AI41" s="706"/>
      <c r="AJ41" s="706"/>
      <c r="AK41" s="706"/>
      <c r="AL41" s="706"/>
      <c r="AM41" s="706"/>
      <c r="AN41" s="706"/>
      <c r="AO41" s="706"/>
      <c r="AP41" s="706"/>
      <c r="AQ41" s="706"/>
      <c r="AR41" s="706"/>
      <c r="AS41" s="706"/>
      <c r="AT41" s="706"/>
      <c r="AU41" s="706"/>
      <c r="AV41" s="706"/>
      <c r="AW41" s="706"/>
      <c r="AX41" s="706"/>
      <c r="AY41" s="706"/>
      <c r="AZ41" s="706"/>
      <c r="BA41" s="706"/>
      <c r="BB41" s="706"/>
    </row>
    <row r="42" spans="1:55" s="150" customFormat="1" ht="19.5" customHeight="1" x14ac:dyDescent="0.2">
      <c r="A42" s="707" t="s">
        <v>92</v>
      </c>
      <c r="B42" s="706"/>
      <c r="C42" s="706"/>
      <c r="D42" s="706"/>
      <c r="E42" s="706"/>
      <c r="F42" s="706"/>
      <c r="G42" s="706"/>
      <c r="H42" s="706"/>
      <c r="I42" s="706"/>
      <c r="J42" s="706"/>
      <c r="K42" s="706"/>
      <c r="L42" s="706"/>
      <c r="M42" s="706"/>
      <c r="N42" s="706"/>
      <c r="O42" s="706"/>
      <c r="P42" s="706"/>
      <c r="Q42" s="706"/>
      <c r="R42" s="706"/>
      <c r="S42" s="706"/>
      <c r="T42" s="706"/>
      <c r="U42" s="706"/>
      <c r="V42" s="706"/>
      <c r="W42" s="706"/>
      <c r="X42" s="706"/>
      <c r="Y42" s="706"/>
      <c r="Z42" s="706"/>
      <c r="AA42" s="706"/>
      <c r="AB42" s="706"/>
      <c r="AC42" s="706"/>
      <c r="AD42" s="706"/>
      <c r="AE42" s="706"/>
      <c r="AF42" s="706"/>
      <c r="AG42" s="706"/>
      <c r="AH42" s="706"/>
      <c r="AI42" s="706"/>
      <c r="AJ42" s="706"/>
      <c r="AK42" s="706"/>
      <c r="AL42" s="706"/>
      <c r="AM42" s="706"/>
      <c r="AN42" s="706"/>
      <c r="AO42" s="706"/>
      <c r="AP42" s="706"/>
      <c r="AQ42" s="706"/>
      <c r="AR42" s="706"/>
      <c r="AS42" s="706"/>
      <c r="AT42" s="706"/>
      <c r="AU42" s="706"/>
      <c r="AV42" s="706"/>
      <c r="AW42" s="706"/>
      <c r="AX42" s="706"/>
      <c r="AY42" s="706"/>
      <c r="AZ42" s="706"/>
      <c r="BA42" s="706"/>
      <c r="BB42" s="706"/>
    </row>
    <row r="43" spans="1:55" s="150" customFormat="1" ht="19.5" customHeight="1" x14ac:dyDescent="0.2">
      <c r="B43" s="151"/>
      <c r="C43" s="152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2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449"/>
      <c r="AZ43" s="151"/>
      <c r="BA43" s="708" t="s">
        <v>93</v>
      </c>
      <c r="BB43" s="708"/>
    </row>
    <row r="44" spans="1:55" ht="20.100000000000001" customHeight="1" x14ac:dyDescent="0.25">
      <c r="A44" s="154"/>
      <c r="B44" s="494">
        <v>2022</v>
      </c>
      <c r="C44" s="495"/>
      <c r="D44" s="495"/>
      <c r="E44" s="495"/>
      <c r="F44" s="495"/>
      <c r="G44" s="495"/>
      <c r="H44" s="495"/>
      <c r="I44" s="495"/>
      <c r="J44" s="495"/>
      <c r="K44" s="495"/>
      <c r="L44" s="495"/>
      <c r="M44" s="495"/>
      <c r="N44" s="495"/>
      <c r="O44" s="495"/>
      <c r="P44" s="495"/>
      <c r="Q44" s="495"/>
      <c r="R44" s="495"/>
      <c r="S44" s="495"/>
      <c r="T44" s="495"/>
      <c r="U44" s="495"/>
      <c r="V44" s="495"/>
      <c r="W44" s="495"/>
      <c r="X44" s="495"/>
      <c r="Y44" s="495"/>
      <c r="Z44" s="495"/>
      <c r="AA44" s="495"/>
      <c r="AB44" s="495"/>
      <c r="AC44" s="495"/>
      <c r="AD44" s="495"/>
      <c r="AE44" s="495"/>
      <c r="AF44" s="495"/>
      <c r="AG44" s="495"/>
      <c r="AH44" s="495"/>
      <c r="AI44" s="495"/>
      <c r="AJ44" s="495"/>
      <c r="AK44" s="495"/>
      <c r="AL44" s="495"/>
      <c r="AM44" s="495"/>
      <c r="AN44" s="495"/>
      <c r="AO44" s="495"/>
      <c r="AP44" s="495"/>
      <c r="AQ44" s="495"/>
      <c r="AR44" s="495"/>
      <c r="AS44" s="495"/>
      <c r="AT44" s="495"/>
      <c r="AU44" s="495"/>
      <c r="AV44" s="495"/>
      <c r="AW44" s="495"/>
      <c r="AX44" s="496">
        <v>2023</v>
      </c>
      <c r="AY44" s="715" t="str">
        <f>AY$4</f>
        <v>Отклонение 01.01.2023 от</v>
      </c>
      <c r="AZ44" s="716"/>
      <c r="BA44" s="716"/>
      <c r="BB44" s="717"/>
      <c r="BC44" s="85"/>
    </row>
    <row r="45" spans="1:55" ht="20.100000000000001" customHeight="1" x14ac:dyDescent="0.25">
      <c r="A45" s="86" t="s">
        <v>8</v>
      </c>
      <c r="B45" s="497"/>
      <c r="C45" s="498"/>
      <c r="D45" s="498"/>
      <c r="E45" s="498"/>
      <c r="F45" s="498"/>
      <c r="G45" s="498"/>
      <c r="H45" s="498"/>
      <c r="I45" s="498"/>
      <c r="J45" s="498"/>
      <c r="K45" s="498"/>
      <c r="L45" s="498"/>
      <c r="M45" s="498"/>
      <c r="N45" s="498"/>
      <c r="O45" s="498"/>
      <c r="P45" s="498"/>
      <c r="Q45" s="498"/>
      <c r="R45" s="498"/>
      <c r="S45" s="498"/>
      <c r="T45" s="498"/>
      <c r="U45" s="498"/>
      <c r="V45" s="498"/>
      <c r="W45" s="498"/>
      <c r="X45" s="498"/>
      <c r="Y45" s="498"/>
      <c r="Z45" s="498"/>
      <c r="AA45" s="498"/>
      <c r="AB45" s="498"/>
      <c r="AC45" s="498"/>
      <c r="AD45" s="498"/>
      <c r="AE45" s="498"/>
      <c r="AF45" s="498"/>
      <c r="AG45" s="498"/>
      <c r="AH45" s="498"/>
      <c r="AI45" s="498"/>
      <c r="AJ45" s="498"/>
      <c r="AK45" s="498"/>
      <c r="AL45" s="498"/>
      <c r="AM45" s="498"/>
      <c r="AN45" s="498"/>
      <c r="AO45" s="498"/>
      <c r="AP45" s="498"/>
      <c r="AQ45" s="498"/>
      <c r="AR45" s="498"/>
      <c r="AS45" s="498"/>
      <c r="AT45" s="498"/>
      <c r="AU45" s="498"/>
      <c r="AV45" s="498"/>
      <c r="AW45" s="498"/>
      <c r="AX45" s="499"/>
      <c r="AY45" s="718" t="str">
        <f>AY$5</f>
        <v>01.01.2022</v>
      </c>
      <c r="AZ45" s="702"/>
      <c r="BA45" s="719" t="str">
        <f>BA$5</f>
        <v>01.12.2022</v>
      </c>
      <c r="BB45" s="720"/>
    </row>
    <row r="46" spans="1:55" ht="53.25" customHeight="1" thickBot="1" x14ac:dyDescent="0.3">
      <c r="A46" s="87">
        <v>1000</v>
      </c>
      <c r="B46" s="155" t="str">
        <f t="shared" ref="B46:AX46" si="4">B$6</f>
        <v>01.01.</v>
      </c>
      <c r="C46" s="504" t="str">
        <f t="shared" si="4"/>
        <v>08.01.</v>
      </c>
      <c r="D46" s="505" t="str">
        <f t="shared" si="4"/>
        <v>15.01.</v>
      </c>
      <c r="E46" s="505" t="str">
        <f t="shared" si="4"/>
        <v>22.01.</v>
      </c>
      <c r="F46" s="155" t="str">
        <f t="shared" si="4"/>
        <v>01.02.</v>
      </c>
      <c r="G46" s="505" t="str">
        <f t="shared" si="4"/>
        <v>08.02.</v>
      </c>
      <c r="H46" s="505" t="str">
        <f t="shared" si="4"/>
        <v>15.02.</v>
      </c>
      <c r="I46" s="505" t="str">
        <f t="shared" si="4"/>
        <v>22.02.</v>
      </c>
      <c r="J46" s="155" t="str">
        <f t="shared" si="4"/>
        <v>01.03.</v>
      </c>
      <c r="K46" s="505" t="str">
        <f t="shared" si="4"/>
        <v>08.03.</v>
      </c>
      <c r="L46" s="505" t="str">
        <f t="shared" si="4"/>
        <v>15.03.</v>
      </c>
      <c r="M46" s="505" t="str">
        <f t="shared" si="4"/>
        <v>22.03.</v>
      </c>
      <c r="N46" s="155" t="str">
        <f t="shared" si="4"/>
        <v>01.04.</v>
      </c>
      <c r="O46" s="505" t="str">
        <f t="shared" si="4"/>
        <v>08.04.</v>
      </c>
      <c r="P46" s="505" t="str">
        <f t="shared" si="4"/>
        <v>15.04.</v>
      </c>
      <c r="Q46" s="505" t="str">
        <f t="shared" si="4"/>
        <v>22.04.</v>
      </c>
      <c r="R46" s="155" t="str">
        <f t="shared" si="4"/>
        <v>01.05.</v>
      </c>
      <c r="S46" s="505" t="str">
        <f t="shared" si="4"/>
        <v>08.05.</v>
      </c>
      <c r="T46" s="505" t="str">
        <f t="shared" si="4"/>
        <v>15.05.</v>
      </c>
      <c r="U46" s="505" t="str">
        <f t="shared" si="4"/>
        <v>22.05.</v>
      </c>
      <c r="V46" s="156" t="str">
        <f t="shared" si="4"/>
        <v>01.06.</v>
      </c>
      <c r="W46" s="505" t="str">
        <f t="shared" si="4"/>
        <v>08.06.</v>
      </c>
      <c r="X46" s="505" t="str">
        <f t="shared" si="4"/>
        <v>15.06.</v>
      </c>
      <c r="Y46" s="505" t="str">
        <f t="shared" si="4"/>
        <v>22.06.</v>
      </c>
      <c r="Z46" s="155" t="str">
        <f t="shared" si="4"/>
        <v>01.07.</v>
      </c>
      <c r="AA46" s="505" t="str">
        <f t="shared" si="4"/>
        <v>08.07.</v>
      </c>
      <c r="AB46" s="505" t="str">
        <f t="shared" si="4"/>
        <v>15.07.</v>
      </c>
      <c r="AC46" s="505" t="str">
        <f t="shared" si="4"/>
        <v>22.07.</v>
      </c>
      <c r="AD46" s="155" t="str">
        <f t="shared" si="4"/>
        <v>01.08.</v>
      </c>
      <c r="AE46" s="505" t="str">
        <f t="shared" si="4"/>
        <v>08.08.</v>
      </c>
      <c r="AF46" s="505" t="str">
        <f t="shared" si="4"/>
        <v>15.08.</v>
      </c>
      <c r="AG46" s="505" t="str">
        <f t="shared" si="4"/>
        <v>22.08.</v>
      </c>
      <c r="AH46" s="155" t="str">
        <f t="shared" si="4"/>
        <v>01.09.</v>
      </c>
      <c r="AI46" s="505" t="str">
        <f t="shared" si="4"/>
        <v>08.09.</v>
      </c>
      <c r="AJ46" s="505" t="str">
        <f t="shared" si="4"/>
        <v>15.09.</v>
      </c>
      <c r="AK46" s="505" t="str">
        <f t="shared" si="4"/>
        <v>22.09.</v>
      </c>
      <c r="AL46" s="155" t="str">
        <f t="shared" si="4"/>
        <v>01.10.</v>
      </c>
      <c r="AM46" s="505" t="str">
        <f t="shared" si="4"/>
        <v>08.10.</v>
      </c>
      <c r="AN46" s="505" t="str">
        <f t="shared" si="4"/>
        <v>15.10.</v>
      </c>
      <c r="AO46" s="505" t="str">
        <f t="shared" si="4"/>
        <v>22.10.</v>
      </c>
      <c r="AP46" s="155" t="str">
        <f t="shared" si="4"/>
        <v>01.11.</v>
      </c>
      <c r="AQ46" s="505" t="str">
        <f t="shared" si="4"/>
        <v>08.11.</v>
      </c>
      <c r="AR46" s="505" t="str">
        <f t="shared" si="4"/>
        <v>15.11.</v>
      </c>
      <c r="AS46" s="505" t="str">
        <f t="shared" si="4"/>
        <v>22.11.</v>
      </c>
      <c r="AT46" s="155" t="str">
        <f t="shared" si="4"/>
        <v>01.12.</v>
      </c>
      <c r="AU46" s="505" t="str">
        <f t="shared" si="4"/>
        <v>08.12.</v>
      </c>
      <c r="AV46" s="505" t="str">
        <f t="shared" si="4"/>
        <v>15.12.</v>
      </c>
      <c r="AW46" s="505" t="str">
        <f t="shared" si="4"/>
        <v>22.12.</v>
      </c>
      <c r="AX46" s="155" t="str">
        <f t="shared" si="4"/>
        <v>01.01.</v>
      </c>
      <c r="AY46" s="157" t="s">
        <v>88</v>
      </c>
      <c r="AZ46" s="90" t="s">
        <v>89</v>
      </c>
      <c r="BA46" s="91" t="s">
        <v>88</v>
      </c>
      <c r="BB46" s="92" t="s">
        <v>89</v>
      </c>
    </row>
    <row r="47" spans="1:55" ht="20.100000000000001" customHeight="1" thickTop="1" x14ac:dyDescent="0.25">
      <c r="A47" s="158" t="s">
        <v>52</v>
      </c>
      <c r="B47" s="159">
        <v>22488.936999999998</v>
      </c>
      <c r="C47" s="160">
        <v>22471.772968441419</v>
      </c>
      <c r="D47" s="159">
        <v>22140.770515980759</v>
      </c>
      <c r="E47" s="159">
        <v>22203.7370329078</v>
      </c>
      <c r="F47" s="159">
        <v>21660.436000000002</v>
      </c>
      <c r="G47" s="159">
        <v>21581.24</v>
      </c>
      <c r="H47" s="159">
        <v>21822.283299999999</v>
      </c>
      <c r="I47" s="159">
        <v>21939.704615236671</v>
      </c>
      <c r="J47" s="159">
        <v>22933.519</v>
      </c>
      <c r="K47" s="159">
        <v>24269.772576293348</v>
      </c>
      <c r="L47" s="159">
        <v>24358.547509519478</v>
      </c>
      <c r="M47" s="159">
        <v>24460.391603939166</v>
      </c>
      <c r="N47" s="159">
        <v>23293.596000000001</v>
      </c>
      <c r="O47" s="159">
        <v>22963.794954699461</v>
      </c>
      <c r="P47" s="159">
        <v>22384.388323110961</v>
      </c>
      <c r="Q47" s="159">
        <v>22080.386075054572</v>
      </c>
      <c r="R47" s="159">
        <v>20859.210999999999</v>
      </c>
      <c r="S47" s="159">
        <v>21041.994262349901</v>
      </c>
      <c r="T47" s="159">
        <v>20648.964894488712</v>
      </c>
      <c r="U47" s="159">
        <v>21173.276738957888</v>
      </c>
      <c r="V47" s="160">
        <v>21363.89</v>
      </c>
      <c r="W47" s="159">
        <v>21647.88190900936</v>
      </c>
      <c r="X47" s="159">
        <v>22347.706440121929</v>
      </c>
      <c r="Y47" s="159">
        <v>22417.361654486322</v>
      </c>
      <c r="Z47" s="159">
        <v>22539.614000000001</v>
      </c>
      <c r="AA47" s="159">
        <v>23562.276425455097</v>
      </c>
      <c r="AB47" s="159">
        <v>23779.3053905708</v>
      </c>
      <c r="AC47" s="159">
        <v>23687.786979193468</v>
      </c>
      <c r="AD47" s="159">
        <v>23124.84</v>
      </c>
      <c r="AE47" s="159">
        <v>23340.94755514674</v>
      </c>
      <c r="AF47" s="159">
        <v>23998.012080829729</v>
      </c>
      <c r="AG47" s="159">
        <v>24651.530245198821</v>
      </c>
      <c r="AH47" s="159">
        <v>24012.518000000004</v>
      </c>
      <c r="AI47" s="159">
        <v>24500.21951515567</v>
      </c>
      <c r="AJ47" s="159">
        <v>24634.232066964927</v>
      </c>
      <c r="AK47" s="159">
        <v>25015.913250839592</v>
      </c>
      <c r="AL47" s="159">
        <v>25412.663</v>
      </c>
      <c r="AM47" s="159">
        <v>25954.981812827369</v>
      </c>
      <c r="AN47" s="159">
        <v>26571.779751858445</v>
      </c>
      <c r="AO47" s="159">
        <v>26273.1048625607</v>
      </c>
      <c r="AP47" s="159">
        <v>25355.069459999999</v>
      </c>
      <c r="AQ47" s="159">
        <v>25902.498029670402</v>
      </c>
      <c r="AR47" s="159">
        <v>26415.72030544018</v>
      </c>
      <c r="AS47" s="159">
        <v>26654.08794229597</v>
      </c>
      <c r="AT47" s="159">
        <v>26328.19471</v>
      </c>
      <c r="AU47" s="159">
        <v>27258.20229270076</v>
      </c>
      <c r="AV47" s="159">
        <v>27964.249220168891</v>
      </c>
      <c r="AW47" s="159">
        <v>29092.997035065971</v>
      </c>
      <c r="AX47" s="159">
        <v>30601.569210000001</v>
      </c>
      <c r="AY47" s="161">
        <f t="shared" ref="AY47:AY67" si="5">IF(ROUND(B47,1)=0,"x",IF(ABS(AX47)/ABS(B47)&gt;10,"x",(ROUND(AX47,1)-ROUND(B47,1))/ROUND(B47,1)*SIGN(B47)*100))</f>
        <v>36.07424107003898</v>
      </c>
      <c r="AZ47" s="111">
        <f t="shared" ref="AZ47:AZ67" si="6">AX47-B47</f>
        <v>8112.6322100000034</v>
      </c>
      <c r="BA47" s="111">
        <f t="shared" ref="BA47:BA67" si="7">IF(ROUND(AT47,1)=0,"x",IF(ABS(AX47)/ABS(AT47)&gt;10,"x",(ROUND(AX47,1)-ROUND(AT47,1))/ROUND(AT47,1)*SIGN(AT47)*100))</f>
        <v>16.231265335267878</v>
      </c>
      <c r="BB47" s="112">
        <f t="shared" ref="BB47:BB67" si="8">AX47-AT47</f>
        <v>4273.3745000000017</v>
      </c>
    </row>
    <row r="48" spans="1:55" ht="20.100000000000001" customHeight="1" x14ac:dyDescent="0.25">
      <c r="A48" s="158" t="s">
        <v>53</v>
      </c>
      <c r="B48" s="162">
        <v>18534.363600000001</v>
      </c>
      <c r="C48" s="163">
        <v>18606.46093410156</v>
      </c>
      <c r="D48" s="162">
        <v>18408.323570189499</v>
      </c>
      <c r="E48" s="162">
        <v>18029.861864064689</v>
      </c>
      <c r="F48" s="162">
        <v>17360.218199999999</v>
      </c>
      <c r="G48" s="162">
        <v>17593.4787</v>
      </c>
      <c r="H48" s="162">
        <v>17867.8403</v>
      </c>
      <c r="I48" s="162">
        <v>17969.27954892418</v>
      </c>
      <c r="J48" s="162">
        <v>17328.589499999998</v>
      </c>
      <c r="K48" s="162">
        <v>17332.566454011452</v>
      </c>
      <c r="L48" s="162">
        <v>16784.466310397351</v>
      </c>
      <c r="M48" s="162">
        <v>16917.941563610279</v>
      </c>
      <c r="N48" s="162">
        <v>17396.208500000001</v>
      </c>
      <c r="O48" s="162">
        <v>18095.85517860634</v>
      </c>
      <c r="P48" s="162">
        <v>18198.731063753919</v>
      </c>
      <c r="Q48" s="162">
        <v>18523.28175839283</v>
      </c>
      <c r="R48" s="162">
        <v>17355.518100000001</v>
      </c>
      <c r="S48" s="162">
        <v>17867.663495850029</v>
      </c>
      <c r="T48" s="162">
        <v>17708.942143955359</v>
      </c>
      <c r="U48" s="162">
        <v>17785.71228228377</v>
      </c>
      <c r="V48" s="163">
        <v>18308.093500000003</v>
      </c>
      <c r="W48" s="162">
        <v>18483.182484667792</v>
      </c>
      <c r="X48" s="162">
        <v>18832.928861184511</v>
      </c>
      <c r="Y48" s="162">
        <v>18947.120530313121</v>
      </c>
      <c r="Z48" s="162">
        <v>19189.1476</v>
      </c>
      <c r="AA48" s="162">
        <v>19804.022867348598</v>
      </c>
      <c r="AB48" s="162">
        <v>20048.976804091049</v>
      </c>
      <c r="AC48" s="162">
        <v>19846.971671329222</v>
      </c>
      <c r="AD48" s="162">
        <v>18769.300199999998</v>
      </c>
      <c r="AE48" s="162">
        <v>19139.693294297675</v>
      </c>
      <c r="AF48" s="162">
        <v>19624.77261870959</v>
      </c>
      <c r="AG48" s="162">
        <v>20046.622516004452</v>
      </c>
      <c r="AH48" s="162">
        <v>19710.965</v>
      </c>
      <c r="AI48" s="162">
        <v>20334.666378794351</v>
      </c>
      <c r="AJ48" s="162">
        <v>20376.75783767453</v>
      </c>
      <c r="AK48" s="162">
        <v>20219.737240591534</v>
      </c>
      <c r="AL48" s="162">
        <v>20584.763899999998</v>
      </c>
      <c r="AM48" s="162">
        <v>21086.003395795364</v>
      </c>
      <c r="AN48" s="162">
        <v>21314.21494384882</v>
      </c>
      <c r="AO48" s="162">
        <v>20704.603785735784</v>
      </c>
      <c r="AP48" s="162">
        <v>19726.818200000002</v>
      </c>
      <c r="AQ48" s="162">
        <v>20308.08434670524</v>
      </c>
      <c r="AR48" s="162">
        <v>20708.562422828189</v>
      </c>
      <c r="AS48" s="162">
        <v>20934.703145427138</v>
      </c>
      <c r="AT48" s="162">
        <v>20850.273500000003</v>
      </c>
      <c r="AU48" s="162">
        <v>21560.483545258314</v>
      </c>
      <c r="AV48" s="162">
        <v>21804.341856542</v>
      </c>
      <c r="AW48" s="162">
        <v>21723.940738229081</v>
      </c>
      <c r="AX48" s="162">
        <v>23073.065758230001</v>
      </c>
      <c r="AY48" s="164">
        <f t="shared" si="5"/>
        <v>24.487979109116004</v>
      </c>
      <c r="AZ48" s="111">
        <f t="shared" si="6"/>
        <v>4538.7021582300004</v>
      </c>
      <c r="BA48" s="111">
        <f t="shared" si="7"/>
        <v>10.660757878783516</v>
      </c>
      <c r="BB48" s="112">
        <f t="shared" si="8"/>
        <v>2222.792258229998</v>
      </c>
    </row>
    <row r="49" spans="1:54" ht="20.100000000000001" customHeight="1" x14ac:dyDescent="0.25">
      <c r="A49" s="101" t="s">
        <v>54</v>
      </c>
      <c r="B49" s="165">
        <v>8513.2099999999991</v>
      </c>
      <c r="C49" s="166">
        <v>8933.0935717636094</v>
      </c>
      <c r="D49" s="165">
        <v>9233.7195059271307</v>
      </c>
      <c r="E49" s="165">
        <v>9193.263342120059</v>
      </c>
      <c r="F49" s="165">
        <v>8379.7420000000002</v>
      </c>
      <c r="G49" s="165">
        <v>8495.7935999999991</v>
      </c>
      <c r="H49" s="165">
        <v>8786.4505000000008</v>
      </c>
      <c r="I49" s="165">
        <v>9003.1214507792502</v>
      </c>
      <c r="J49" s="165">
        <v>8280.0649999999987</v>
      </c>
      <c r="K49" s="165">
        <v>8774.437858367859</v>
      </c>
      <c r="L49" s="165">
        <v>8098.3859274262195</v>
      </c>
      <c r="M49" s="165">
        <v>8396.5225131731404</v>
      </c>
      <c r="N49" s="165">
        <v>8062.3340000000007</v>
      </c>
      <c r="O49" s="165">
        <v>8430.5162446885988</v>
      </c>
      <c r="P49" s="165">
        <v>8621.6470824601311</v>
      </c>
      <c r="Q49" s="165">
        <v>9034.7468363925091</v>
      </c>
      <c r="R49" s="165">
        <v>8784.0570000000007</v>
      </c>
      <c r="S49" s="165">
        <v>9136.4595446587791</v>
      </c>
      <c r="T49" s="165">
        <v>9193.0818911841488</v>
      </c>
      <c r="U49" s="165">
        <v>9442.3618452052287</v>
      </c>
      <c r="V49" s="166">
        <v>8700.0390000000007</v>
      </c>
      <c r="W49" s="165">
        <v>8855.0077503842713</v>
      </c>
      <c r="X49" s="165">
        <v>9230.0427632192404</v>
      </c>
      <c r="Y49" s="165">
        <v>9563.6306879294207</v>
      </c>
      <c r="Z49" s="165">
        <v>9299.26</v>
      </c>
      <c r="AA49" s="165">
        <v>9539.148781049882</v>
      </c>
      <c r="AB49" s="165">
        <v>9741.5563478755394</v>
      </c>
      <c r="AC49" s="165">
        <v>9960.2861500034705</v>
      </c>
      <c r="AD49" s="165">
        <v>9658.8690000000006</v>
      </c>
      <c r="AE49" s="165">
        <v>9747.9756010687106</v>
      </c>
      <c r="AF49" s="165">
        <v>10176.93719125646</v>
      </c>
      <c r="AG49" s="165">
        <v>10468.470312901973</v>
      </c>
      <c r="AH49" s="165">
        <v>9478.9959999999992</v>
      </c>
      <c r="AI49" s="165">
        <v>9738.4180838396205</v>
      </c>
      <c r="AJ49" s="165">
        <v>9886.6286354759814</v>
      </c>
      <c r="AK49" s="165">
        <v>10164.723050495091</v>
      </c>
      <c r="AL49" s="165">
        <v>9800.1389999999992</v>
      </c>
      <c r="AM49" s="165">
        <v>10181.080428536192</v>
      </c>
      <c r="AN49" s="165">
        <v>10532.462048892299</v>
      </c>
      <c r="AO49" s="165">
        <v>10622.33226879314</v>
      </c>
      <c r="AP49" s="165">
        <v>9716.0109999999986</v>
      </c>
      <c r="AQ49" s="165">
        <v>10260.616237349939</v>
      </c>
      <c r="AR49" s="165">
        <v>10177.57205192728</v>
      </c>
      <c r="AS49" s="165">
        <v>10496.306285222159</v>
      </c>
      <c r="AT49" s="165">
        <v>9997.1990000000005</v>
      </c>
      <c r="AU49" s="165">
        <v>10285.547133501032</v>
      </c>
      <c r="AV49" s="165">
        <v>10493.2510076943</v>
      </c>
      <c r="AW49" s="165">
        <v>10947.19881698606</v>
      </c>
      <c r="AX49" s="165">
        <v>10919.047999999999</v>
      </c>
      <c r="AY49" s="167">
        <f t="shared" si="5"/>
        <v>28.259643847201982</v>
      </c>
      <c r="AZ49" s="105">
        <f t="shared" si="6"/>
        <v>2405.8379999999997</v>
      </c>
      <c r="BA49" s="105">
        <f t="shared" si="7"/>
        <v>9.2205817628936018</v>
      </c>
      <c r="BB49" s="106">
        <f t="shared" si="8"/>
        <v>921.84899999999834</v>
      </c>
    </row>
    <row r="50" spans="1:54" ht="20.100000000000001" customHeight="1" x14ac:dyDescent="0.25">
      <c r="A50" s="101" t="s">
        <v>55</v>
      </c>
      <c r="B50" s="165">
        <v>10021.153600000001</v>
      </c>
      <c r="C50" s="166">
        <v>9673.3673623379491</v>
      </c>
      <c r="D50" s="165">
        <v>9174.6040642623684</v>
      </c>
      <c r="E50" s="165">
        <v>8836.5985219446302</v>
      </c>
      <c r="F50" s="165">
        <v>8980.476200000001</v>
      </c>
      <c r="G50" s="165">
        <v>9097.6850999999988</v>
      </c>
      <c r="H50" s="165">
        <v>9081.3898000000008</v>
      </c>
      <c r="I50" s="165">
        <v>8966.1580981449297</v>
      </c>
      <c r="J50" s="165">
        <v>9048.5244999999995</v>
      </c>
      <c r="K50" s="165">
        <v>8558.1285956435895</v>
      </c>
      <c r="L50" s="165">
        <v>8686.0803829711331</v>
      </c>
      <c r="M50" s="165">
        <v>8521.4190504371381</v>
      </c>
      <c r="N50" s="165">
        <v>9333.8744999999999</v>
      </c>
      <c r="O50" s="165">
        <v>9665.3389339177411</v>
      </c>
      <c r="P50" s="165">
        <v>9577.0839812937884</v>
      </c>
      <c r="Q50" s="165">
        <v>9488.5349220003209</v>
      </c>
      <c r="R50" s="165">
        <v>8571.4611000000004</v>
      </c>
      <c r="S50" s="165">
        <v>8731.2039511912481</v>
      </c>
      <c r="T50" s="165">
        <v>8515.8602527712101</v>
      </c>
      <c r="U50" s="165">
        <v>8343.3504370785395</v>
      </c>
      <c r="V50" s="166">
        <v>9608.0545000000002</v>
      </c>
      <c r="W50" s="165">
        <v>9628.1747342835206</v>
      </c>
      <c r="X50" s="165">
        <v>9602.8860979652709</v>
      </c>
      <c r="Y50" s="165">
        <v>9383.4898423837021</v>
      </c>
      <c r="Z50" s="165">
        <v>9889.8876</v>
      </c>
      <c r="AA50" s="165">
        <v>10264.874086298722</v>
      </c>
      <c r="AB50" s="165">
        <v>10307.42045621551</v>
      </c>
      <c r="AC50" s="165">
        <v>9886.6855213257513</v>
      </c>
      <c r="AD50" s="165">
        <v>9110.4311999999991</v>
      </c>
      <c r="AE50" s="165">
        <v>9391.7176932289603</v>
      </c>
      <c r="AF50" s="165">
        <v>9447.8354274531303</v>
      </c>
      <c r="AG50" s="165">
        <v>9578.1522031024815</v>
      </c>
      <c r="AH50" s="165">
        <v>10231.968999999999</v>
      </c>
      <c r="AI50" s="165">
        <v>10596.24829495473</v>
      </c>
      <c r="AJ50" s="165">
        <v>10490.12920219855</v>
      </c>
      <c r="AK50" s="165">
        <v>10055.014190096441</v>
      </c>
      <c r="AL50" s="165">
        <v>10784.624900000001</v>
      </c>
      <c r="AM50" s="165">
        <v>10904.92296725917</v>
      </c>
      <c r="AN50" s="165">
        <v>10781.75289495652</v>
      </c>
      <c r="AO50" s="165">
        <v>10082.27151694265</v>
      </c>
      <c r="AP50" s="165">
        <v>10010.807200000001</v>
      </c>
      <c r="AQ50" s="165">
        <v>10047.468109355301</v>
      </c>
      <c r="AR50" s="165">
        <v>10530.99037090091</v>
      </c>
      <c r="AS50" s="165">
        <v>10438.396860204979</v>
      </c>
      <c r="AT50" s="165">
        <v>10853.074500000001</v>
      </c>
      <c r="AU50" s="165">
        <v>11274.93641175728</v>
      </c>
      <c r="AV50" s="165">
        <v>11311.0908488477</v>
      </c>
      <c r="AW50" s="165">
        <v>10776.741921243021</v>
      </c>
      <c r="AX50" s="165">
        <v>12154.017758229998</v>
      </c>
      <c r="AY50" s="167">
        <f t="shared" si="5"/>
        <v>21.282880293777183</v>
      </c>
      <c r="AZ50" s="105">
        <f t="shared" si="6"/>
        <v>2132.864158229997</v>
      </c>
      <c r="BA50" s="105">
        <f t="shared" si="7"/>
        <v>11.986437054850683</v>
      </c>
      <c r="BB50" s="106">
        <f t="shared" si="8"/>
        <v>1300.9432582299978</v>
      </c>
    </row>
    <row r="51" spans="1:54" ht="20.100000000000001" hidden="1" customHeight="1" x14ac:dyDescent="0.25">
      <c r="A51" s="101" t="s">
        <v>44</v>
      </c>
      <c r="B51" s="165">
        <v>9189.8940000000002</v>
      </c>
      <c r="C51" s="166">
        <v>8855.8646912589102</v>
      </c>
      <c r="D51" s="165">
        <v>8373.8834099075175</v>
      </c>
      <c r="E51" s="165">
        <v>7931.7325599239111</v>
      </c>
      <c r="F51" s="165">
        <v>8067.9439999999995</v>
      </c>
      <c r="G51" s="165">
        <v>8135.7348000000002</v>
      </c>
      <c r="H51" s="165">
        <v>8128.838600000001</v>
      </c>
      <c r="I51" s="165">
        <v>8029.8674341673905</v>
      </c>
      <c r="J51" s="165">
        <v>8157.1929999999993</v>
      </c>
      <c r="K51" s="165">
        <v>7763.4063059605596</v>
      </c>
      <c r="L51" s="165">
        <v>7859.0376410422905</v>
      </c>
      <c r="M51" s="165">
        <v>7716.4363230927283</v>
      </c>
      <c r="N51" s="165">
        <v>8453.9169999999995</v>
      </c>
      <c r="O51" s="165">
        <v>8850.3760548971804</v>
      </c>
      <c r="P51" s="165">
        <v>8765.000329215829</v>
      </c>
      <c r="Q51" s="165">
        <v>8631.7410630420818</v>
      </c>
      <c r="R51" s="165">
        <v>7695.1280000000006</v>
      </c>
      <c r="S51" s="165">
        <v>7788.3477256716287</v>
      </c>
      <c r="T51" s="165">
        <v>7703.2436267172097</v>
      </c>
      <c r="U51" s="165">
        <v>7577.6656732409592</v>
      </c>
      <c r="V51" s="166">
        <v>8824.2450000000008</v>
      </c>
      <c r="W51" s="165">
        <v>8912.6991547854304</v>
      </c>
      <c r="X51" s="165">
        <v>8851.0711046936212</v>
      </c>
      <c r="Y51" s="165">
        <v>8657.7331814824101</v>
      </c>
      <c r="Z51" s="165">
        <v>9147.7389999999996</v>
      </c>
      <c r="AA51" s="165">
        <v>9540.3488522574517</v>
      </c>
      <c r="AB51" s="165">
        <v>9374.753675119071</v>
      </c>
      <c r="AC51" s="165">
        <v>8987.0125040552011</v>
      </c>
      <c r="AD51" s="165">
        <v>8269.8090000000011</v>
      </c>
      <c r="AE51" s="165">
        <v>8611.7928837701802</v>
      </c>
      <c r="AF51" s="165">
        <v>8662.8055464052304</v>
      </c>
      <c r="AG51" s="165">
        <v>8611.9747041168903</v>
      </c>
      <c r="AH51" s="165">
        <v>9334.3040000000001</v>
      </c>
      <c r="AI51" s="165">
        <v>9719.3041467399016</v>
      </c>
      <c r="AJ51" s="165">
        <v>9810.7162599002004</v>
      </c>
      <c r="AK51" s="165">
        <v>9358.7965908895021</v>
      </c>
      <c r="AL51" s="165">
        <v>10099.93</v>
      </c>
      <c r="AM51" s="165">
        <v>10223.972648793151</v>
      </c>
      <c r="AN51" s="165">
        <v>9982.2317046363205</v>
      </c>
      <c r="AO51" s="165">
        <v>9256.3787272939499</v>
      </c>
      <c r="AP51" s="165">
        <v>9240.8100000000013</v>
      </c>
      <c r="AQ51" s="165">
        <v>9239.4055818548804</v>
      </c>
      <c r="AR51" s="165">
        <v>9660.3200480424712</v>
      </c>
      <c r="AS51" s="165">
        <v>9557.6880679229398</v>
      </c>
      <c r="AT51" s="165">
        <v>9994.1329999999998</v>
      </c>
      <c r="AU51" s="165">
        <v>10335.76552617905</v>
      </c>
      <c r="AV51" s="165">
        <v>10354.593498111499</v>
      </c>
      <c r="AW51" s="165">
        <v>9888.7357778139412</v>
      </c>
      <c r="AX51" s="165">
        <v>11147.380999999999</v>
      </c>
      <c r="AY51" s="167">
        <f t="shared" si="5"/>
        <v>21.300558221525804</v>
      </c>
      <c r="AZ51" s="105">
        <f t="shared" si="6"/>
        <v>1957.4869999999992</v>
      </c>
      <c r="BA51" s="105">
        <f t="shared" si="7"/>
        <v>11.539808487007326</v>
      </c>
      <c r="BB51" s="106">
        <f t="shared" si="8"/>
        <v>1153.2479999999996</v>
      </c>
    </row>
    <row r="52" spans="1:54" ht="20.100000000000001" hidden="1" customHeight="1" x14ac:dyDescent="0.25">
      <c r="A52" s="101" t="s">
        <v>45</v>
      </c>
      <c r="B52" s="165">
        <v>831.25959999999998</v>
      </c>
      <c r="C52" s="166">
        <v>817.50267107903994</v>
      </c>
      <c r="D52" s="165">
        <v>800.7206543548499</v>
      </c>
      <c r="E52" s="165">
        <v>904.86596202071996</v>
      </c>
      <c r="F52" s="165">
        <v>912.53219999999999</v>
      </c>
      <c r="G52" s="165">
        <v>961.95030000000008</v>
      </c>
      <c r="H52" s="165">
        <v>952.55119999999999</v>
      </c>
      <c r="I52" s="165">
        <v>936.29066397754025</v>
      </c>
      <c r="J52" s="165">
        <v>891.33150000000001</v>
      </c>
      <c r="K52" s="165">
        <v>794.72228968303023</v>
      </c>
      <c r="L52" s="165">
        <v>827.04274192884009</v>
      </c>
      <c r="M52" s="165">
        <v>804.98272734441014</v>
      </c>
      <c r="N52" s="165">
        <v>879.95749999999998</v>
      </c>
      <c r="O52" s="165">
        <v>814.96287902055985</v>
      </c>
      <c r="P52" s="165">
        <v>812.0836520779601</v>
      </c>
      <c r="Q52" s="165">
        <v>856.79385895823998</v>
      </c>
      <c r="R52" s="165">
        <v>876.33309999999994</v>
      </c>
      <c r="S52" s="165">
        <v>942.8562255196199</v>
      </c>
      <c r="T52" s="165">
        <v>812.61662605399988</v>
      </c>
      <c r="U52" s="165">
        <v>765.68476383758002</v>
      </c>
      <c r="V52" s="166">
        <v>783.80949999999984</v>
      </c>
      <c r="W52" s="165">
        <v>715.47557949809004</v>
      </c>
      <c r="X52" s="165">
        <v>751.81499327164977</v>
      </c>
      <c r="Y52" s="165">
        <v>725.75666090129005</v>
      </c>
      <c r="Z52" s="165">
        <v>742.14859999999999</v>
      </c>
      <c r="AA52" s="165">
        <v>724.52523404126987</v>
      </c>
      <c r="AB52" s="165">
        <v>932.66678109643999</v>
      </c>
      <c r="AC52" s="165">
        <v>899.67301727055008</v>
      </c>
      <c r="AD52" s="165">
        <v>840.62219999999979</v>
      </c>
      <c r="AE52" s="165">
        <v>779.92480945878003</v>
      </c>
      <c r="AF52" s="165">
        <v>785.02988104790018</v>
      </c>
      <c r="AG52" s="165">
        <v>966.17749898559009</v>
      </c>
      <c r="AH52" s="165">
        <v>897.66499999999996</v>
      </c>
      <c r="AI52" s="165">
        <v>876.94414821482997</v>
      </c>
      <c r="AJ52" s="165">
        <v>679.41294229835012</v>
      </c>
      <c r="AK52" s="165">
        <v>696.21759920694035</v>
      </c>
      <c r="AL52" s="165">
        <v>684.69490000000008</v>
      </c>
      <c r="AM52" s="165">
        <v>680.95031846601989</v>
      </c>
      <c r="AN52" s="165">
        <v>799.52119032020028</v>
      </c>
      <c r="AO52" s="165">
        <v>825.89278964870016</v>
      </c>
      <c r="AP52" s="165">
        <v>769.99720000000002</v>
      </c>
      <c r="AQ52" s="165">
        <v>808.06252750042017</v>
      </c>
      <c r="AR52" s="165">
        <v>870.67032285843993</v>
      </c>
      <c r="AS52" s="165">
        <v>880.70879228204001</v>
      </c>
      <c r="AT52" s="165">
        <v>858.94150000000013</v>
      </c>
      <c r="AU52" s="165">
        <v>939.17088557823013</v>
      </c>
      <c r="AV52" s="165">
        <v>956.49735073620013</v>
      </c>
      <c r="AW52" s="165">
        <v>888.00614342908</v>
      </c>
      <c r="AX52" s="165">
        <v>1006.6367582300002</v>
      </c>
      <c r="AY52" s="167">
        <f t="shared" si="5"/>
        <v>21.087453386262489</v>
      </c>
      <c r="AZ52" s="105">
        <f t="shared" si="6"/>
        <v>175.37715823000019</v>
      </c>
      <c r="BA52" s="105">
        <f t="shared" si="7"/>
        <v>17.196414017929918</v>
      </c>
      <c r="BB52" s="106">
        <f t="shared" si="8"/>
        <v>147.69525823000004</v>
      </c>
    </row>
    <row r="53" spans="1:54" ht="20.100000000000001" customHeight="1" x14ac:dyDescent="0.25">
      <c r="A53" s="158" t="s">
        <v>56</v>
      </c>
      <c r="B53" s="162">
        <v>28050.622799999997</v>
      </c>
      <c r="C53" s="163">
        <v>28574.63237614002</v>
      </c>
      <c r="D53" s="162">
        <v>27393.893955094161</v>
      </c>
      <c r="E53" s="162">
        <v>27616.381352869823</v>
      </c>
      <c r="F53" s="162">
        <v>28031.6633</v>
      </c>
      <c r="G53" s="162">
        <v>27885.627599999996</v>
      </c>
      <c r="H53" s="162">
        <v>27520.609199999999</v>
      </c>
      <c r="I53" s="162">
        <v>27266.279353813119</v>
      </c>
      <c r="J53" s="162">
        <v>29270.223399999999</v>
      </c>
      <c r="K53" s="162">
        <v>32011.062320196099</v>
      </c>
      <c r="L53" s="162">
        <v>32933.806912120941</v>
      </c>
      <c r="M53" s="162">
        <v>32447.729906953537</v>
      </c>
      <c r="N53" s="162">
        <v>29945.174300000002</v>
      </c>
      <c r="O53" s="162">
        <v>29344.574774803645</v>
      </c>
      <c r="P53" s="162">
        <v>27608.934734300561</v>
      </c>
      <c r="Q53" s="162">
        <v>26597.81582667843</v>
      </c>
      <c r="R53" s="162">
        <v>25354.146699999998</v>
      </c>
      <c r="S53" s="162">
        <v>24982.914084592339</v>
      </c>
      <c r="T53" s="162">
        <v>24210.27589486173</v>
      </c>
      <c r="U53" s="162">
        <v>24733.666530769675</v>
      </c>
      <c r="V53" s="163">
        <v>25878.054100000001</v>
      </c>
      <c r="W53" s="162">
        <v>26834.769473967986</v>
      </c>
      <c r="X53" s="162">
        <v>26420.17367385346</v>
      </c>
      <c r="Y53" s="162">
        <v>26230.466399073903</v>
      </c>
      <c r="Z53" s="162">
        <v>26291.194</v>
      </c>
      <c r="AA53" s="162">
        <v>27545.567361832593</v>
      </c>
      <c r="AB53" s="162">
        <v>26724.322724788901</v>
      </c>
      <c r="AC53" s="162">
        <v>26026.979121128039</v>
      </c>
      <c r="AD53" s="162">
        <v>26547.377099999998</v>
      </c>
      <c r="AE53" s="162">
        <v>26451.889930481793</v>
      </c>
      <c r="AF53" s="162">
        <v>26265.276174499402</v>
      </c>
      <c r="AG53" s="162">
        <v>26068.890060210528</v>
      </c>
      <c r="AH53" s="162">
        <v>26107.970399999998</v>
      </c>
      <c r="AI53" s="162">
        <v>26729.346900419001</v>
      </c>
      <c r="AJ53" s="162">
        <v>26540.961884644399</v>
      </c>
      <c r="AK53" s="162">
        <v>26175.252945865981</v>
      </c>
      <c r="AL53" s="162">
        <v>26178.037100000001</v>
      </c>
      <c r="AM53" s="162">
        <v>26479.345484606172</v>
      </c>
      <c r="AN53" s="162">
        <v>26528.33478317791</v>
      </c>
      <c r="AO53" s="162">
        <v>26049.30434650775</v>
      </c>
      <c r="AP53" s="162">
        <v>26030.904500000001</v>
      </c>
      <c r="AQ53" s="162">
        <v>26172.612475808324</v>
      </c>
      <c r="AR53" s="162">
        <v>25988.266540773671</v>
      </c>
      <c r="AS53" s="162">
        <v>25715.042635843711</v>
      </c>
      <c r="AT53" s="162">
        <v>25847.268799999998</v>
      </c>
      <c r="AU53" s="162">
        <v>26359.154931007412</v>
      </c>
      <c r="AV53" s="162">
        <v>26662.900880269801</v>
      </c>
      <c r="AW53" s="162">
        <v>28120.253005569066</v>
      </c>
      <c r="AX53" s="162">
        <v>29397.99621293</v>
      </c>
      <c r="AY53" s="164">
        <f t="shared" si="5"/>
        <v>4.8034623145316022</v>
      </c>
      <c r="AZ53" s="111">
        <f t="shared" si="6"/>
        <v>1347.3734129300028</v>
      </c>
      <c r="BA53" s="111">
        <f t="shared" si="7"/>
        <v>13.737218200740505</v>
      </c>
      <c r="BB53" s="112">
        <f t="shared" si="8"/>
        <v>3550.7274129300022</v>
      </c>
    </row>
    <row r="54" spans="1:54" ht="20.100000000000001" customHeight="1" x14ac:dyDescent="0.25">
      <c r="A54" s="101" t="s">
        <v>54</v>
      </c>
      <c r="B54" s="165">
        <v>13218.627</v>
      </c>
      <c r="C54" s="166">
        <v>13509.685876025511</v>
      </c>
      <c r="D54" s="165">
        <v>13425.435994574091</v>
      </c>
      <c r="E54" s="165">
        <v>13605.622484457523</v>
      </c>
      <c r="F54" s="165">
        <v>13771.454</v>
      </c>
      <c r="G54" s="165">
        <v>13713.6983</v>
      </c>
      <c r="H54" s="165">
        <v>13624.173500000001</v>
      </c>
      <c r="I54" s="165">
        <v>13644.10058598252</v>
      </c>
      <c r="J54" s="165">
        <v>14262.628999999999</v>
      </c>
      <c r="K54" s="165">
        <v>15328.2796513456</v>
      </c>
      <c r="L54" s="165">
        <v>15549.216405333542</v>
      </c>
      <c r="M54" s="165">
        <v>14942.73314704109</v>
      </c>
      <c r="N54" s="165">
        <v>13498.697</v>
      </c>
      <c r="O54" s="165">
        <v>13303.15526951838</v>
      </c>
      <c r="P54" s="165">
        <v>12747.47311896162</v>
      </c>
      <c r="Q54" s="165">
        <v>12384.797178038953</v>
      </c>
      <c r="R54" s="165">
        <v>11836.963</v>
      </c>
      <c r="S54" s="165">
        <v>11451.82163923243</v>
      </c>
      <c r="T54" s="165">
        <v>11235.249563447971</v>
      </c>
      <c r="U54" s="165">
        <v>11227.887151303861</v>
      </c>
      <c r="V54" s="166">
        <v>11565.935000000001</v>
      </c>
      <c r="W54" s="165">
        <v>11736.36087938377</v>
      </c>
      <c r="X54" s="165">
        <v>11584.97588057499</v>
      </c>
      <c r="Y54" s="165">
        <v>11580.978815608543</v>
      </c>
      <c r="Z54" s="165">
        <v>11584.182000000001</v>
      </c>
      <c r="AA54" s="165">
        <v>12247.581411722498</v>
      </c>
      <c r="AB54" s="165">
        <v>11844.901396180832</v>
      </c>
      <c r="AC54" s="165">
        <v>11551.65681975683</v>
      </c>
      <c r="AD54" s="165">
        <v>12015.829</v>
      </c>
      <c r="AE54" s="165">
        <v>11932.000983970331</v>
      </c>
      <c r="AF54" s="165">
        <v>11909.9226121888</v>
      </c>
      <c r="AG54" s="165">
        <v>11843.147549651589</v>
      </c>
      <c r="AH54" s="165">
        <v>11821.255000000001</v>
      </c>
      <c r="AI54" s="165">
        <v>11915.912551299869</v>
      </c>
      <c r="AJ54" s="165">
        <v>11856.87389656809</v>
      </c>
      <c r="AK54" s="165">
        <v>11784.54758990815</v>
      </c>
      <c r="AL54" s="165">
        <v>11564.043000000001</v>
      </c>
      <c r="AM54" s="165">
        <v>11664.93652553519</v>
      </c>
      <c r="AN54" s="165">
        <v>11909.44189318182</v>
      </c>
      <c r="AO54" s="165">
        <v>11557.655454477999</v>
      </c>
      <c r="AP54" s="165">
        <v>11459.467999999999</v>
      </c>
      <c r="AQ54" s="165">
        <v>11702.991854518701</v>
      </c>
      <c r="AR54" s="165">
        <v>11414.076668434931</v>
      </c>
      <c r="AS54" s="165">
        <v>11319.954307979149</v>
      </c>
      <c r="AT54" s="165">
        <v>11441.234</v>
      </c>
      <c r="AU54" s="165">
        <v>11746.945409614671</v>
      </c>
      <c r="AV54" s="165">
        <v>11875.237510054487</v>
      </c>
      <c r="AW54" s="165">
        <v>12563.708983689279</v>
      </c>
      <c r="AX54" s="165">
        <v>12910.064</v>
      </c>
      <c r="AY54" s="167">
        <f t="shared" si="5"/>
        <v>-2.3338326297792507</v>
      </c>
      <c r="AZ54" s="105">
        <f t="shared" si="6"/>
        <v>-308.5630000000001</v>
      </c>
      <c r="BA54" s="105">
        <f t="shared" si="7"/>
        <v>12.838688249484315</v>
      </c>
      <c r="BB54" s="106">
        <f t="shared" si="8"/>
        <v>1468.83</v>
      </c>
    </row>
    <row r="55" spans="1:54" ht="20.100000000000001" customHeight="1" x14ac:dyDescent="0.25">
      <c r="A55" s="101" t="s">
        <v>55</v>
      </c>
      <c r="B55" s="165">
        <v>14831.995800000001</v>
      </c>
      <c r="C55" s="166">
        <v>15064.946500114511</v>
      </c>
      <c r="D55" s="165">
        <v>13968.457960520069</v>
      </c>
      <c r="E55" s="165">
        <v>14010.7588684123</v>
      </c>
      <c r="F55" s="165">
        <v>14260.209299999999</v>
      </c>
      <c r="G55" s="165">
        <v>14171.929299999996</v>
      </c>
      <c r="H55" s="165">
        <v>13896.4357</v>
      </c>
      <c r="I55" s="165">
        <v>13622.178767830601</v>
      </c>
      <c r="J55" s="165">
        <v>15007.594400000002</v>
      </c>
      <c r="K55" s="165">
        <v>16682.782668850501</v>
      </c>
      <c r="L55" s="165">
        <v>17384.590506787397</v>
      </c>
      <c r="M55" s="165">
        <v>17504.99675991245</v>
      </c>
      <c r="N55" s="165">
        <v>16446.477299999999</v>
      </c>
      <c r="O55" s="165">
        <v>16041.41950528527</v>
      </c>
      <c r="P55" s="165">
        <v>14861.46161533894</v>
      </c>
      <c r="Q55" s="165">
        <v>14213.01864863948</v>
      </c>
      <c r="R55" s="165">
        <v>13517.1837</v>
      </c>
      <c r="S55" s="165">
        <v>13531.092445359911</v>
      </c>
      <c r="T55" s="165">
        <v>12975.026331413759</v>
      </c>
      <c r="U55" s="165">
        <v>13505.77937946581</v>
      </c>
      <c r="V55" s="166">
        <v>14312.1191</v>
      </c>
      <c r="W55" s="165">
        <v>15098.40859458422</v>
      </c>
      <c r="X55" s="165">
        <v>14835.197793278468</v>
      </c>
      <c r="Y55" s="165">
        <v>14649.487583465361</v>
      </c>
      <c r="Z55" s="165">
        <v>14707.011999999999</v>
      </c>
      <c r="AA55" s="165">
        <v>15297.985950110098</v>
      </c>
      <c r="AB55" s="165">
        <v>14879.42132860807</v>
      </c>
      <c r="AC55" s="165">
        <v>14475.32230137121</v>
      </c>
      <c r="AD55" s="165">
        <v>14531.5481</v>
      </c>
      <c r="AE55" s="165">
        <v>14519.888946511461</v>
      </c>
      <c r="AF55" s="165">
        <v>14355.3535623106</v>
      </c>
      <c r="AG55" s="165">
        <v>14225.742510558939</v>
      </c>
      <c r="AH55" s="165">
        <v>14286.715400000001</v>
      </c>
      <c r="AI55" s="165">
        <v>14813.434349119128</v>
      </c>
      <c r="AJ55" s="165">
        <v>14684.08798807631</v>
      </c>
      <c r="AK55" s="165">
        <v>14390.705355957831</v>
      </c>
      <c r="AL55" s="165">
        <v>14613.9941</v>
      </c>
      <c r="AM55" s="165">
        <v>14814.408959070979</v>
      </c>
      <c r="AN55" s="165">
        <v>14618.892889996092</v>
      </c>
      <c r="AO55" s="165">
        <v>14491.648892029749</v>
      </c>
      <c r="AP55" s="165">
        <v>14571.4365</v>
      </c>
      <c r="AQ55" s="165">
        <v>14469.620621289621</v>
      </c>
      <c r="AR55" s="165">
        <v>14574.18987233874</v>
      </c>
      <c r="AS55" s="165">
        <v>14395.08832786456</v>
      </c>
      <c r="AT55" s="165">
        <v>14406.034799999998</v>
      </c>
      <c r="AU55" s="165">
        <v>14612.209521392739</v>
      </c>
      <c r="AV55" s="165">
        <v>14787.663370215309</v>
      </c>
      <c r="AW55" s="165">
        <v>15556.544021879788</v>
      </c>
      <c r="AX55" s="165">
        <v>16487.932212930002</v>
      </c>
      <c r="AY55" s="167">
        <f t="shared" si="5"/>
        <v>11.164374325782104</v>
      </c>
      <c r="AZ55" s="105">
        <f t="shared" si="6"/>
        <v>1655.9364129300011</v>
      </c>
      <c r="BA55" s="105">
        <f t="shared" si="7"/>
        <v>14.451617381646548</v>
      </c>
      <c r="BB55" s="106">
        <f t="shared" si="8"/>
        <v>2081.8974129300041</v>
      </c>
    </row>
    <row r="56" spans="1:54" ht="20.100000000000001" hidden="1" customHeight="1" x14ac:dyDescent="0.25">
      <c r="A56" s="101" t="s">
        <v>44</v>
      </c>
      <c r="B56" s="165">
        <v>13717.844000000001</v>
      </c>
      <c r="C56" s="166">
        <v>13945.618416127159</v>
      </c>
      <c r="D56" s="165">
        <v>12920.29134505806</v>
      </c>
      <c r="E56" s="165">
        <v>12965.84623512172</v>
      </c>
      <c r="F56" s="165">
        <v>13188.563999999998</v>
      </c>
      <c r="G56" s="165">
        <v>13101.403599999998</v>
      </c>
      <c r="H56" s="165">
        <v>12827.7822</v>
      </c>
      <c r="I56" s="165">
        <v>12582.262698905901</v>
      </c>
      <c r="J56" s="165">
        <v>13729.970000000001</v>
      </c>
      <c r="K56" s="165">
        <v>15177.508307005101</v>
      </c>
      <c r="L56" s="165">
        <v>15837.73697994294</v>
      </c>
      <c r="M56" s="165">
        <v>15883.854805148731</v>
      </c>
      <c r="N56" s="165">
        <v>14965.666000000001</v>
      </c>
      <c r="O56" s="165">
        <v>14701.46625136028</v>
      </c>
      <c r="P56" s="165">
        <v>13651.492784501981</v>
      </c>
      <c r="Q56" s="165">
        <v>12954.95024077772</v>
      </c>
      <c r="R56" s="165">
        <v>12342.960999999999</v>
      </c>
      <c r="S56" s="165">
        <v>12362.357079422291</v>
      </c>
      <c r="T56" s="165">
        <v>11813.62887190959</v>
      </c>
      <c r="U56" s="165">
        <v>12295.224799279082</v>
      </c>
      <c r="V56" s="166">
        <v>13026.079000000002</v>
      </c>
      <c r="W56" s="165">
        <v>13776.99143491137</v>
      </c>
      <c r="X56" s="165">
        <v>13490.735158515588</v>
      </c>
      <c r="Y56" s="165">
        <v>13358.486831095681</v>
      </c>
      <c r="Z56" s="165">
        <v>13446.089</v>
      </c>
      <c r="AA56" s="165">
        <v>13983.59108797917</v>
      </c>
      <c r="AB56" s="165">
        <v>13624.43516828226</v>
      </c>
      <c r="AC56" s="165">
        <v>13199.236013028491</v>
      </c>
      <c r="AD56" s="165">
        <v>13182.873</v>
      </c>
      <c r="AE56" s="165">
        <v>13166.82616977378</v>
      </c>
      <c r="AF56" s="165">
        <v>12972.226163774461</v>
      </c>
      <c r="AG56" s="165">
        <v>12874.329205969199</v>
      </c>
      <c r="AH56" s="165">
        <v>12876.888000000001</v>
      </c>
      <c r="AI56" s="165">
        <v>13337.365115118349</v>
      </c>
      <c r="AJ56" s="165">
        <v>13211.856048099871</v>
      </c>
      <c r="AK56" s="165">
        <v>12971.165573186921</v>
      </c>
      <c r="AL56" s="165">
        <v>13063.984</v>
      </c>
      <c r="AM56" s="165">
        <v>13293.321454802779</v>
      </c>
      <c r="AN56" s="165">
        <v>13070.307950743301</v>
      </c>
      <c r="AO56" s="165">
        <v>12986.735892250159</v>
      </c>
      <c r="AP56" s="165">
        <v>12998.183000000001</v>
      </c>
      <c r="AQ56" s="165">
        <v>12920.197500191021</v>
      </c>
      <c r="AR56" s="165">
        <v>13030.64066834012</v>
      </c>
      <c r="AS56" s="165">
        <v>12960.6086409089</v>
      </c>
      <c r="AT56" s="165">
        <v>12957.770999999999</v>
      </c>
      <c r="AU56" s="165">
        <v>13144.948825478099</v>
      </c>
      <c r="AV56" s="165">
        <v>13309.954884018829</v>
      </c>
      <c r="AW56" s="165">
        <v>14015.71536680126</v>
      </c>
      <c r="AX56" s="165">
        <v>14861.650000000001</v>
      </c>
      <c r="AY56" s="167">
        <f t="shared" si="5"/>
        <v>8.3388006823251644</v>
      </c>
      <c r="AZ56" s="105">
        <f t="shared" si="6"/>
        <v>1143.8060000000005</v>
      </c>
      <c r="BA56" s="105">
        <f t="shared" si="7"/>
        <v>14.6930806155366</v>
      </c>
      <c r="BB56" s="106">
        <f t="shared" si="8"/>
        <v>1903.8790000000026</v>
      </c>
    </row>
    <row r="57" spans="1:54" ht="20.100000000000001" hidden="1" customHeight="1" x14ac:dyDescent="0.25">
      <c r="A57" s="101" t="s">
        <v>45</v>
      </c>
      <c r="B57" s="165">
        <v>1114.1518000000001</v>
      </c>
      <c r="C57" s="166">
        <v>1119.3280839873501</v>
      </c>
      <c r="D57" s="165">
        <v>1048.1666154620098</v>
      </c>
      <c r="E57" s="165">
        <v>1044.9126332905798</v>
      </c>
      <c r="F57" s="165">
        <v>1071.6452999999999</v>
      </c>
      <c r="G57" s="165">
        <v>1070.5256999999999</v>
      </c>
      <c r="H57" s="165">
        <v>1068.6534999999999</v>
      </c>
      <c r="I57" s="165">
        <v>1039.9160689246999</v>
      </c>
      <c r="J57" s="165">
        <v>1277.6243999999999</v>
      </c>
      <c r="K57" s="165">
        <v>1505.2743618454001</v>
      </c>
      <c r="L57" s="165">
        <v>1546.8535268444598</v>
      </c>
      <c r="M57" s="165">
        <v>1621.1419547637199</v>
      </c>
      <c r="N57" s="165">
        <v>1480.8113000000001</v>
      </c>
      <c r="O57" s="165">
        <v>1339.9532539249897</v>
      </c>
      <c r="P57" s="165">
        <v>1209.96883083696</v>
      </c>
      <c r="Q57" s="165">
        <v>1258.0684078617601</v>
      </c>
      <c r="R57" s="165">
        <v>1174.2226999999998</v>
      </c>
      <c r="S57" s="165">
        <v>1168.7353659376199</v>
      </c>
      <c r="T57" s="165">
        <v>1161.39745950417</v>
      </c>
      <c r="U57" s="165">
        <v>1210.5545801867299</v>
      </c>
      <c r="V57" s="166">
        <v>1286.0400999999999</v>
      </c>
      <c r="W57" s="165">
        <v>1321.4171596728497</v>
      </c>
      <c r="X57" s="165">
        <v>1344.4626347628798</v>
      </c>
      <c r="Y57" s="165">
        <v>1291.00075236968</v>
      </c>
      <c r="Z57" s="165">
        <v>1260.923</v>
      </c>
      <c r="AA57" s="165">
        <v>1314.3948621309298</v>
      </c>
      <c r="AB57" s="165">
        <v>1254.98616032581</v>
      </c>
      <c r="AC57" s="165">
        <v>1276.0862883427199</v>
      </c>
      <c r="AD57" s="165">
        <v>1348.6750999999999</v>
      </c>
      <c r="AE57" s="165">
        <v>1353.0627767376798</v>
      </c>
      <c r="AF57" s="165">
        <v>1383.1273985361399</v>
      </c>
      <c r="AG57" s="165">
        <v>1351.4133045897399</v>
      </c>
      <c r="AH57" s="165">
        <v>1409.8274000000001</v>
      </c>
      <c r="AI57" s="165">
        <v>1476.0692340007799</v>
      </c>
      <c r="AJ57" s="165">
        <v>1472.2319399764399</v>
      </c>
      <c r="AK57" s="165">
        <v>1419.5397827709103</v>
      </c>
      <c r="AL57" s="165">
        <v>1550.0101</v>
      </c>
      <c r="AM57" s="165">
        <v>1521.0875042682001</v>
      </c>
      <c r="AN57" s="165">
        <v>1548.5849392527898</v>
      </c>
      <c r="AO57" s="165">
        <v>1504.9129997795899</v>
      </c>
      <c r="AP57" s="165">
        <v>1573.2535000000003</v>
      </c>
      <c r="AQ57" s="165">
        <v>1549.4231210986004</v>
      </c>
      <c r="AR57" s="165">
        <v>1543.5492039986198</v>
      </c>
      <c r="AS57" s="165">
        <v>1434.4796869556603</v>
      </c>
      <c r="AT57" s="165">
        <v>1448.2638000000002</v>
      </c>
      <c r="AU57" s="165">
        <v>1467.2606959146399</v>
      </c>
      <c r="AV57" s="165">
        <v>1477.70848619648</v>
      </c>
      <c r="AW57" s="165">
        <v>1540.8286550785301</v>
      </c>
      <c r="AX57" s="165">
        <v>1626.2822129300002</v>
      </c>
      <c r="AY57" s="167">
        <f t="shared" si="5"/>
        <v>45.961227786752815</v>
      </c>
      <c r="AZ57" s="105">
        <f t="shared" si="6"/>
        <v>512.13041293000015</v>
      </c>
      <c r="BA57" s="105">
        <f t="shared" si="7"/>
        <v>12.290271352620314</v>
      </c>
      <c r="BB57" s="106">
        <f t="shared" si="8"/>
        <v>178.01841293000007</v>
      </c>
    </row>
    <row r="58" spans="1:54" ht="20.100000000000001" customHeight="1" x14ac:dyDescent="0.25">
      <c r="A58" s="158" t="s">
        <v>57</v>
      </c>
      <c r="B58" s="162">
        <v>46584.986399999994</v>
      </c>
      <c r="C58" s="163">
        <v>47181.09331024158</v>
      </c>
      <c r="D58" s="162">
        <v>45802.217525283661</v>
      </c>
      <c r="E58" s="162">
        <v>45646.243216934512</v>
      </c>
      <c r="F58" s="162">
        <v>45391.881500000003</v>
      </c>
      <c r="G58" s="162">
        <v>45479.106299999999</v>
      </c>
      <c r="H58" s="162">
        <v>45388.449500000002</v>
      </c>
      <c r="I58" s="162">
        <v>45235.558902737299</v>
      </c>
      <c r="J58" s="162">
        <v>46598.812900000004</v>
      </c>
      <c r="K58" s="162">
        <v>49343.628774207544</v>
      </c>
      <c r="L58" s="162">
        <v>49718.273222518292</v>
      </c>
      <c r="M58" s="162">
        <v>49365.671470563815</v>
      </c>
      <c r="N58" s="162">
        <v>47341.382800000007</v>
      </c>
      <c r="O58" s="162">
        <v>47440.429953409985</v>
      </c>
      <c r="P58" s="162">
        <v>45807.665798054484</v>
      </c>
      <c r="Q58" s="162">
        <v>45121.097585071257</v>
      </c>
      <c r="R58" s="162">
        <v>42709.664799999999</v>
      </c>
      <c r="S58" s="162">
        <v>42850.577580442368</v>
      </c>
      <c r="T58" s="162">
        <v>41919.218038817096</v>
      </c>
      <c r="U58" s="162">
        <v>42519.378813053445</v>
      </c>
      <c r="V58" s="163">
        <v>44186.147600000004</v>
      </c>
      <c r="W58" s="162">
        <v>45317.951958635778</v>
      </c>
      <c r="X58" s="162">
        <v>45253.102535037971</v>
      </c>
      <c r="Y58" s="162">
        <v>45177.58692938702</v>
      </c>
      <c r="Z58" s="162">
        <v>45480.3416</v>
      </c>
      <c r="AA58" s="162">
        <v>47349.590229181194</v>
      </c>
      <c r="AB58" s="162">
        <v>46773.29952887995</v>
      </c>
      <c r="AC58" s="162">
        <v>45873.950792457261</v>
      </c>
      <c r="AD58" s="162">
        <v>45316.677299999996</v>
      </c>
      <c r="AE58" s="162">
        <v>45591.583224779453</v>
      </c>
      <c r="AF58" s="162">
        <v>45890.048793208989</v>
      </c>
      <c r="AG58" s="162">
        <v>46115.512576214984</v>
      </c>
      <c r="AH58" s="162">
        <v>45818.935400000002</v>
      </c>
      <c r="AI58" s="162">
        <v>47064.013279213352</v>
      </c>
      <c r="AJ58" s="162">
        <v>46917.719722318936</v>
      </c>
      <c r="AK58" s="162">
        <v>46394.990186457515</v>
      </c>
      <c r="AL58" s="162">
        <v>46762.800999999999</v>
      </c>
      <c r="AM58" s="162">
        <v>47565.348880401536</v>
      </c>
      <c r="AN58" s="162">
        <v>47842.54972702673</v>
      </c>
      <c r="AO58" s="162">
        <v>46753.908132243538</v>
      </c>
      <c r="AP58" s="162">
        <v>45757.722699999998</v>
      </c>
      <c r="AQ58" s="162">
        <v>46480.696822513564</v>
      </c>
      <c r="AR58" s="162">
        <v>46696.82896360186</v>
      </c>
      <c r="AS58" s="162">
        <v>46649.745781270845</v>
      </c>
      <c r="AT58" s="162">
        <v>46697.542300000001</v>
      </c>
      <c r="AU58" s="162">
        <v>47919.638476265725</v>
      </c>
      <c r="AV58" s="162">
        <v>48467.242736811801</v>
      </c>
      <c r="AW58" s="162">
        <v>49844.193743798147</v>
      </c>
      <c r="AX58" s="162">
        <v>52471.061971160001</v>
      </c>
      <c r="AY58" s="164">
        <f t="shared" si="5"/>
        <v>12.635182998819358</v>
      </c>
      <c r="AZ58" s="111">
        <f t="shared" si="6"/>
        <v>5886.0755711600068</v>
      </c>
      <c r="BA58" s="111">
        <f t="shared" si="7"/>
        <v>12.363831040205575</v>
      </c>
      <c r="BB58" s="112">
        <f t="shared" si="8"/>
        <v>5773.5196711600001</v>
      </c>
    </row>
    <row r="59" spans="1:54" ht="20.100000000000001" hidden="1" customHeight="1" x14ac:dyDescent="0.25">
      <c r="A59" s="168" t="s">
        <v>94</v>
      </c>
      <c r="B59" s="169" t="e">
        <f t="shared" ref="B59:AX59" si="9">B61+B63</f>
        <v>#REF!</v>
      </c>
      <c r="C59" s="169" t="e">
        <f t="shared" si="9"/>
        <v>#REF!</v>
      </c>
      <c r="D59" s="169" t="e">
        <f t="shared" si="9"/>
        <v>#REF!</v>
      </c>
      <c r="E59" s="169" t="e">
        <f t="shared" si="9"/>
        <v>#REF!</v>
      </c>
      <c r="F59" s="169" t="e">
        <f t="shared" si="9"/>
        <v>#REF!</v>
      </c>
      <c r="G59" s="169" t="e">
        <f t="shared" si="9"/>
        <v>#REF!</v>
      </c>
      <c r="H59" s="169" t="e">
        <f t="shared" si="9"/>
        <v>#REF!</v>
      </c>
      <c r="I59" s="169" t="e">
        <f t="shared" si="9"/>
        <v>#REF!</v>
      </c>
      <c r="J59" s="169" t="e">
        <f t="shared" si="9"/>
        <v>#REF!</v>
      </c>
      <c r="K59" s="169" t="e">
        <f t="shared" si="9"/>
        <v>#REF!</v>
      </c>
      <c r="L59" s="169" t="e">
        <f t="shared" si="9"/>
        <v>#REF!</v>
      </c>
      <c r="M59" s="169" t="e">
        <f t="shared" si="9"/>
        <v>#REF!</v>
      </c>
      <c r="N59" s="169" t="e">
        <f t="shared" si="9"/>
        <v>#REF!</v>
      </c>
      <c r="O59" s="169" t="e">
        <f t="shared" si="9"/>
        <v>#REF!</v>
      </c>
      <c r="P59" s="169" t="e">
        <f t="shared" si="9"/>
        <v>#REF!</v>
      </c>
      <c r="Q59" s="169" t="e">
        <f t="shared" si="9"/>
        <v>#REF!</v>
      </c>
      <c r="R59" s="169" t="e">
        <f t="shared" si="9"/>
        <v>#REF!</v>
      </c>
      <c r="S59" s="169" t="e">
        <f t="shared" si="9"/>
        <v>#REF!</v>
      </c>
      <c r="T59" s="169" t="e">
        <f t="shared" si="9"/>
        <v>#REF!</v>
      </c>
      <c r="U59" s="169" t="e">
        <f t="shared" si="9"/>
        <v>#REF!</v>
      </c>
      <c r="V59" s="169" t="e">
        <f t="shared" si="9"/>
        <v>#REF!</v>
      </c>
      <c r="W59" s="169" t="e">
        <f t="shared" si="9"/>
        <v>#REF!</v>
      </c>
      <c r="X59" s="169" t="e">
        <f t="shared" si="9"/>
        <v>#REF!</v>
      </c>
      <c r="Y59" s="169" t="e">
        <f t="shared" si="9"/>
        <v>#REF!</v>
      </c>
      <c r="Z59" s="169" t="e">
        <f t="shared" si="9"/>
        <v>#REF!</v>
      </c>
      <c r="AA59" s="169" t="e">
        <f t="shared" si="9"/>
        <v>#REF!</v>
      </c>
      <c r="AB59" s="169" t="e">
        <f t="shared" si="9"/>
        <v>#REF!</v>
      </c>
      <c r="AC59" s="169" t="e">
        <f t="shared" si="9"/>
        <v>#REF!</v>
      </c>
      <c r="AD59" s="169" t="e">
        <f t="shared" si="9"/>
        <v>#REF!</v>
      </c>
      <c r="AE59" s="169" t="e">
        <f t="shared" si="9"/>
        <v>#REF!</v>
      </c>
      <c r="AF59" s="169" t="e">
        <f t="shared" si="9"/>
        <v>#REF!</v>
      </c>
      <c r="AG59" s="169" t="e">
        <f t="shared" si="9"/>
        <v>#REF!</v>
      </c>
      <c r="AH59" s="169" t="e">
        <f t="shared" si="9"/>
        <v>#REF!</v>
      </c>
      <c r="AI59" s="169" t="e">
        <f t="shared" si="9"/>
        <v>#REF!</v>
      </c>
      <c r="AJ59" s="169" t="e">
        <f t="shared" si="9"/>
        <v>#REF!</v>
      </c>
      <c r="AK59" s="169" t="e">
        <f t="shared" si="9"/>
        <v>#REF!</v>
      </c>
      <c r="AL59" s="169" t="e">
        <f t="shared" si="9"/>
        <v>#REF!</v>
      </c>
      <c r="AM59" s="169" t="e">
        <f t="shared" si="9"/>
        <v>#REF!</v>
      </c>
      <c r="AN59" s="169" t="e">
        <f t="shared" si="9"/>
        <v>#REF!</v>
      </c>
      <c r="AO59" s="169" t="e">
        <f t="shared" si="9"/>
        <v>#REF!</v>
      </c>
      <c r="AP59" s="169" t="e">
        <f t="shared" si="9"/>
        <v>#REF!</v>
      </c>
      <c r="AQ59" s="169" t="e">
        <f t="shared" si="9"/>
        <v>#REF!</v>
      </c>
      <c r="AR59" s="169" t="e">
        <f t="shared" si="9"/>
        <v>#REF!</v>
      </c>
      <c r="AS59" s="169" t="e">
        <f t="shared" si="9"/>
        <v>#REF!</v>
      </c>
      <c r="AT59" s="169" t="e">
        <f t="shared" si="9"/>
        <v>#REF!</v>
      </c>
      <c r="AU59" s="169" t="e">
        <f t="shared" si="9"/>
        <v>#REF!</v>
      </c>
      <c r="AV59" s="169" t="e">
        <f t="shared" si="9"/>
        <v>#REF!</v>
      </c>
      <c r="AW59" s="169" t="e">
        <f t="shared" si="9"/>
        <v>#REF!</v>
      </c>
      <c r="AX59" s="169" t="e">
        <f t="shared" si="9"/>
        <v>#REF!</v>
      </c>
      <c r="AY59" s="170" t="e">
        <f t="shared" si="5"/>
        <v>#REF!</v>
      </c>
      <c r="AZ59" s="171" t="e">
        <f t="shared" si="6"/>
        <v>#REF!</v>
      </c>
      <c r="BA59" s="171" t="e">
        <f t="shared" si="7"/>
        <v>#REF!</v>
      </c>
      <c r="BB59" s="172" t="e">
        <f t="shared" si="8"/>
        <v>#REF!</v>
      </c>
    </row>
    <row r="60" spans="1:54" ht="19.5" customHeight="1" x14ac:dyDescent="0.25">
      <c r="A60" s="101" t="s">
        <v>54</v>
      </c>
      <c r="B60" s="165">
        <v>21731.837</v>
      </c>
      <c r="C60" s="166">
        <v>22442.779447789122</v>
      </c>
      <c r="D60" s="165">
        <v>22659.15550050122</v>
      </c>
      <c r="E60" s="165">
        <v>22798.885826577582</v>
      </c>
      <c r="F60" s="165">
        <v>22151.196</v>
      </c>
      <c r="G60" s="165">
        <v>22209.491899999997</v>
      </c>
      <c r="H60" s="165">
        <v>22410.624</v>
      </c>
      <c r="I60" s="165">
        <v>22647.22203676177</v>
      </c>
      <c r="J60" s="165">
        <v>22542.693999999996</v>
      </c>
      <c r="K60" s="165">
        <v>24102.71750971346</v>
      </c>
      <c r="L60" s="165">
        <v>23647.602332759761</v>
      </c>
      <c r="M60" s="165">
        <v>23339.255660214232</v>
      </c>
      <c r="N60" s="165">
        <v>21561.031000000003</v>
      </c>
      <c r="O60" s="165">
        <v>21733.671514206977</v>
      </c>
      <c r="P60" s="165">
        <v>21369.120201421749</v>
      </c>
      <c r="Q60" s="165">
        <v>21419.544014431463</v>
      </c>
      <c r="R60" s="165">
        <v>20621.02</v>
      </c>
      <c r="S60" s="165">
        <v>20588.281183891209</v>
      </c>
      <c r="T60" s="165">
        <v>20428.33145463212</v>
      </c>
      <c r="U60" s="165">
        <v>20670.24899650909</v>
      </c>
      <c r="V60" s="166">
        <v>20265.974000000002</v>
      </c>
      <c r="W60" s="165">
        <v>20591.36862976804</v>
      </c>
      <c r="X60" s="165">
        <v>20815.018643794232</v>
      </c>
      <c r="Y60" s="165">
        <v>21144.609503537962</v>
      </c>
      <c r="Z60" s="165">
        <v>20883.442000000003</v>
      </c>
      <c r="AA60" s="165">
        <v>21786.730192772378</v>
      </c>
      <c r="AB60" s="165">
        <v>21586.457744056373</v>
      </c>
      <c r="AC60" s="165">
        <v>21511.942969760301</v>
      </c>
      <c r="AD60" s="165">
        <v>21674.698</v>
      </c>
      <c r="AE60" s="165">
        <v>21679.976585039039</v>
      </c>
      <c r="AF60" s="165">
        <v>22086.859803445259</v>
      </c>
      <c r="AG60" s="165">
        <v>22311.617862553561</v>
      </c>
      <c r="AH60" s="165">
        <v>21300.251</v>
      </c>
      <c r="AI60" s="165">
        <v>21654.330635139489</v>
      </c>
      <c r="AJ60" s="165">
        <v>21743.502532044069</v>
      </c>
      <c r="AK60" s="165">
        <v>21949.270640403243</v>
      </c>
      <c r="AL60" s="165">
        <v>21364.182000000001</v>
      </c>
      <c r="AM60" s="165">
        <v>21846.016954071383</v>
      </c>
      <c r="AN60" s="165">
        <v>22441.903942074117</v>
      </c>
      <c r="AO60" s="165">
        <v>22179.987723271137</v>
      </c>
      <c r="AP60" s="165">
        <v>21175.478999999999</v>
      </c>
      <c r="AQ60" s="165">
        <v>21963.608091868642</v>
      </c>
      <c r="AR60" s="165">
        <v>21591.648720362209</v>
      </c>
      <c r="AS60" s="165">
        <v>21816.26059320131</v>
      </c>
      <c r="AT60" s="165">
        <v>21438.433000000001</v>
      </c>
      <c r="AU60" s="165">
        <v>22032.492543115703</v>
      </c>
      <c r="AV60" s="165">
        <v>22368.488517748789</v>
      </c>
      <c r="AW60" s="165">
        <v>23510.907800675341</v>
      </c>
      <c r="AX60" s="165">
        <v>23829.112000000001</v>
      </c>
      <c r="AY60" s="167">
        <f t="shared" si="5"/>
        <v>9.6508342613129106</v>
      </c>
      <c r="AZ60" s="105">
        <f t="shared" si="6"/>
        <v>2097.2750000000015</v>
      </c>
      <c r="BA60" s="105">
        <f t="shared" si="7"/>
        <v>11.151485185461588</v>
      </c>
      <c r="BB60" s="106">
        <f t="shared" si="8"/>
        <v>2390.6790000000001</v>
      </c>
    </row>
    <row r="61" spans="1:54" ht="20.100000000000001" hidden="1" customHeight="1" x14ac:dyDescent="0.25">
      <c r="A61" s="173" t="s">
        <v>94</v>
      </c>
      <c r="B61" s="174" t="e">
        <f>B49+B54/B$203*#REF!</f>
        <v>#REF!</v>
      </c>
      <c r="C61" s="174" t="e">
        <f>C49+C54/C$203*#REF!</f>
        <v>#REF!</v>
      </c>
      <c r="D61" s="174" t="e">
        <f>D49+D54/D$203*#REF!</f>
        <v>#REF!</v>
      </c>
      <c r="E61" s="174" t="e">
        <f>E49+E54/E$203*#REF!</f>
        <v>#REF!</v>
      </c>
      <c r="F61" s="174" t="e">
        <f>F49+F54/F$203*#REF!</f>
        <v>#REF!</v>
      </c>
      <c r="G61" s="174" t="e">
        <f>G49+G54/G$203*#REF!</f>
        <v>#REF!</v>
      </c>
      <c r="H61" s="174" t="e">
        <f>H49+H54/H$203*#REF!</f>
        <v>#REF!</v>
      </c>
      <c r="I61" s="174" t="e">
        <f>I49+I54/I$203*#REF!</f>
        <v>#REF!</v>
      </c>
      <c r="J61" s="174" t="e">
        <f>J49+J54/J$203*#REF!</f>
        <v>#REF!</v>
      </c>
      <c r="K61" s="174" t="e">
        <f>K49+K54/K$203*#REF!</f>
        <v>#REF!</v>
      </c>
      <c r="L61" s="174" t="e">
        <f>L49+L54/L$203*#REF!</f>
        <v>#REF!</v>
      </c>
      <c r="M61" s="174" t="e">
        <f>M49+M54/M$203*#REF!</f>
        <v>#REF!</v>
      </c>
      <c r="N61" s="174" t="e">
        <f>N49+N54/N$203*#REF!</f>
        <v>#REF!</v>
      </c>
      <c r="O61" s="174" t="e">
        <f>O49+O54/O$203*#REF!</f>
        <v>#REF!</v>
      </c>
      <c r="P61" s="174" t="e">
        <f>P49+P54/P$203*#REF!</f>
        <v>#REF!</v>
      </c>
      <c r="Q61" s="174" t="e">
        <f>Q49+Q54/Q$203*#REF!</f>
        <v>#REF!</v>
      </c>
      <c r="R61" s="174" t="e">
        <f>R49+R54/R$203*#REF!</f>
        <v>#REF!</v>
      </c>
      <c r="S61" s="174" t="e">
        <f>S49+S54/S$203*#REF!</f>
        <v>#REF!</v>
      </c>
      <c r="T61" s="174" t="e">
        <f>T49+T54/T$203*#REF!</f>
        <v>#REF!</v>
      </c>
      <c r="U61" s="174" t="e">
        <f>U49+U54/U$203*#REF!</f>
        <v>#REF!</v>
      </c>
      <c r="V61" s="174" t="e">
        <f>V49+V54/V$203*#REF!</f>
        <v>#REF!</v>
      </c>
      <c r="W61" s="174" t="e">
        <f>W49+W54/W$203*#REF!</f>
        <v>#REF!</v>
      </c>
      <c r="X61" s="174" t="e">
        <f>X49+X54/X$203*#REF!</f>
        <v>#REF!</v>
      </c>
      <c r="Y61" s="174" t="e">
        <f>Y49+Y54/Y$203*#REF!</f>
        <v>#REF!</v>
      </c>
      <c r="Z61" s="174" t="e">
        <f>Z49+Z54/Z$203*#REF!</f>
        <v>#REF!</v>
      </c>
      <c r="AA61" s="174" t="e">
        <f>AA49+AA54/AA$203*#REF!</f>
        <v>#REF!</v>
      </c>
      <c r="AB61" s="174" t="e">
        <f>AB49+AB54/AB$203*#REF!</f>
        <v>#REF!</v>
      </c>
      <c r="AC61" s="174" t="e">
        <f>AC49+AC54/AC$203*#REF!</f>
        <v>#REF!</v>
      </c>
      <c r="AD61" s="174" t="e">
        <f>AD49+AD54/AD$203*#REF!</f>
        <v>#REF!</v>
      </c>
      <c r="AE61" s="174" t="e">
        <f>AE49+AE54/AE$203*#REF!</f>
        <v>#REF!</v>
      </c>
      <c r="AF61" s="174" t="e">
        <f>AF49+AF54/AF$203*#REF!</f>
        <v>#REF!</v>
      </c>
      <c r="AG61" s="174" t="e">
        <f>AG49+AG54/AG$203*#REF!</f>
        <v>#REF!</v>
      </c>
      <c r="AH61" s="174" t="e">
        <f>AH49+AH54/AH$203*#REF!</f>
        <v>#REF!</v>
      </c>
      <c r="AI61" s="174" t="e">
        <f>AI49+AI54/AI$203*#REF!</f>
        <v>#REF!</v>
      </c>
      <c r="AJ61" s="174" t="e">
        <f>AJ49+AJ54/AJ$203*#REF!</f>
        <v>#REF!</v>
      </c>
      <c r="AK61" s="174" t="e">
        <f>AK49+AK54/AK$203*#REF!</f>
        <v>#REF!</v>
      </c>
      <c r="AL61" s="174" t="e">
        <f>AL49+AL54/AL$203*#REF!</f>
        <v>#REF!</v>
      </c>
      <c r="AM61" s="174" t="e">
        <f>AM49+AM54/AM$203*#REF!</f>
        <v>#REF!</v>
      </c>
      <c r="AN61" s="174" t="e">
        <f>AN49+AN54/AN$203*#REF!</f>
        <v>#REF!</v>
      </c>
      <c r="AO61" s="174" t="e">
        <f>AO49+AO54/AO$203*#REF!</f>
        <v>#REF!</v>
      </c>
      <c r="AP61" s="174" t="e">
        <f>AP49+AP54/AP$203*#REF!</f>
        <v>#REF!</v>
      </c>
      <c r="AQ61" s="174" t="e">
        <f>AQ49+AQ54/AQ$203*#REF!</f>
        <v>#REF!</v>
      </c>
      <c r="AR61" s="174" t="e">
        <f>AR49+AR54/AR$203*#REF!</f>
        <v>#REF!</v>
      </c>
      <c r="AS61" s="174" t="e">
        <f>AS49+AS54/AS$203*#REF!</f>
        <v>#REF!</v>
      </c>
      <c r="AT61" s="174" t="e">
        <f>AT49+AT54/AT$203*#REF!</f>
        <v>#REF!</v>
      </c>
      <c r="AU61" s="174" t="e">
        <f>AU49+AU54/AU$203*#REF!</f>
        <v>#REF!</v>
      </c>
      <c r="AV61" s="174" t="e">
        <f>AV49+AV54/AV$203*#REF!</f>
        <v>#REF!</v>
      </c>
      <c r="AW61" s="174" t="e">
        <f>AW49+AW54/AW$203*#REF!</f>
        <v>#REF!</v>
      </c>
      <c r="AX61" s="174" t="e">
        <f>AX49+AX54/AX$203*#REF!</f>
        <v>#REF!</v>
      </c>
      <c r="AY61" s="175" t="e">
        <f t="shared" si="5"/>
        <v>#REF!</v>
      </c>
      <c r="AZ61" s="176" t="e">
        <f t="shared" si="6"/>
        <v>#REF!</v>
      </c>
      <c r="BA61" s="176" t="e">
        <f t="shared" si="7"/>
        <v>#REF!</v>
      </c>
      <c r="BB61" s="177" t="e">
        <f t="shared" si="8"/>
        <v>#REF!</v>
      </c>
    </row>
    <row r="62" spans="1:54" ht="20.100000000000001" customHeight="1" thickBot="1" x14ac:dyDescent="0.3">
      <c r="A62" s="178" t="s">
        <v>55</v>
      </c>
      <c r="B62" s="179">
        <v>24853.149400000002</v>
      </c>
      <c r="C62" s="180">
        <v>24738.313862452458</v>
      </c>
      <c r="D62" s="179">
        <v>23143.062024782437</v>
      </c>
      <c r="E62" s="179">
        <v>22847.35739035693</v>
      </c>
      <c r="F62" s="179">
        <v>23240.6855</v>
      </c>
      <c r="G62" s="179">
        <v>23269.614399999999</v>
      </c>
      <c r="H62" s="179">
        <v>22977.825499999999</v>
      </c>
      <c r="I62" s="179">
        <v>22588.336865975529</v>
      </c>
      <c r="J62" s="179">
        <v>24056.118900000001</v>
      </c>
      <c r="K62" s="179">
        <v>25240.911264494091</v>
      </c>
      <c r="L62" s="179">
        <v>26070.670889758527</v>
      </c>
      <c r="M62" s="179">
        <v>26026.415810349587</v>
      </c>
      <c r="N62" s="179">
        <v>25780.351799999997</v>
      </c>
      <c r="O62" s="179">
        <v>25706.758439203011</v>
      </c>
      <c r="P62" s="179">
        <v>24438.545596632728</v>
      </c>
      <c r="Q62" s="179">
        <v>23701.5535706398</v>
      </c>
      <c r="R62" s="179">
        <v>22088.644800000002</v>
      </c>
      <c r="S62" s="179">
        <v>22262.296396551159</v>
      </c>
      <c r="T62" s="179">
        <v>21490.886584184969</v>
      </c>
      <c r="U62" s="179">
        <v>21849.129816544351</v>
      </c>
      <c r="V62" s="180">
        <v>23920.173600000002</v>
      </c>
      <c r="W62" s="179">
        <v>24726.583328867739</v>
      </c>
      <c r="X62" s="179">
        <v>24438.083891243739</v>
      </c>
      <c r="Y62" s="179">
        <v>24032.977425849065</v>
      </c>
      <c r="Z62" s="179">
        <v>24596.899599999997</v>
      </c>
      <c r="AA62" s="179">
        <v>25562.86003640882</v>
      </c>
      <c r="AB62" s="179">
        <v>25186.84178482358</v>
      </c>
      <c r="AC62" s="179">
        <v>24362.007822696964</v>
      </c>
      <c r="AD62" s="179">
        <v>23641.979299999999</v>
      </c>
      <c r="AE62" s="179">
        <v>23911.606639740421</v>
      </c>
      <c r="AF62" s="179">
        <v>23803.18898976373</v>
      </c>
      <c r="AG62" s="179">
        <v>23803.894713661419</v>
      </c>
      <c r="AH62" s="179">
        <v>24518.684399999998</v>
      </c>
      <c r="AI62" s="179">
        <v>25409.682644073859</v>
      </c>
      <c r="AJ62" s="179">
        <v>25174.21719027486</v>
      </c>
      <c r="AK62" s="179">
        <v>24445.719546054272</v>
      </c>
      <c r="AL62" s="179">
        <v>25398.618999999999</v>
      </c>
      <c r="AM62" s="179">
        <v>25719.331926330149</v>
      </c>
      <c r="AN62" s="179">
        <v>25400.645784952612</v>
      </c>
      <c r="AO62" s="179">
        <v>24573.920408972401</v>
      </c>
      <c r="AP62" s="179">
        <v>24582.243699999999</v>
      </c>
      <c r="AQ62" s="179">
        <v>24517.088730644922</v>
      </c>
      <c r="AR62" s="179">
        <v>25105.180243239651</v>
      </c>
      <c r="AS62" s="179">
        <v>24833.485188069539</v>
      </c>
      <c r="AT62" s="179">
        <v>25259.109299999996</v>
      </c>
      <c r="AU62" s="179">
        <v>25887.145933150019</v>
      </c>
      <c r="AV62" s="179">
        <v>26098.754219063008</v>
      </c>
      <c r="AW62" s="179">
        <v>26333.28594312281</v>
      </c>
      <c r="AX62" s="179">
        <v>28641.94997116</v>
      </c>
      <c r="AY62" s="181">
        <f t="shared" si="5"/>
        <v>15.244778317393015</v>
      </c>
      <c r="AZ62" s="182">
        <f t="shared" si="6"/>
        <v>3788.8005711599981</v>
      </c>
      <c r="BA62" s="182">
        <f t="shared" si="7"/>
        <v>13.392401154435444</v>
      </c>
      <c r="BB62" s="183">
        <f t="shared" si="8"/>
        <v>3382.8406711600037</v>
      </c>
    </row>
    <row r="63" spans="1:54" ht="20.100000000000001" hidden="1" customHeight="1" x14ac:dyDescent="0.25">
      <c r="A63" s="184" t="s">
        <v>94</v>
      </c>
      <c r="B63" s="185" t="e">
        <f>B50+B55/B$203*#REF!</f>
        <v>#REF!</v>
      </c>
      <c r="C63" s="185" t="e">
        <f>C50+C55/C$203*#REF!</f>
        <v>#REF!</v>
      </c>
      <c r="D63" s="185" t="e">
        <f>D50+D55/D$203*#REF!</f>
        <v>#REF!</v>
      </c>
      <c r="E63" s="185" t="e">
        <f>E50+E55/E$203*#REF!</f>
        <v>#REF!</v>
      </c>
      <c r="F63" s="185" t="e">
        <f>F50+F55/F$203*#REF!</f>
        <v>#REF!</v>
      </c>
      <c r="G63" s="185" t="e">
        <f>G50+G55/G$203*#REF!</f>
        <v>#REF!</v>
      </c>
      <c r="H63" s="185" t="e">
        <f>H50+H55/H$203*#REF!</f>
        <v>#REF!</v>
      </c>
      <c r="I63" s="185" t="e">
        <f>I50+I55/I$203*#REF!</f>
        <v>#REF!</v>
      </c>
      <c r="J63" s="185" t="e">
        <f>J50+J55/J$203*#REF!</f>
        <v>#REF!</v>
      </c>
      <c r="K63" s="185" t="e">
        <f>K50+K55/K$203*#REF!</f>
        <v>#REF!</v>
      </c>
      <c r="L63" s="185" t="e">
        <f>L50+L55/L$203*#REF!</f>
        <v>#REF!</v>
      </c>
      <c r="M63" s="185" t="e">
        <f>M50+M55/M$203*#REF!</f>
        <v>#REF!</v>
      </c>
      <c r="N63" s="185" t="e">
        <f>N50+N55/N$203*#REF!</f>
        <v>#REF!</v>
      </c>
      <c r="O63" s="185" t="e">
        <f>O50+O55/O$203*#REF!</f>
        <v>#REF!</v>
      </c>
      <c r="P63" s="185" t="e">
        <f>P50+P55/P$203*#REF!</f>
        <v>#REF!</v>
      </c>
      <c r="Q63" s="185" t="e">
        <f>Q50+Q55/Q$203*#REF!</f>
        <v>#REF!</v>
      </c>
      <c r="R63" s="185" t="e">
        <f>R50+R55/R$203*#REF!</f>
        <v>#REF!</v>
      </c>
      <c r="S63" s="185" t="e">
        <f>S50+S55/S$203*#REF!</f>
        <v>#REF!</v>
      </c>
      <c r="T63" s="185" t="e">
        <f>T50+T55/T$203*#REF!</f>
        <v>#REF!</v>
      </c>
      <c r="U63" s="185" t="e">
        <f>U50+U55/U$203*#REF!</f>
        <v>#REF!</v>
      </c>
      <c r="V63" s="185" t="e">
        <f>V50+V55/V$203*#REF!</f>
        <v>#REF!</v>
      </c>
      <c r="W63" s="185" t="e">
        <f>W50+W55/W$203*#REF!</f>
        <v>#REF!</v>
      </c>
      <c r="X63" s="185" t="e">
        <f>X50+X55/X$203*#REF!</f>
        <v>#REF!</v>
      </c>
      <c r="Y63" s="185" t="e">
        <f>Y50+Y55/Y$203*#REF!</f>
        <v>#REF!</v>
      </c>
      <c r="Z63" s="185" t="e">
        <f>Z50+Z55/Z$203*#REF!</f>
        <v>#REF!</v>
      </c>
      <c r="AA63" s="185" t="e">
        <f>AA50+AA55/AA$203*#REF!</f>
        <v>#REF!</v>
      </c>
      <c r="AB63" s="185" t="e">
        <f>AB50+AB55/AB$203*#REF!</f>
        <v>#REF!</v>
      </c>
      <c r="AC63" s="185" t="e">
        <f>AC50+AC55/AC$203*#REF!</f>
        <v>#REF!</v>
      </c>
      <c r="AD63" s="185" t="e">
        <f>AD50+AD55/AD$203*#REF!</f>
        <v>#REF!</v>
      </c>
      <c r="AE63" s="185" t="e">
        <f>AE50+AE55/AE$203*#REF!</f>
        <v>#REF!</v>
      </c>
      <c r="AF63" s="185" t="e">
        <f>AF50+AF55/AF$203*#REF!</f>
        <v>#REF!</v>
      </c>
      <c r="AG63" s="185" t="e">
        <f>AG50+AG55/AG$203*#REF!</f>
        <v>#REF!</v>
      </c>
      <c r="AH63" s="185" t="e">
        <f>AH50+AH55/AH$203*#REF!</f>
        <v>#REF!</v>
      </c>
      <c r="AI63" s="185" t="e">
        <f>AI50+AI55/AI$203*#REF!</f>
        <v>#REF!</v>
      </c>
      <c r="AJ63" s="185" t="e">
        <f>AJ50+AJ55/AJ$203*#REF!</f>
        <v>#REF!</v>
      </c>
      <c r="AK63" s="185" t="e">
        <f>AK50+AK55/AK$203*#REF!</f>
        <v>#REF!</v>
      </c>
      <c r="AL63" s="185" t="e">
        <f>AL50+AL55/AL$203*#REF!</f>
        <v>#REF!</v>
      </c>
      <c r="AM63" s="185" t="e">
        <f>AM50+AM55/AM$203*#REF!</f>
        <v>#REF!</v>
      </c>
      <c r="AN63" s="185" t="e">
        <f>AN50+AN55/AN$203*#REF!</f>
        <v>#REF!</v>
      </c>
      <c r="AO63" s="185" t="e">
        <f>AO50+AO55/AO$203*#REF!</f>
        <v>#REF!</v>
      </c>
      <c r="AP63" s="185" t="e">
        <f>AP50+AP55/AP$203*#REF!</f>
        <v>#REF!</v>
      </c>
      <c r="AQ63" s="185" t="e">
        <f>AQ50+AQ55/AQ$203*#REF!</f>
        <v>#REF!</v>
      </c>
      <c r="AR63" s="185" t="e">
        <f>AR50+AR55/AR$203*#REF!</f>
        <v>#REF!</v>
      </c>
      <c r="AS63" s="185" t="e">
        <f>AS50+AS55/AS$203*#REF!</f>
        <v>#REF!</v>
      </c>
      <c r="AT63" s="185" t="e">
        <f>AT50+AT55/AT$203*#REF!</f>
        <v>#REF!</v>
      </c>
      <c r="AU63" s="185" t="e">
        <f>AU50+AU55/AU$203*#REF!</f>
        <v>#REF!</v>
      </c>
      <c r="AV63" s="185" t="e">
        <f>AV50+AV55/AV$203*#REF!</f>
        <v>#REF!</v>
      </c>
      <c r="AW63" s="185" t="e">
        <f>AW50+AW55/AW$203*#REF!</f>
        <v>#REF!</v>
      </c>
      <c r="AX63" s="185" t="e">
        <f>AX50+AX55/AX$203*#REF!</f>
        <v>#REF!</v>
      </c>
      <c r="AY63" s="186" t="e">
        <f t="shared" si="5"/>
        <v>#REF!</v>
      </c>
      <c r="AZ63" s="187" t="e">
        <f t="shared" si="6"/>
        <v>#REF!</v>
      </c>
      <c r="BA63" s="187" t="e">
        <f t="shared" si="7"/>
        <v>#REF!</v>
      </c>
      <c r="BB63" s="188" t="e">
        <f t="shared" si="8"/>
        <v>#REF!</v>
      </c>
    </row>
    <row r="64" spans="1:54" ht="20.100000000000001" hidden="1" customHeight="1" thickTop="1" x14ac:dyDescent="0.25">
      <c r="A64" s="101" t="s">
        <v>44</v>
      </c>
      <c r="B64" s="165">
        <v>22907.738000000001</v>
      </c>
      <c r="C64" s="166">
        <v>22801.48310738607</v>
      </c>
      <c r="D64" s="165">
        <v>21294.174754965577</v>
      </c>
      <c r="E64" s="165">
        <v>20897.578795045632</v>
      </c>
      <c r="F64" s="165">
        <v>21256.507999999998</v>
      </c>
      <c r="G64" s="165">
        <v>21237.1384</v>
      </c>
      <c r="H64" s="165">
        <v>20956.620800000001</v>
      </c>
      <c r="I64" s="165">
        <v>20612.130133073289</v>
      </c>
      <c r="J64" s="165">
        <v>21887.163</v>
      </c>
      <c r="K64" s="165">
        <v>22940.914612965658</v>
      </c>
      <c r="L64" s="165">
        <v>23696.77462098523</v>
      </c>
      <c r="M64" s="165">
        <v>23600.291128241457</v>
      </c>
      <c r="N64" s="165">
        <v>23419.582999999999</v>
      </c>
      <c r="O64" s="165">
        <v>23551.842306257455</v>
      </c>
      <c r="P64" s="165">
        <v>22416.49311371781</v>
      </c>
      <c r="Q64" s="165">
        <v>21586.691303819804</v>
      </c>
      <c r="R64" s="165">
        <v>20038.089</v>
      </c>
      <c r="S64" s="165">
        <v>20150.704805093919</v>
      </c>
      <c r="T64" s="165">
        <v>19516.872498626799</v>
      </c>
      <c r="U64" s="165">
        <v>19872.890472520041</v>
      </c>
      <c r="V64" s="166">
        <v>21850.324000000001</v>
      </c>
      <c r="W64" s="165">
        <v>22689.690589696802</v>
      </c>
      <c r="X64" s="165">
        <v>22341.806263209211</v>
      </c>
      <c r="Y64" s="165">
        <v>22016.220012578091</v>
      </c>
      <c r="Z64" s="165">
        <v>22593.828000000001</v>
      </c>
      <c r="AA64" s="165">
        <v>23523.939940236622</v>
      </c>
      <c r="AB64" s="165">
        <v>22999.188843401331</v>
      </c>
      <c r="AC64" s="165">
        <v>22186.248517083692</v>
      </c>
      <c r="AD64" s="165">
        <v>21452.682000000001</v>
      </c>
      <c r="AE64" s="165">
        <v>21778.61905354396</v>
      </c>
      <c r="AF64" s="165">
        <v>21635.03171017969</v>
      </c>
      <c r="AG64" s="165">
        <v>21486.303910086091</v>
      </c>
      <c r="AH64" s="165">
        <v>22211.192000000003</v>
      </c>
      <c r="AI64" s="165">
        <v>23056.669261858253</v>
      </c>
      <c r="AJ64" s="165">
        <v>23022.572308000072</v>
      </c>
      <c r="AK64" s="165">
        <v>22329.962164076424</v>
      </c>
      <c r="AL64" s="165">
        <v>23163.914000000001</v>
      </c>
      <c r="AM64" s="165">
        <v>23517.29410359593</v>
      </c>
      <c r="AN64" s="165">
        <v>23052.539655379624</v>
      </c>
      <c r="AO64" s="165">
        <v>22243.114619544111</v>
      </c>
      <c r="AP64" s="165">
        <v>22238.993000000002</v>
      </c>
      <c r="AQ64" s="165">
        <v>22159.603082045902</v>
      </c>
      <c r="AR64" s="165">
        <v>22690.960716382593</v>
      </c>
      <c r="AS64" s="165">
        <v>22518.29670883184</v>
      </c>
      <c r="AT64" s="165">
        <v>22951.903999999999</v>
      </c>
      <c r="AU64" s="165">
        <v>23480.714351657149</v>
      </c>
      <c r="AV64" s="165">
        <v>23664.548382130328</v>
      </c>
      <c r="AW64" s="165">
        <v>23904.451144615203</v>
      </c>
      <c r="AX64" s="165">
        <v>26009.031000000003</v>
      </c>
      <c r="AY64" s="167">
        <f t="shared" si="5"/>
        <v>13.538242599649896</v>
      </c>
      <c r="AZ64" s="105">
        <f t="shared" si="6"/>
        <v>3101.2930000000015</v>
      </c>
      <c r="BA64" s="105">
        <f t="shared" si="7"/>
        <v>13.319594456232375</v>
      </c>
      <c r="BB64" s="106">
        <f t="shared" si="8"/>
        <v>3057.127000000004</v>
      </c>
    </row>
    <row r="65" spans="1:54" ht="20.100000000000001" hidden="1" customHeight="1" thickTop="1" x14ac:dyDescent="0.25">
      <c r="A65" s="189" t="s">
        <v>45</v>
      </c>
      <c r="B65" s="190">
        <v>1945.4114</v>
      </c>
      <c r="C65" s="191">
        <v>1936.8307550663899</v>
      </c>
      <c r="D65" s="190">
        <v>1848.8872698168598</v>
      </c>
      <c r="E65" s="190">
        <v>1949.7785953112998</v>
      </c>
      <c r="F65" s="190">
        <v>1984.1774999999998</v>
      </c>
      <c r="G65" s="190">
        <v>2032.4760000000001</v>
      </c>
      <c r="H65" s="190">
        <v>2021.2047</v>
      </c>
      <c r="I65" s="190">
        <v>1976.2067329022402</v>
      </c>
      <c r="J65" s="190">
        <v>2168.9558999999999</v>
      </c>
      <c r="K65" s="190">
        <v>2299.9966515284304</v>
      </c>
      <c r="L65" s="190">
        <v>2373.8962687733001</v>
      </c>
      <c r="M65" s="190">
        <v>2426.1246821081299</v>
      </c>
      <c r="N65" s="190">
        <v>2360.7687999999998</v>
      </c>
      <c r="O65" s="190">
        <v>2154.9161329455496</v>
      </c>
      <c r="P65" s="190">
        <v>2022.0524829149201</v>
      </c>
      <c r="Q65" s="190">
        <v>2114.8622668200001</v>
      </c>
      <c r="R65" s="190">
        <v>2050.5557999999996</v>
      </c>
      <c r="S65" s="190">
        <v>2111.5915914572397</v>
      </c>
      <c r="T65" s="190">
        <v>1974.0140855581699</v>
      </c>
      <c r="U65" s="190">
        <v>1976.23934402431</v>
      </c>
      <c r="V65" s="191">
        <v>2069.8495999999996</v>
      </c>
      <c r="W65" s="190">
        <v>2036.8927391709399</v>
      </c>
      <c r="X65" s="190">
        <v>2096.2776280345297</v>
      </c>
      <c r="Y65" s="190">
        <v>2016.7574132709701</v>
      </c>
      <c r="Z65" s="190">
        <v>2003.0716</v>
      </c>
      <c r="AA65" s="190">
        <v>2038.9200961721997</v>
      </c>
      <c r="AB65" s="190">
        <v>2187.65294142225</v>
      </c>
      <c r="AC65" s="190">
        <v>2175.75930561327</v>
      </c>
      <c r="AD65" s="190">
        <v>2189.2972999999997</v>
      </c>
      <c r="AE65" s="190">
        <v>2132.9875861964597</v>
      </c>
      <c r="AF65" s="190">
        <v>2168.1572795840402</v>
      </c>
      <c r="AG65" s="190">
        <v>2317.59080357533</v>
      </c>
      <c r="AH65" s="190">
        <v>2307.4924000000001</v>
      </c>
      <c r="AI65" s="190">
        <v>2353.0133822156099</v>
      </c>
      <c r="AJ65" s="190">
        <v>2151.6448822747898</v>
      </c>
      <c r="AK65" s="190">
        <v>2115.7573819778509</v>
      </c>
      <c r="AL65" s="190">
        <v>2234.7049999999999</v>
      </c>
      <c r="AM65" s="190">
        <v>2202.0378227342198</v>
      </c>
      <c r="AN65" s="190">
        <v>2348.1061295729901</v>
      </c>
      <c r="AO65" s="190">
        <v>2330.8057894282902</v>
      </c>
      <c r="AP65" s="190">
        <v>2343.2507000000005</v>
      </c>
      <c r="AQ65" s="190">
        <v>2357.4856485990204</v>
      </c>
      <c r="AR65" s="190">
        <v>2414.2195268570595</v>
      </c>
      <c r="AS65" s="190">
        <v>2315.1884792377004</v>
      </c>
      <c r="AT65" s="190">
        <v>2307.2053000000005</v>
      </c>
      <c r="AU65" s="190">
        <v>2406.43158149287</v>
      </c>
      <c r="AV65" s="190">
        <v>2434.2058369326801</v>
      </c>
      <c r="AW65" s="190">
        <v>2428.8347985076102</v>
      </c>
      <c r="AX65" s="190">
        <v>2632.9189711600002</v>
      </c>
      <c r="AY65" s="192">
        <f t="shared" si="5"/>
        <v>35.339775881566773</v>
      </c>
      <c r="AZ65" s="193">
        <f t="shared" si="6"/>
        <v>687.50757116000023</v>
      </c>
      <c r="BA65" s="193">
        <f t="shared" si="7"/>
        <v>14.116678224687945</v>
      </c>
      <c r="BB65" s="194">
        <f t="shared" si="8"/>
        <v>325.71367115999965</v>
      </c>
    </row>
    <row r="66" spans="1:54" s="199" customFormat="1" ht="33.75" customHeight="1" thickTop="1" thickBot="1" x14ac:dyDescent="0.3">
      <c r="A66" s="195" t="s">
        <v>58</v>
      </c>
      <c r="B66" s="196">
        <v>2986.942</v>
      </c>
      <c r="C66" s="197">
        <v>2944.4691510209404</v>
      </c>
      <c r="D66" s="196">
        <v>3037.2745450038601</v>
      </c>
      <c r="E66" s="196">
        <v>3012.23663491876</v>
      </c>
      <c r="F66" s="196">
        <v>3154.973</v>
      </c>
      <c r="G66" s="196">
        <v>3250.6750999999999</v>
      </c>
      <c r="H66" s="196">
        <v>3251.7694000000001</v>
      </c>
      <c r="I66" s="196">
        <v>3250.3238908405001</v>
      </c>
      <c r="J66" s="196">
        <v>3223.9380000000001</v>
      </c>
      <c r="K66" s="196">
        <v>3379.7401918175901</v>
      </c>
      <c r="L66" s="196">
        <v>3527.1943182025298</v>
      </c>
      <c r="M66" s="196">
        <v>3344.9877020816502</v>
      </c>
      <c r="N66" s="196">
        <v>3137.6559999999999</v>
      </c>
      <c r="O66" s="196">
        <v>3173.9955988901002</v>
      </c>
      <c r="P66" s="196">
        <v>3118.7537355844497</v>
      </c>
      <c r="Q66" s="196">
        <v>2907.95320485924</v>
      </c>
      <c r="R66" s="196">
        <v>2872.011</v>
      </c>
      <c r="S66" s="196">
        <v>2748.22556879485</v>
      </c>
      <c r="T66" s="196">
        <v>2706.6617595141702</v>
      </c>
      <c r="U66" s="196">
        <v>2698.2167237740296</v>
      </c>
      <c r="V66" s="197">
        <v>2675.5320000000002</v>
      </c>
      <c r="W66" s="196">
        <v>2680.7183862072598</v>
      </c>
      <c r="X66" s="196">
        <v>2662.5379137934597</v>
      </c>
      <c r="Y66" s="196">
        <v>2612.2386126716801</v>
      </c>
      <c r="Z66" s="196">
        <v>2503.7670000000003</v>
      </c>
      <c r="AA66" s="196">
        <v>2641.1915631575503</v>
      </c>
      <c r="AB66" s="196">
        <v>2508.8218315786003</v>
      </c>
      <c r="AC66" s="196">
        <v>2384.0881803914499</v>
      </c>
      <c r="AD66" s="196">
        <v>2476.7269999999999</v>
      </c>
      <c r="AE66" s="196">
        <v>2464.4599257930504</v>
      </c>
      <c r="AF66" s="196">
        <v>2430.6157628821502</v>
      </c>
      <c r="AG66" s="196">
        <v>2355.1323591261498</v>
      </c>
      <c r="AH66" s="196">
        <v>2359.6590000000001</v>
      </c>
      <c r="AI66" s="196">
        <v>2395.6208000013003</v>
      </c>
      <c r="AJ66" s="196">
        <v>2360.8580000012998</v>
      </c>
      <c r="AK66" s="196">
        <v>2386.7819549824799</v>
      </c>
      <c r="AL66" s="196">
        <v>2319.6790000000001</v>
      </c>
      <c r="AM66" s="196">
        <v>2305.8965656573596</v>
      </c>
      <c r="AN66" s="196">
        <v>2303.7367422233501</v>
      </c>
      <c r="AO66" s="196">
        <v>2269.5165686881901</v>
      </c>
      <c r="AP66" s="196">
        <v>2246.77</v>
      </c>
      <c r="AQ66" s="196">
        <v>2249.98809999995</v>
      </c>
      <c r="AR66" s="196">
        <v>2234.1158577465499</v>
      </c>
      <c r="AS66" s="196">
        <v>2217.8219777465501</v>
      </c>
      <c r="AT66" s="196">
        <v>2248.1590000000001</v>
      </c>
      <c r="AU66" s="196">
        <v>2088.0388754720002</v>
      </c>
      <c r="AV66" s="196">
        <v>2003.9070509436999</v>
      </c>
      <c r="AW66" s="196">
        <v>1963.8576194603002</v>
      </c>
      <c r="AX66" s="196">
        <v>1828.9340000000002</v>
      </c>
      <c r="AY66" s="198">
        <f t="shared" si="5"/>
        <v>-38.769292577588807</v>
      </c>
      <c r="AZ66" s="130">
        <f t="shared" si="6"/>
        <v>-1158.0079999999998</v>
      </c>
      <c r="BA66" s="130">
        <f t="shared" si="7"/>
        <v>-18.650475936304588</v>
      </c>
      <c r="BB66" s="131">
        <f t="shared" si="8"/>
        <v>-419.22499999999991</v>
      </c>
    </row>
    <row r="67" spans="1:54" s="199" customFormat="1" ht="63.95" customHeight="1" thickTop="1" x14ac:dyDescent="0.25">
      <c r="A67" s="200" t="s">
        <v>95</v>
      </c>
      <c r="B67" s="162">
        <v>22422.522000000004</v>
      </c>
      <c r="C67" s="163">
        <v>23134.577447789125</v>
      </c>
      <c r="D67" s="162">
        <v>23350.547500501219</v>
      </c>
      <c r="E67" s="162">
        <v>23491.496826577582</v>
      </c>
      <c r="F67" s="162">
        <v>22853.298000000003</v>
      </c>
      <c r="G67" s="162">
        <v>22911.6479</v>
      </c>
      <c r="H67" s="162">
        <v>23112.527999999998</v>
      </c>
      <c r="I67" s="162">
        <v>23351.019036761772</v>
      </c>
      <c r="J67" s="162">
        <v>23257.450999999997</v>
      </c>
      <c r="K67" s="162">
        <v>24824.39350971346</v>
      </c>
      <c r="L67" s="162">
        <v>24364.383332759764</v>
      </c>
      <c r="M67" s="162">
        <v>24054.060660214229</v>
      </c>
      <c r="N67" s="162">
        <v>22178.343000000001</v>
      </c>
      <c r="O67" s="162">
        <v>22350.461514206974</v>
      </c>
      <c r="P67" s="162">
        <v>21985.551201421749</v>
      </c>
      <c r="Q67" s="162">
        <v>22034.329014431463</v>
      </c>
      <c r="R67" s="162">
        <v>21153.636000000002</v>
      </c>
      <c r="S67" s="162">
        <v>21119.727183891209</v>
      </c>
      <c r="T67" s="162">
        <v>20957.930454632122</v>
      </c>
      <c r="U67" s="162">
        <v>21199.614996509092</v>
      </c>
      <c r="V67" s="163">
        <v>20779.003000000004</v>
      </c>
      <c r="W67" s="162">
        <v>21104.973629768043</v>
      </c>
      <c r="X67" s="162">
        <v>21327.311643794234</v>
      </c>
      <c r="Y67" s="162">
        <v>21656.698503537966</v>
      </c>
      <c r="Z67" s="162">
        <v>21383.751</v>
      </c>
      <c r="AA67" s="162">
        <v>22288.107192772375</v>
      </c>
      <c r="AB67" s="162">
        <v>22086.073744056372</v>
      </c>
      <c r="AC67" s="162">
        <v>22010.220969760299</v>
      </c>
      <c r="AD67" s="162">
        <v>22163.659</v>
      </c>
      <c r="AE67" s="162">
        <v>22169.304585039041</v>
      </c>
      <c r="AF67" s="162">
        <v>22576.571803445258</v>
      </c>
      <c r="AG67" s="162">
        <v>22800.567862553562</v>
      </c>
      <c r="AH67" s="162">
        <v>21755.947</v>
      </c>
      <c r="AI67" s="162">
        <v>22109.826635139489</v>
      </c>
      <c r="AJ67" s="162">
        <v>22199.702532044066</v>
      </c>
      <c r="AK67" s="162">
        <v>22404.476640403242</v>
      </c>
      <c r="AL67" s="162">
        <v>21789.785</v>
      </c>
      <c r="AM67" s="162">
        <v>22273.719954071381</v>
      </c>
      <c r="AN67" s="162">
        <v>22869.288942074116</v>
      </c>
      <c r="AO67" s="162">
        <v>22605.816723271135</v>
      </c>
      <c r="AP67" s="162">
        <v>21601.534</v>
      </c>
      <c r="AQ67" s="162">
        <v>22389.356091868642</v>
      </c>
      <c r="AR67" s="162">
        <v>22019.74072036221</v>
      </c>
      <c r="AS67" s="162">
        <v>22243.443593201311</v>
      </c>
      <c r="AT67" s="162">
        <v>21846.879000000001</v>
      </c>
      <c r="AU67" s="162">
        <v>22441.995543115703</v>
      </c>
      <c r="AV67" s="162">
        <v>22778.804517748791</v>
      </c>
      <c r="AW67" s="162">
        <v>23923.673800675344</v>
      </c>
      <c r="AX67" s="162">
        <v>24113.631000000001</v>
      </c>
      <c r="AY67" s="164">
        <f t="shared" si="5"/>
        <v>7.5419779239603013</v>
      </c>
      <c r="AZ67" s="111">
        <f t="shared" si="6"/>
        <v>1691.1089999999967</v>
      </c>
      <c r="BA67" s="111">
        <f t="shared" si="7"/>
        <v>10.375385066073434</v>
      </c>
      <c r="BB67" s="112">
        <f t="shared" si="8"/>
        <v>2266.7520000000004</v>
      </c>
    </row>
    <row r="68" spans="1:54" s="199" customFormat="1" ht="17.649999999999999" customHeight="1" x14ac:dyDescent="0.25">
      <c r="A68" s="201" t="s">
        <v>96</v>
      </c>
      <c r="B68" s="202"/>
      <c r="C68" s="203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3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4"/>
      <c r="AZ68" s="205"/>
      <c r="BA68" s="205"/>
      <c r="BB68" s="206"/>
    </row>
    <row r="69" spans="1:54" s="199" customFormat="1" ht="19.5" customHeight="1" x14ac:dyDescent="0.25">
      <c r="A69" s="101" t="s">
        <v>97</v>
      </c>
      <c r="B69" s="207">
        <v>0.113</v>
      </c>
      <c r="C69" s="208">
        <v>0.104</v>
      </c>
      <c r="D69" s="207">
        <v>0.104</v>
      </c>
      <c r="E69" s="207">
        <v>0.104</v>
      </c>
      <c r="F69" s="207">
        <v>0.104</v>
      </c>
      <c r="G69" s="207">
        <v>0.104</v>
      </c>
      <c r="H69" s="207">
        <v>0.104</v>
      </c>
      <c r="I69" s="207">
        <v>0.104</v>
      </c>
      <c r="J69" s="207">
        <v>0.104</v>
      </c>
      <c r="K69" s="207">
        <v>0.104</v>
      </c>
      <c r="L69" s="207">
        <v>0.104</v>
      </c>
      <c r="M69" s="207">
        <v>0.104</v>
      </c>
      <c r="N69" s="207">
        <v>0.104</v>
      </c>
      <c r="O69" s="207">
        <v>0.104</v>
      </c>
      <c r="P69" s="207">
        <v>0.104</v>
      </c>
      <c r="Q69" s="207">
        <v>0.104</v>
      </c>
      <c r="R69" s="207">
        <v>0.104</v>
      </c>
      <c r="S69" s="207">
        <v>0.104</v>
      </c>
      <c r="T69" s="207">
        <v>0.104</v>
      </c>
      <c r="U69" s="207">
        <v>0.104</v>
      </c>
      <c r="V69" s="208">
        <v>0.104</v>
      </c>
      <c r="W69" s="207">
        <v>0.104</v>
      </c>
      <c r="X69" s="207">
        <v>0.104</v>
      </c>
      <c r="Y69" s="207">
        <v>0.104</v>
      </c>
      <c r="Z69" s="207">
        <v>0.104</v>
      </c>
      <c r="AA69" s="207">
        <v>0.104</v>
      </c>
      <c r="AB69" s="207">
        <v>0.104</v>
      </c>
      <c r="AC69" s="207">
        <v>0.104</v>
      </c>
      <c r="AD69" s="207">
        <v>0.104</v>
      </c>
      <c r="AE69" s="207">
        <v>0.104</v>
      </c>
      <c r="AF69" s="207">
        <v>0.104</v>
      </c>
      <c r="AG69" s="207">
        <v>0.104</v>
      </c>
      <c r="AH69" s="207">
        <v>0.104</v>
      </c>
      <c r="AI69" s="207">
        <v>0.104</v>
      </c>
      <c r="AJ69" s="207">
        <v>0.104</v>
      </c>
      <c r="AK69" s="207">
        <v>0.104</v>
      </c>
      <c r="AL69" s="207">
        <v>0.104</v>
      </c>
      <c r="AM69" s="207">
        <v>0.104</v>
      </c>
      <c r="AN69" s="207">
        <v>0.104</v>
      </c>
      <c r="AO69" s="207">
        <v>0.104</v>
      </c>
      <c r="AP69" s="207">
        <v>0.104</v>
      </c>
      <c r="AQ69" s="207">
        <v>0.104</v>
      </c>
      <c r="AR69" s="207">
        <v>0.104</v>
      </c>
      <c r="AS69" s="207">
        <v>0.104</v>
      </c>
      <c r="AT69" s="207">
        <v>0.104</v>
      </c>
      <c r="AU69" s="207">
        <v>0.104</v>
      </c>
      <c r="AV69" s="207">
        <v>0.104</v>
      </c>
      <c r="AW69" s="207">
        <v>0.104</v>
      </c>
      <c r="AX69" s="207">
        <v>0.104</v>
      </c>
      <c r="AY69" s="209">
        <f t="shared" ref="AY69:AY91" si="10">IF(ROUND(B69,1)=0,"x",IF(ABS(AX69)/ABS(B69)&gt;10,"x",(ROUND(AX69,1)-ROUND(B69,1))/ROUND(B69,1)*SIGN(B69)*100))</f>
        <v>0</v>
      </c>
      <c r="AZ69" s="105">
        <f t="shared" ref="AZ69:AZ91" si="11">AX69-B69</f>
        <v>-9.000000000000008E-3</v>
      </c>
      <c r="BA69" s="105">
        <f t="shared" ref="BA69:BA91" si="12">IF(ROUND(AT69,1)=0,"x",IF(ABS(AX69)/ABS(AT69)&gt;10,"x",(ROUND(AX69,1)-ROUND(AT69,1))/ROUND(AT69,1)*SIGN(AT69)*100))</f>
        <v>0</v>
      </c>
      <c r="BB69" s="106">
        <f t="shared" ref="BB69:BB91" si="13">AX69-AT69</f>
        <v>0</v>
      </c>
    </row>
    <row r="70" spans="1:54" s="199" customFormat="1" ht="20.100000000000001" customHeight="1" x14ac:dyDescent="0.25">
      <c r="A70" s="201" t="s">
        <v>98</v>
      </c>
      <c r="B70" s="210">
        <v>0</v>
      </c>
      <c r="C70" s="211">
        <v>0</v>
      </c>
      <c r="D70" s="210">
        <v>0</v>
      </c>
      <c r="E70" s="210">
        <v>0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10">
        <v>0</v>
      </c>
      <c r="N70" s="210">
        <v>0</v>
      </c>
      <c r="O70" s="210">
        <v>0</v>
      </c>
      <c r="P70" s="210">
        <v>0</v>
      </c>
      <c r="Q70" s="210">
        <v>0</v>
      </c>
      <c r="R70" s="210">
        <v>0</v>
      </c>
      <c r="S70" s="210">
        <v>0</v>
      </c>
      <c r="T70" s="210">
        <v>0</v>
      </c>
      <c r="U70" s="210">
        <v>0</v>
      </c>
      <c r="V70" s="211">
        <v>0</v>
      </c>
      <c r="W70" s="210">
        <v>0</v>
      </c>
      <c r="X70" s="210">
        <v>0</v>
      </c>
      <c r="Y70" s="210">
        <v>0</v>
      </c>
      <c r="Z70" s="210">
        <v>0</v>
      </c>
      <c r="AA70" s="210">
        <v>0</v>
      </c>
      <c r="AB70" s="210">
        <v>0</v>
      </c>
      <c r="AC70" s="210">
        <v>0</v>
      </c>
      <c r="AD70" s="210">
        <v>0</v>
      </c>
      <c r="AE70" s="210">
        <v>0</v>
      </c>
      <c r="AF70" s="210">
        <v>0</v>
      </c>
      <c r="AG70" s="210">
        <v>0</v>
      </c>
      <c r="AH70" s="210">
        <v>0</v>
      </c>
      <c r="AI70" s="210">
        <v>0</v>
      </c>
      <c r="AJ70" s="210">
        <v>0</v>
      </c>
      <c r="AK70" s="210">
        <v>0</v>
      </c>
      <c r="AL70" s="210">
        <v>0</v>
      </c>
      <c r="AM70" s="210">
        <v>0</v>
      </c>
      <c r="AN70" s="210">
        <v>0</v>
      </c>
      <c r="AO70" s="210">
        <v>0</v>
      </c>
      <c r="AP70" s="210">
        <v>0</v>
      </c>
      <c r="AQ70" s="210">
        <v>0</v>
      </c>
      <c r="AR70" s="210">
        <v>0</v>
      </c>
      <c r="AS70" s="210">
        <v>0</v>
      </c>
      <c r="AT70" s="210">
        <v>0</v>
      </c>
      <c r="AU70" s="210">
        <v>0</v>
      </c>
      <c r="AV70" s="210">
        <v>0</v>
      </c>
      <c r="AW70" s="210">
        <v>0</v>
      </c>
      <c r="AX70" s="210">
        <v>0</v>
      </c>
      <c r="AY70" s="212" t="str">
        <f t="shared" si="10"/>
        <v>x</v>
      </c>
      <c r="AZ70" s="213">
        <f t="shared" si="11"/>
        <v>0</v>
      </c>
      <c r="BA70" s="214" t="str">
        <f t="shared" si="12"/>
        <v>x</v>
      </c>
      <c r="BB70" s="215">
        <f t="shared" si="13"/>
        <v>0</v>
      </c>
    </row>
    <row r="71" spans="1:54" s="199" customFormat="1" ht="20.100000000000001" customHeight="1" x14ac:dyDescent="0.25">
      <c r="A71" s="216" t="s">
        <v>100</v>
      </c>
      <c r="B71" s="217">
        <v>5.0579999999999998</v>
      </c>
      <c r="C71" s="218">
        <v>5.0579999999999998</v>
      </c>
      <c r="D71" s="217">
        <v>5.0579999999999998</v>
      </c>
      <c r="E71" s="217">
        <v>5.0579999999999998</v>
      </c>
      <c r="F71" s="217">
        <v>5.9729999999999999</v>
      </c>
      <c r="G71" s="217">
        <v>5.9729999999999999</v>
      </c>
      <c r="H71" s="217">
        <v>5.9729999999999999</v>
      </c>
      <c r="I71" s="217">
        <v>5.9729999999999999</v>
      </c>
      <c r="J71" s="217">
        <v>3.77</v>
      </c>
      <c r="K71" s="217">
        <v>3.77</v>
      </c>
      <c r="L71" s="217">
        <v>3.77</v>
      </c>
      <c r="M71" s="217">
        <v>3.77</v>
      </c>
      <c r="N71" s="217">
        <v>3.8050000000000002</v>
      </c>
      <c r="O71" s="217">
        <v>3.8050000000000002</v>
      </c>
      <c r="P71" s="217">
        <v>3.8050000000000002</v>
      </c>
      <c r="Q71" s="217">
        <v>3.8050000000000002</v>
      </c>
      <c r="R71" s="217">
        <v>2.6320000000000001</v>
      </c>
      <c r="S71" s="217">
        <v>2.6320000000000001</v>
      </c>
      <c r="T71" s="217">
        <v>2.6320000000000001</v>
      </c>
      <c r="U71" s="217">
        <v>2.6320000000000001</v>
      </c>
      <c r="V71" s="218">
        <v>2.7410000000000001</v>
      </c>
      <c r="W71" s="217">
        <v>2.7410000000000001</v>
      </c>
      <c r="X71" s="217">
        <v>2.7410000000000001</v>
      </c>
      <c r="Y71" s="217">
        <v>2.7410000000000001</v>
      </c>
      <c r="Z71" s="217">
        <v>11.442</v>
      </c>
      <c r="AA71" s="217">
        <v>11.442</v>
      </c>
      <c r="AB71" s="217">
        <v>11.442</v>
      </c>
      <c r="AC71" s="217">
        <v>11.442</v>
      </c>
      <c r="AD71" s="217">
        <v>27.37</v>
      </c>
      <c r="AE71" s="217">
        <v>27.37</v>
      </c>
      <c r="AF71" s="217">
        <v>27.37</v>
      </c>
      <c r="AG71" s="217">
        <v>27.37</v>
      </c>
      <c r="AH71" s="217">
        <v>32.06</v>
      </c>
      <c r="AI71" s="217">
        <v>32.06</v>
      </c>
      <c r="AJ71" s="217">
        <v>32.06</v>
      </c>
      <c r="AK71" s="217">
        <v>32.06</v>
      </c>
      <c r="AL71" s="217">
        <v>18.853000000000002</v>
      </c>
      <c r="AM71" s="217">
        <v>18.853000000000002</v>
      </c>
      <c r="AN71" s="217">
        <v>18.853000000000002</v>
      </c>
      <c r="AO71" s="217">
        <v>18.853000000000002</v>
      </c>
      <c r="AP71" s="217">
        <v>20.294</v>
      </c>
      <c r="AQ71" s="217">
        <v>20.294</v>
      </c>
      <c r="AR71" s="217">
        <v>20.294</v>
      </c>
      <c r="AS71" s="217">
        <v>20.294</v>
      </c>
      <c r="AT71" s="217">
        <v>18.613</v>
      </c>
      <c r="AU71" s="217">
        <v>18.613</v>
      </c>
      <c r="AV71" s="217">
        <v>18.613</v>
      </c>
      <c r="AW71" s="217">
        <v>18.613</v>
      </c>
      <c r="AX71" s="217">
        <v>5.08</v>
      </c>
      <c r="AY71" s="209">
        <f t="shared" si="10"/>
        <v>0</v>
      </c>
      <c r="AZ71" s="219">
        <f t="shared" si="11"/>
        <v>2.2000000000000242E-2</v>
      </c>
      <c r="BA71" s="214">
        <f t="shared" si="12"/>
        <v>-72.58064516129032</v>
      </c>
      <c r="BB71" s="220">
        <f t="shared" si="13"/>
        <v>-13.532999999999999</v>
      </c>
    </row>
    <row r="72" spans="1:54" s="199" customFormat="1" ht="20.100000000000001" customHeight="1" x14ac:dyDescent="0.25">
      <c r="A72" s="216" t="s">
        <v>101</v>
      </c>
      <c r="B72" s="221">
        <v>643.274</v>
      </c>
      <c r="C72" s="222">
        <v>643.274</v>
      </c>
      <c r="D72" s="221">
        <v>643.274</v>
      </c>
      <c r="E72" s="221">
        <v>643.274</v>
      </c>
      <c r="F72" s="221">
        <v>652.48800000000006</v>
      </c>
      <c r="G72" s="221">
        <v>652.48800000000006</v>
      </c>
      <c r="H72" s="221">
        <v>652.48800000000006</v>
      </c>
      <c r="I72" s="221">
        <v>652.48800000000006</v>
      </c>
      <c r="J72" s="221">
        <v>663.20299999999997</v>
      </c>
      <c r="K72" s="221">
        <v>663.20299999999997</v>
      </c>
      <c r="L72" s="221">
        <v>663.20299999999997</v>
      </c>
      <c r="M72" s="221">
        <v>663.20299999999997</v>
      </c>
      <c r="N72" s="221">
        <v>570.67399999999998</v>
      </c>
      <c r="O72" s="221">
        <v>570.67399999999998</v>
      </c>
      <c r="P72" s="221">
        <v>570.67399999999998</v>
      </c>
      <c r="Q72" s="221">
        <v>570.67399999999998</v>
      </c>
      <c r="R72" s="221">
        <v>492.95</v>
      </c>
      <c r="S72" s="221">
        <v>492.95</v>
      </c>
      <c r="T72" s="221">
        <v>492.95</v>
      </c>
      <c r="U72" s="221">
        <v>492.95</v>
      </c>
      <c r="V72" s="222">
        <v>474.59699999999998</v>
      </c>
      <c r="W72" s="221">
        <v>474.59699999999998</v>
      </c>
      <c r="X72" s="221">
        <v>474.59699999999998</v>
      </c>
      <c r="Y72" s="221">
        <v>474.59699999999998</v>
      </c>
      <c r="Z72" s="221">
        <v>455.92899999999997</v>
      </c>
      <c r="AA72" s="221">
        <v>455.92899999999997</v>
      </c>
      <c r="AB72" s="221">
        <v>455.92899999999997</v>
      </c>
      <c r="AC72" s="221">
        <v>455.92899999999997</v>
      </c>
      <c r="AD72" s="221">
        <v>428.096</v>
      </c>
      <c r="AE72" s="221">
        <v>428.096</v>
      </c>
      <c r="AF72" s="221">
        <v>428.096</v>
      </c>
      <c r="AG72" s="221">
        <v>428.096</v>
      </c>
      <c r="AH72" s="221">
        <v>391.315</v>
      </c>
      <c r="AI72" s="221">
        <v>391.315</v>
      </c>
      <c r="AJ72" s="221">
        <v>391.315</v>
      </c>
      <c r="AK72" s="221">
        <v>391.315</v>
      </c>
      <c r="AL72" s="221">
        <v>376.28800000000001</v>
      </c>
      <c r="AM72" s="221">
        <v>376.28800000000001</v>
      </c>
      <c r="AN72" s="221">
        <v>376.28800000000001</v>
      </c>
      <c r="AO72" s="221">
        <v>376.28800000000001</v>
      </c>
      <c r="AP72" s="221">
        <v>374.82100000000003</v>
      </c>
      <c r="AQ72" s="221">
        <v>374.82100000000003</v>
      </c>
      <c r="AR72" s="221">
        <v>374.82100000000003</v>
      </c>
      <c r="AS72" s="221">
        <v>374.82100000000003</v>
      </c>
      <c r="AT72" s="221">
        <v>357.39800000000002</v>
      </c>
      <c r="AU72" s="221">
        <v>357.39800000000002</v>
      </c>
      <c r="AV72" s="221">
        <v>357.39800000000002</v>
      </c>
      <c r="AW72" s="221">
        <v>357.39800000000002</v>
      </c>
      <c r="AX72" s="221">
        <v>250.80500000000001</v>
      </c>
      <c r="AY72" s="223">
        <f t="shared" si="10"/>
        <v>-61.013524016788438</v>
      </c>
      <c r="AZ72" s="224">
        <f t="shared" si="11"/>
        <v>-392.46899999999999</v>
      </c>
      <c r="BA72" s="224">
        <f t="shared" si="12"/>
        <v>-29.826524902070499</v>
      </c>
      <c r="BB72" s="225">
        <f t="shared" si="13"/>
        <v>-106.59300000000002</v>
      </c>
    </row>
    <row r="73" spans="1:54" s="199" customFormat="1" ht="20.100000000000001" customHeight="1" x14ac:dyDescent="0.25">
      <c r="A73" s="178" t="s">
        <v>102</v>
      </c>
      <c r="B73" s="221">
        <v>42.239999999999995</v>
      </c>
      <c r="C73" s="222">
        <v>43.362000000000002</v>
      </c>
      <c r="D73" s="221">
        <v>42.956000000000003</v>
      </c>
      <c r="E73" s="221">
        <v>44.174999999999997</v>
      </c>
      <c r="F73" s="221">
        <v>43.536999999999999</v>
      </c>
      <c r="G73" s="221">
        <v>43.591000000000001</v>
      </c>
      <c r="H73" s="221">
        <v>43.338999999999999</v>
      </c>
      <c r="I73" s="221">
        <v>45.231999999999999</v>
      </c>
      <c r="J73" s="221">
        <v>47.679999999999993</v>
      </c>
      <c r="K73" s="221">
        <v>54.598999999999997</v>
      </c>
      <c r="L73" s="221">
        <v>49.703999999999994</v>
      </c>
      <c r="M73" s="221">
        <v>47.728000000000002</v>
      </c>
      <c r="N73" s="221">
        <v>42.728999999999999</v>
      </c>
      <c r="O73" s="221">
        <v>42.207000000000001</v>
      </c>
      <c r="P73" s="221">
        <v>41.847999999999999</v>
      </c>
      <c r="Q73" s="221">
        <v>40.201999999999998</v>
      </c>
      <c r="R73" s="221">
        <v>36.93</v>
      </c>
      <c r="S73" s="221">
        <v>35.760000000000005</v>
      </c>
      <c r="T73" s="221">
        <v>33.912999999999997</v>
      </c>
      <c r="U73" s="221">
        <v>33.68</v>
      </c>
      <c r="V73" s="222">
        <v>35.586999999999996</v>
      </c>
      <c r="W73" s="221">
        <v>36.162999999999997</v>
      </c>
      <c r="X73" s="221">
        <v>34.850999999999999</v>
      </c>
      <c r="Y73" s="221">
        <v>34.646999999999998</v>
      </c>
      <c r="Z73" s="221">
        <v>32.834000000000003</v>
      </c>
      <c r="AA73" s="221">
        <v>33.902000000000001</v>
      </c>
      <c r="AB73" s="221">
        <v>32.140999999999998</v>
      </c>
      <c r="AC73" s="221">
        <v>30.802999999999997</v>
      </c>
      <c r="AD73" s="221">
        <v>33.391000000000005</v>
      </c>
      <c r="AE73" s="221">
        <v>33.758000000000003</v>
      </c>
      <c r="AF73" s="221">
        <v>34.141999999999996</v>
      </c>
      <c r="AG73" s="221">
        <v>33.380000000000003</v>
      </c>
      <c r="AH73" s="221">
        <v>32.216999999999999</v>
      </c>
      <c r="AI73" s="221">
        <v>32.016999999999996</v>
      </c>
      <c r="AJ73" s="221">
        <v>32.721000000000004</v>
      </c>
      <c r="AK73" s="221">
        <v>31.726999999999997</v>
      </c>
      <c r="AL73" s="221">
        <v>30.358000000000001</v>
      </c>
      <c r="AM73" s="221">
        <v>32.457999999999998</v>
      </c>
      <c r="AN73" s="221">
        <v>32.14</v>
      </c>
      <c r="AO73" s="221">
        <v>30.584</v>
      </c>
      <c r="AP73" s="221">
        <v>30.835999999999999</v>
      </c>
      <c r="AQ73" s="221">
        <v>30.529000000000003</v>
      </c>
      <c r="AR73" s="221">
        <v>32.873000000000005</v>
      </c>
      <c r="AS73" s="221">
        <v>31.963999999999999</v>
      </c>
      <c r="AT73" s="221">
        <v>32.330999999999996</v>
      </c>
      <c r="AU73" s="221">
        <v>33.387999999999998</v>
      </c>
      <c r="AV73" s="221">
        <v>34.201000000000001</v>
      </c>
      <c r="AW73" s="221">
        <v>36.651000000000003</v>
      </c>
      <c r="AX73" s="221">
        <v>28.53</v>
      </c>
      <c r="AY73" s="223">
        <f t="shared" si="10"/>
        <v>-32.464454976303323</v>
      </c>
      <c r="AZ73" s="224">
        <f t="shared" si="11"/>
        <v>-13.709999999999994</v>
      </c>
      <c r="BA73" s="224">
        <f t="shared" si="12"/>
        <v>-11.764705882352935</v>
      </c>
      <c r="BB73" s="225">
        <f t="shared" si="13"/>
        <v>-3.8009999999999948</v>
      </c>
    </row>
    <row r="74" spans="1:54" s="199" customFormat="1" ht="20.100000000000001" customHeight="1" x14ac:dyDescent="0.25">
      <c r="A74" s="178" t="s">
        <v>103</v>
      </c>
      <c r="B74" s="221">
        <v>4560.6220000000003</v>
      </c>
      <c r="C74" s="222">
        <v>4582.7330000000002</v>
      </c>
      <c r="D74" s="221">
        <v>4613.5619999999999</v>
      </c>
      <c r="E74" s="221">
        <v>4639.0969999999998</v>
      </c>
      <c r="F74" s="221">
        <v>4660.2550000000001</v>
      </c>
      <c r="G74" s="221">
        <v>4681.6729999999998</v>
      </c>
      <c r="H74" s="221">
        <v>4698.3819999999996</v>
      </c>
      <c r="I74" s="221">
        <v>4710.9560000000001</v>
      </c>
      <c r="J74" s="221">
        <v>4668.7150000000001</v>
      </c>
      <c r="K74" s="221">
        <v>4637.9859999999999</v>
      </c>
      <c r="L74" s="221">
        <v>4599.6490000000003</v>
      </c>
      <c r="M74" s="221">
        <v>4626.1329999999998</v>
      </c>
      <c r="N74" s="221">
        <v>4707.2740000000003</v>
      </c>
      <c r="O74" s="221">
        <v>4747.3909999999996</v>
      </c>
      <c r="P74" s="221">
        <v>4777.4030000000002</v>
      </c>
      <c r="Q74" s="221">
        <v>4799.5140000000001</v>
      </c>
      <c r="R74" s="221">
        <v>4824.0119999999997</v>
      </c>
      <c r="S74" s="221">
        <v>4841.3720000000003</v>
      </c>
      <c r="T74" s="221">
        <v>4866.2809999999999</v>
      </c>
      <c r="U74" s="221">
        <v>4890.5540000000001</v>
      </c>
      <c r="V74" s="222">
        <v>4935.4669999999996</v>
      </c>
      <c r="W74" s="221">
        <v>4961.5720000000001</v>
      </c>
      <c r="X74" s="221">
        <v>4986.1450000000004</v>
      </c>
      <c r="Y74" s="221">
        <v>5013.8289999999997</v>
      </c>
      <c r="Z74" s="221">
        <v>5047.2920000000004</v>
      </c>
      <c r="AA74" s="221">
        <v>5065.4859999999999</v>
      </c>
      <c r="AB74" s="221">
        <v>5088.3980000000001</v>
      </c>
      <c r="AC74" s="221">
        <v>5097.1790000000001</v>
      </c>
      <c r="AD74" s="221">
        <v>5114.2939999999999</v>
      </c>
      <c r="AE74" s="221">
        <v>5122.7569999999996</v>
      </c>
      <c r="AF74" s="221">
        <v>5143.4629999999997</v>
      </c>
      <c r="AG74" s="221">
        <v>5169.1970000000001</v>
      </c>
      <c r="AH74" s="221">
        <v>5211.0770000000002</v>
      </c>
      <c r="AI74" s="221">
        <v>5234.74</v>
      </c>
      <c r="AJ74" s="221">
        <v>5264.82</v>
      </c>
      <c r="AK74" s="221">
        <v>5293.567</v>
      </c>
      <c r="AL74" s="221">
        <v>5315.8990000000003</v>
      </c>
      <c r="AM74" s="221">
        <v>5336.1379999999999</v>
      </c>
      <c r="AN74" s="221">
        <v>5345.4539999999997</v>
      </c>
      <c r="AO74" s="221">
        <v>5354.6819999999998</v>
      </c>
      <c r="AP74" s="221">
        <v>5364.1419999999998</v>
      </c>
      <c r="AQ74" s="221">
        <v>5387.6080000000002</v>
      </c>
      <c r="AR74" s="221">
        <v>5407.46</v>
      </c>
      <c r="AS74" s="221">
        <v>5433.06</v>
      </c>
      <c r="AT74" s="221">
        <v>5466.0479999999998</v>
      </c>
      <c r="AU74" s="221">
        <v>5484.4989999999998</v>
      </c>
      <c r="AV74" s="221">
        <v>5517.3549999999996</v>
      </c>
      <c r="AW74" s="221">
        <v>5530.19</v>
      </c>
      <c r="AX74" s="221">
        <v>5569.2250000000004</v>
      </c>
      <c r="AY74" s="223">
        <f t="shared" si="10"/>
        <v>22.115511116958281</v>
      </c>
      <c r="AZ74" s="224">
        <f t="shared" si="11"/>
        <v>1008.6030000000001</v>
      </c>
      <c r="BA74" s="224">
        <f t="shared" si="12"/>
        <v>1.8880351262349035</v>
      </c>
      <c r="BB74" s="225">
        <f t="shared" si="13"/>
        <v>103.17700000000059</v>
      </c>
    </row>
    <row r="75" spans="1:54" s="199" customFormat="1" ht="20.100000000000001" customHeight="1" thickBot="1" x14ac:dyDescent="0.3">
      <c r="A75" s="226" t="s">
        <v>104</v>
      </c>
      <c r="B75" s="227">
        <v>8328.0339999999997</v>
      </c>
      <c r="C75" s="228">
        <v>8477.5290000000005</v>
      </c>
      <c r="D75" s="227">
        <v>8421.6859999999997</v>
      </c>
      <c r="E75" s="227">
        <v>8502.2009999999991</v>
      </c>
      <c r="F75" s="227">
        <v>8631.8369999999995</v>
      </c>
      <c r="G75" s="227">
        <v>8591.6820000000007</v>
      </c>
      <c r="H75" s="227">
        <v>8549.1380000000008</v>
      </c>
      <c r="I75" s="227">
        <v>8591.66</v>
      </c>
      <c r="J75" s="227">
        <v>9033.384</v>
      </c>
      <c r="K75" s="227">
        <v>9804.152</v>
      </c>
      <c r="L75" s="227">
        <v>10054.581</v>
      </c>
      <c r="M75" s="227">
        <v>9799.9349999999995</v>
      </c>
      <c r="N75" s="227">
        <v>8941.4480000000003</v>
      </c>
      <c r="O75" s="227">
        <v>8798.7420000000002</v>
      </c>
      <c r="P75" s="227">
        <v>8410.6239999999998</v>
      </c>
      <c r="Q75" s="227">
        <v>8183.6109999999999</v>
      </c>
      <c r="R75" s="227">
        <v>7840.03</v>
      </c>
      <c r="S75" s="227">
        <v>7563.62</v>
      </c>
      <c r="T75" s="227">
        <v>7418.3379999999997</v>
      </c>
      <c r="U75" s="227">
        <v>7442.3360000000002</v>
      </c>
      <c r="V75" s="228">
        <v>7681.848</v>
      </c>
      <c r="W75" s="227">
        <v>7797.9250000000002</v>
      </c>
      <c r="X75" s="227">
        <v>7694.509</v>
      </c>
      <c r="Y75" s="227">
        <v>7708.1469999999999</v>
      </c>
      <c r="Z75" s="227">
        <v>7723.8919999999998</v>
      </c>
      <c r="AA75" s="227">
        <v>8080.4549999999999</v>
      </c>
      <c r="AB75" s="227">
        <v>7803.7049999999999</v>
      </c>
      <c r="AC75" s="227">
        <v>7590.7470000000003</v>
      </c>
      <c r="AD75" s="227">
        <v>7863.5829999999996</v>
      </c>
      <c r="AE75" s="227">
        <v>7800.9880000000003</v>
      </c>
      <c r="AF75" s="227">
        <v>7759.3339999999998</v>
      </c>
      <c r="AG75" s="227">
        <v>7718.5079999999998</v>
      </c>
      <c r="AH75" s="227">
        <v>7694.2349999999997</v>
      </c>
      <c r="AI75" s="227">
        <v>7747.6109999999999</v>
      </c>
      <c r="AJ75" s="227">
        <v>7712.57</v>
      </c>
      <c r="AK75" s="227">
        <v>7660.8720000000003</v>
      </c>
      <c r="AL75" s="227">
        <v>7466.1109999999999</v>
      </c>
      <c r="AM75" s="227">
        <v>7504.4489999999996</v>
      </c>
      <c r="AN75" s="227">
        <v>7611.866</v>
      </c>
      <c r="AO75" s="227">
        <v>7383.9750000000004</v>
      </c>
      <c r="AP75" s="227">
        <v>7277.5630000000001</v>
      </c>
      <c r="AQ75" s="227">
        <v>7352.1229999999996</v>
      </c>
      <c r="AR75" s="227">
        <v>7181.2870000000003</v>
      </c>
      <c r="AS75" s="227">
        <v>7122.1790000000001</v>
      </c>
      <c r="AT75" s="227">
        <v>7185.9049999999997</v>
      </c>
      <c r="AU75" s="227">
        <v>7309.8689999999997</v>
      </c>
      <c r="AV75" s="227">
        <v>7413.4549999999999</v>
      </c>
      <c r="AW75" s="227">
        <v>7801.2569999999996</v>
      </c>
      <c r="AX75" s="227">
        <v>7999.0529999999999</v>
      </c>
      <c r="AY75" s="181">
        <f t="shared" si="10"/>
        <v>-3.9493275696445682</v>
      </c>
      <c r="AZ75" s="182">
        <f t="shared" si="11"/>
        <v>-328.98099999999977</v>
      </c>
      <c r="BA75" s="182">
        <f t="shared" si="12"/>
        <v>11.316606131451881</v>
      </c>
      <c r="BB75" s="183">
        <f t="shared" si="13"/>
        <v>813.14800000000014</v>
      </c>
    </row>
    <row r="76" spans="1:54" ht="20.100000000000001" customHeight="1" thickTop="1" x14ac:dyDescent="0.25">
      <c r="A76" s="99" t="s">
        <v>59</v>
      </c>
      <c r="B76" s="162">
        <v>11008.44660727601</v>
      </c>
      <c r="C76" s="163">
        <v>11038.64342738933</v>
      </c>
      <c r="D76" s="162">
        <v>10719.582842924736</v>
      </c>
      <c r="E76" s="162">
        <v>10731.476394213812</v>
      </c>
      <c r="F76" s="162">
        <v>10719.975257180005</v>
      </c>
      <c r="G76" s="162">
        <v>10806.707332196556</v>
      </c>
      <c r="H76" s="162">
        <v>10749.398172017805</v>
      </c>
      <c r="I76" s="162">
        <v>10619.364135306558</v>
      </c>
      <c r="J76" s="162">
        <v>10606.306265173751</v>
      </c>
      <c r="K76" s="162">
        <v>10327.814912145863</v>
      </c>
      <c r="L76" s="162">
        <v>10005.409804387211</v>
      </c>
      <c r="M76" s="162">
        <v>9978.0835532930087</v>
      </c>
      <c r="N76" s="162">
        <v>10071.698607560878</v>
      </c>
      <c r="O76" s="162">
        <v>9958.7914120693822</v>
      </c>
      <c r="P76" s="162">
        <v>9754.428608783408</v>
      </c>
      <c r="Q76" s="162">
        <v>9619.463228455128</v>
      </c>
      <c r="R76" s="162">
        <v>9555.3428431446446</v>
      </c>
      <c r="S76" s="162">
        <v>9807.6057333617318</v>
      </c>
      <c r="T76" s="162">
        <v>9681.0124339658232</v>
      </c>
      <c r="U76" s="162">
        <v>9876.4790683103747</v>
      </c>
      <c r="V76" s="163">
        <v>9997.7028666357619</v>
      </c>
      <c r="W76" s="162">
        <v>10307.190118674089</v>
      </c>
      <c r="X76" s="162">
        <v>10345.435693419007</v>
      </c>
      <c r="Y76" s="162">
        <v>10278.395924401999</v>
      </c>
      <c r="Z76" s="162">
        <v>10418.543293045374</v>
      </c>
      <c r="AA76" s="162">
        <v>10183.957173111725</v>
      </c>
      <c r="AB76" s="162">
        <v>10271.869441053503</v>
      </c>
      <c r="AC76" s="162">
        <v>10384.208075777224</v>
      </c>
      <c r="AD76" s="162">
        <v>10144.202178066487</v>
      </c>
      <c r="AE76" s="162">
        <v>10192.6209658145</v>
      </c>
      <c r="AF76" s="162">
        <v>10192.982060889244</v>
      </c>
      <c r="AG76" s="162">
        <v>10141.563921497967</v>
      </c>
      <c r="AH76" s="162">
        <v>10211.589314350529</v>
      </c>
      <c r="AI76" s="162">
        <v>10388.397551659153</v>
      </c>
      <c r="AJ76" s="162">
        <v>10420.479734842716</v>
      </c>
      <c r="AK76" s="162">
        <v>10334.920419262438</v>
      </c>
      <c r="AL76" s="162">
        <v>10554.383381042615</v>
      </c>
      <c r="AM76" s="162">
        <v>10561.32158766998</v>
      </c>
      <c r="AN76" s="162">
        <v>10320.702919070151</v>
      </c>
      <c r="AO76" s="162">
        <v>10423.0571168805</v>
      </c>
      <c r="AP76" s="162">
        <v>10525.191856703867</v>
      </c>
      <c r="AQ76" s="162">
        <v>10490.865991585826</v>
      </c>
      <c r="AR76" s="162">
        <v>10708.862098555164</v>
      </c>
      <c r="AS76" s="162">
        <v>10680.335023401465</v>
      </c>
      <c r="AT76" s="162">
        <v>10615.330732268267</v>
      </c>
      <c r="AU76" s="162">
        <v>10645.432305241069</v>
      </c>
      <c r="AV76" s="162">
        <v>10655.783262836623</v>
      </c>
      <c r="AW76" s="162">
        <v>10573.511188407247</v>
      </c>
      <c r="AX76" s="162">
        <v>10743.310997270135</v>
      </c>
      <c r="AY76" s="164">
        <f t="shared" si="10"/>
        <v>-2.4081610406598628</v>
      </c>
      <c r="AZ76" s="111">
        <f t="shared" si="11"/>
        <v>-265.1356100058747</v>
      </c>
      <c r="BA76" s="111">
        <f t="shared" si="12"/>
        <v>1.2058067129520598</v>
      </c>
      <c r="BB76" s="112">
        <f t="shared" si="13"/>
        <v>127.98026500186825</v>
      </c>
    </row>
    <row r="77" spans="1:54" ht="20.100000000000001" customHeight="1" x14ac:dyDescent="0.25">
      <c r="A77" s="99" t="s">
        <v>60</v>
      </c>
      <c r="B77" s="162">
        <v>3848.2430045916562</v>
      </c>
      <c r="C77" s="163">
        <v>3815.7742541682214</v>
      </c>
      <c r="D77" s="162">
        <v>3655.2433362517158</v>
      </c>
      <c r="E77" s="162">
        <v>3706.0887032109704</v>
      </c>
      <c r="F77" s="162">
        <v>3714.5420474970365</v>
      </c>
      <c r="G77" s="162">
        <v>3741.4847310494506</v>
      </c>
      <c r="H77" s="162">
        <v>3750.9009842980981</v>
      </c>
      <c r="I77" s="162">
        <v>3646.4575737313012</v>
      </c>
      <c r="J77" s="162">
        <v>3831.0783780845745</v>
      </c>
      <c r="K77" s="162">
        <v>3788.0702120606225</v>
      </c>
      <c r="L77" s="162">
        <v>3762.1192730350376</v>
      </c>
      <c r="M77" s="162">
        <v>3739.6869953961955</v>
      </c>
      <c r="N77" s="162">
        <v>3717.8558455536127</v>
      </c>
      <c r="O77" s="162">
        <v>3600.1365560622817</v>
      </c>
      <c r="P77" s="162">
        <v>3454.3244274155741</v>
      </c>
      <c r="Q77" s="162">
        <v>3359.8406208541551</v>
      </c>
      <c r="R77" s="162">
        <v>3227.4745609406796</v>
      </c>
      <c r="S77" s="162">
        <v>3328.5328647979709</v>
      </c>
      <c r="T77" s="162">
        <v>3224.9997802836492</v>
      </c>
      <c r="U77" s="162">
        <v>3371.7251753680152</v>
      </c>
      <c r="V77" s="163">
        <v>3438.5825220213264</v>
      </c>
      <c r="W77" s="162">
        <v>3523.5223062575651</v>
      </c>
      <c r="X77" s="162">
        <v>3596.1595970465269</v>
      </c>
      <c r="Y77" s="162">
        <v>3543.0739514785269</v>
      </c>
      <c r="Z77" s="162">
        <v>3599.0200118882508</v>
      </c>
      <c r="AA77" s="162">
        <v>3637.3983503795093</v>
      </c>
      <c r="AB77" s="162">
        <v>3629.1664628818653</v>
      </c>
      <c r="AC77" s="162">
        <v>3758.2856319279635</v>
      </c>
      <c r="AD77" s="162">
        <v>3613.8238440962937</v>
      </c>
      <c r="AE77" s="162">
        <v>3649.0200604381439</v>
      </c>
      <c r="AF77" s="162">
        <v>3621.261045529393</v>
      </c>
      <c r="AG77" s="162">
        <v>3633.4993694590039</v>
      </c>
      <c r="AH77" s="162">
        <v>3708.1523057065747</v>
      </c>
      <c r="AI77" s="162">
        <v>3717.8353425422929</v>
      </c>
      <c r="AJ77" s="162">
        <v>3741.7629090264622</v>
      </c>
      <c r="AK77" s="162">
        <v>3821.9671142449006</v>
      </c>
      <c r="AL77" s="162">
        <v>4037.3878159900014</v>
      </c>
      <c r="AM77" s="162">
        <v>4008.4347108455686</v>
      </c>
      <c r="AN77" s="162">
        <v>3932.9753143517046</v>
      </c>
      <c r="AO77" s="162">
        <v>4040.9567728972906</v>
      </c>
      <c r="AP77" s="162">
        <v>4087.1999838266215</v>
      </c>
      <c r="AQ77" s="162">
        <v>4098.7551977453741</v>
      </c>
      <c r="AR77" s="162">
        <v>4176.7783388050066</v>
      </c>
      <c r="AS77" s="162">
        <v>4127.4163462511233</v>
      </c>
      <c r="AT77" s="162">
        <v>4158.6537434802249</v>
      </c>
      <c r="AU77" s="162">
        <v>4257.0546373096604</v>
      </c>
      <c r="AV77" s="162">
        <v>4286.6879760318479</v>
      </c>
      <c r="AW77" s="162">
        <v>4425.1243417322394</v>
      </c>
      <c r="AX77" s="162">
        <v>4493.0594942259904</v>
      </c>
      <c r="AY77" s="164">
        <f t="shared" si="10"/>
        <v>16.758484486253327</v>
      </c>
      <c r="AZ77" s="111">
        <f t="shared" si="11"/>
        <v>644.81648963433418</v>
      </c>
      <c r="BA77" s="111">
        <f t="shared" si="12"/>
        <v>8.0409743429437217</v>
      </c>
      <c r="BB77" s="112">
        <f t="shared" si="13"/>
        <v>334.40575074576554</v>
      </c>
    </row>
    <row r="78" spans="1:54" ht="20.100000000000001" customHeight="1" x14ac:dyDescent="0.25">
      <c r="A78" s="101" t="s">
        <v>61</v>
      </c>
      <c r="B78" s="165">
        <v>1222.3888387425925</v>
      </c>
      <c r="C78" s="166">
        <v>1248.2272270725489</v>
      </c>
      <c r="D78" s="165">
        <v>1265.1168068871063</v>
      </c>
      <c r="E78" s="165">
        <v>1292.4659982901999</v>
      </c>
      <c r="F78" s="165">
        <v>1272.0230219128839</v>
      </c>
      <c r="G78" s="165">
        <v>1292.6937684080001</v>
      </c>
      <c r="H78" s="165">
        <v>1292.11545972971</v>
      </c>
      <c r="I78" s="165">
        <v>1280.4755413615826</v>
      </c>
      <c r="J78" s="165">
        <v>1204.9864115664745</v>
      </c>
      <c r="K78" s="165">
        <v>1095.6780125826747</v>
      </c>
      <c r="L78" s="165">
        <v>986.29845667760367</v>
      </c>
      <c r="M78" s="165">
        <v>899.23675389772131</v>
      </c>
      <c r="N78" s="165">
        <v>847.57466702542717</v>
      </c>
      <c r="O78" s="165">
        <v>845.09875789044997</v>
      </c>
      <c r="P78" s="165">
        <v>851.37754381006221</v>
      </c>
      <c r="Q78" s="165">
        <v>841.44737793851709</v>
      </c>
      <c r="R78" s="165">
        <v>822.88309338961335</v>
      </c>
      <c r="S78" s="165">
        <v>847.06983865269115</v>
      </c>
      <c r="T78" s="165">
        <v>849.45457453614836</v>
      </c>
      <c r="U78" s="165">
        <v>835.36756778341248</v>
      </c>
      <c r="V78" s="166">
        <v>821.05431927059192</v>
      </c>
      <c r="W78" s="165">
        <v>835.14230843095845</v>
      </c>
      <c r="X78" s="165">
        <v>848.08559793249276</v>
      </c>
      <c r="Y78" s="165">
        <v>845.01724137931035</v>
      </c>
      <c r="Z78" s="165">
        <v>851.88547652070554</v>
      </c>
      <c r="AA78" s="165">
        <v>866.87962141378284</v>
      </c>
      <c r="AB78" s="165">
        <v>883.40008456009537</v>
      </c>
      <c r="AC78" s="165">
        <v>912.48523779125424</v>
      </c>
      <c r="AD78" s="165">
        <v>911.30454719144063</v>
      </c>
      <c r="AE78" s="165">
        <v>920.04816584463617</v>
      </c>
      <c r="AF78" s="165">
        <v>941.65476560074512</v>
      </c>
      <c r="AG78" s="165">
        <v>936.41042598716206</v>
      </c>
      <c r="AH78" s="165">
        <v>941.96620643798633</v>
      </c>
      <c r="AI78" s="165">
        <v>949.98717450446952</v>
      </c>
      <c r="AJ78" s="165">
        <v>960.0188457008245</v>
      </c>
      <c r="AK78" s="165">
        <v>963.23014964267372</v>
      </c>
      <c r="AL78" s="165">
        <v>980.52130790630167</v>
      </c>
      <c r="AM78" s="165">
        <v>991.56110402042111</v>
      </c>
      <c r="AN78" s="165">
        <v>1007.0596016184252</v>
      </c>
      <c r="AO78" s="165">
        <v>1007.497999359795</v>
      </c>
      <c r="AP78" s="165">
        <v>1023.7809315866084</v>
      </c>
      <c r="AQ78" s="165">
        <v>1077.9108545775211</v>
      </c>
      <c r="AR78" s="165">
        <v>1083.9632437778143</v>
      </c>
      <c r="AS78" s="165">
        <v>1085.6281928811729</v>
      </c>
      <c r="AT78" s="165">
        <v>1084.8527660273523</v>
      </c>
      <c r="AU78" s="165">
        <v>1132.0209199951535</v>
      </c>
      <c r="AV78" s="165">
        <v>1125.5970745743746</v>
      </c>
      <c r="AW78" s="165">
        <v>1135.0949426583943</v>
      </c>
      <c r="AX78" s="165">
        <v>1133.3120157871656</v>
      </c>
      <c r="AY78" s="167">
        <f t="shared" si="10"/>
        <v>-7.2889397905759266</v>
      </c>
      <c r="AZ78" s="105">
        <f t="shared" si="11"/>
        <v>-89.076822955426906</v>
      </c>
      <c r="BA78" s="105">
        <f t="shared" si="12"/>
        <v>4.4612406673425999</v>
      </c>
      <c r="BB78" s="106">
        <f t="shared" si="13"/>
        <v>48.459249759813247</v>
      </c>
    </row>
    <row r="79" spans="1:54" ht="20.100000000000001" customHeight="1" x14ac:dyDescent="0.25">
      <c r="A79" s="101" t="s">
        <v>62</v>
      </c>
      <c r="B79" s="165">
        <v>2625.854165849064</v>
      </c>
      <c r="C79" s="166">
        <v>2567.547027095673</v>
      </c>
      <c r="D79" s="165">
        <v>2390.1265293646093</v>
      </c>
      <c r="E79" s="165">
        <v>2413.6227049207705</v>
      </c>
      <c r="F79" s="165">
        <v>2442.5190255841526</v>
      </c>
      <c r="G79" s="165">
        <v>2448.7909626414503</v>
      </c>
      <c r="H79" s="165">
        <v>2458.7855245683882</v>
      </c>
      <c r="I79" s="165">
        <v>2365.982032369719</v>
      </c>
      <c r="J79" s="165">
        <v>2626.0919665181</v>
      </c>
      <c r="K79" s="165">
        <v>2692.3921994779475</v>
      </c>
      <c r="L79" s="165">
        <v>2775.8208163574341</v>
      </c>
      <c r="M79" s="165">
        <v>2840.4502414984745</v>
      </c>
      <c r="N79" s="165">
        <v>2870.2811785281851</v>
      </c>
      <c r="O79" s="165">
        <v>2755.037798171832</v>
      </c>
      <c r="P79" s="165">
        <v>2602.9468836055116</v>
      </c>
      <c r="Q79" s="165">
        <v>2518.393242915638</v>
      </c>
      <c r="R79" s="165">
        <v>2404.5914675510667</v>
      </c>
      <c r="S79" s="165">
        <v>2481.4630261452794</v>
      </c>
      <c r="T79" s="165">
        <v>2375.5452057475009</v>
      </c>
      <c r="U79" s="165">
        <v>2536.3576075846026</v>
      </c>
      <c r="V79" s="166">
        <v>2617.5282027507342</v>
      </c>
      <c r="W79" s="165">
        <v>2688.3799978266065</v>
      </c>
      <c r="X79" s="165">
        <v>2748.073999114034</v>
      </c>
      <c r="Y79" s="165">
        <v>2698.0567100992166</v>
      </c>
      <c r="Z79" s="165">
        <v>2747.1345353675451</v>
      </c>
      <c r="AA79" s="165">
        <v>2770.518728965727</v>
      </c>
      <c r="AB79" s="165">
        <v>2745.7663783217699</v>
      </c>
      <c r="AC79" s="165">
        <v>2845.8003941367097</v>
      </c>
      <c r="AD79" s="165">
        <v>2702.519296904853</v>
      </c>
      <c r="AE79" s="165">
        <v>2728.9718945935078</v>
      </c>
      <c r="AF79" s="165">
        <v>2679.6062799286483</v>
      </c>
      <c r="AG79" s="165">
        <v>2697.088943471842</v>
      </c>
      <c r="AH79" s="165">
        <v>2766.1860992685884</v>
      </c>
      <c r="AI79" s="165">
        <v>2767.8481680378231</v>
      </c>
      <c r="AJ79" s="165">
        <v>2781.7440633256379</v>
      </c>
      <c r="AK79" s="165">
        <v>2858.7369646022266</v>
      </c>
      <c r="AL79" s="165">
        <v>3056.8665080836995</v>
      </c>
      <c r="AM79" s="165">
        <v>3016.8736068251469</v>
      </c>
      <c r="AN79" s="165">
        <v>2925.9157127332796</v>
      </c>
      <c r="AO79" s="165">
        <v>3033.4587735374953</v>
      </c>
      <c r="AP79" s="165">
        <v>3063.4190522400131</v>
      </c>
      <c r="AQ79" s="165">
        <v>3020.8443431678529</v>
      </c>
      <c r="AR79" s="165">
        <v>3092.815095027192</v>
      </c>
      <c r="AS79" s="165">
        <v>3041.7881533699506</v>
      </c>
      <c r="AT79" s="165">
        <v>3073.8009774528728</v>
      </c>
      <c r="AU79" s="165">
        <v>3125.0337173145067</v>
      </c>
      <c r="AV79" s="165">
        <v>3161.0909014574731</v>
      </c>
      <c r="AW79" s="165">
        <v>3290.0293990738446</v>
      </c>
      <c r="AX79" s="165">
        <v>3359.7474784388251</v>
      </c>
      <c r="AY79" s="167">
        <f t="shared" si="10"/>
        <v>27.944704672683642</v>
      </c>
      <c r="AZ79" s="105">
        <f t="shared" si="11"/>
        <v>733.89331258976108</v>
      </c>
      <c r="BA79" s="105">
        <f t="shared" si="12"/>
        <v>9.3011907085691838</v>
      </c>
      <c r="BB79" s="106">
        <f t="shared" si="13"/>
        <v>285.9465009859523</v>
      </c>
    </row>
    <row r="80" spans="1:54" ht="20.100000000000001" hidden="1" customHeight="1" x14ac:dyDescent="0.25">
      <c r="A80" s="101" t="s">
        <v>44</v>
      </c>
      <c r="B80" s="165">
        <v>2507.734782779326</v>
      </c>
      <c r="C80" s="166">
        <v>2455.6197304874677</v>
      </c>
      <c r="D80" s="165">
        <v>2306.6829762438892</v>
      </c>
      <c r="E80" s="165">
        <v>2329.0349999390342</v>
      </c>
      <c r="F80" s="165">
        <v>2355.3772610807296</v>
      </c>
      <c r="G80" s="165">
        <v>2361.32971632305</v>
      </c>
      <c r="H80" s="165">
        <v>2366.5181235840901</v>
      </c>
      <c r="I80" s="165">
        <v>2289.6999011966391</v>
      </c>
      <c r="J80" s="165">
        <v>2495.1552705004169</v>
      </c>
      <c r="K80" s="165">
        <v>2529.7043465984511</v>
      </c>
      <c r="L80" s="165">
        <v>2623.1670917250362</v>
      </c>
      <c r="M80" s="165">
        <v>2661.9179988095848</v>
      </c>
      <c r="N80" s="165">
        <v>2706.5747342930176</v>
      </c>
      <c r="O80" s="165">
        <v>2626.6518618384307</v>
      </c>
      <c r="P80" s="165">
        <v>2501.076829902855</v>
      </c>
      <c r="Q80" s="165">
        <v>2396.7324834219671</v>
      </c>
      <c r="R80" s="165">
        <v>2299.562448179694</v>
      </c>
      <c r="S80" s="165">
        <v>2371.2027505593651</v>
      </c>
      <c r="T80" s="165">
        <v>2257.9120483578658</v>
      </c>
      <c r="U80" s="165">
        <v>2410.0744146764046</v>
      </c>
      <c r="V80" s="166">
        <v>2486.7107093184982</v>
      </c>
      <c r="W80" s="165">
        <v>2560.4779429005457</v>
      </c>
      <c r="X80" s="165">
        <v>2603.5873517649857</v>
      </c>
      <c r="Y80" s="165">
        <v>2574.56885743464</v>
      </c>
      <c r="Z80" s="165">
        <v>2625.730532989895</v>
      </c>
      <c r="AA80" s="165">
        <v>2645.086164635647</v>
      </c>
      <c r="AB80" s="165">
        <v>2619.4893287003683</v>
      </c>
      <c r="AC80" s="165">
        <v>2701.4790567603932</v>
      </c>
      <c r="AD80" s="165">
        <v>2546.9354222392053</v>
      </c>
      <c r="AE80" s="165">
        <v>2572.1242527932609</v>
      </c>
      <c r="AF80" s="165">
        <v>2513.9993255666491</v>
      </c>
      <c r="AG80" s="165">
        <v>2521.7222832889984</v>
      </c>
      <c r="AH80" s="165">
        <v>2582.9232995658463</v>
      </c>
      <c r="AI80" s="165">
        <v>2588.3732360518147</v>
      </c>
      <c r="AJ80" s="165">
        <v>2580.9470472282683</v>
      </c>
      <c r="AK80" s="165">
        <v>2679.9881984633239</v>
      </c>
      <c r="AL80" s="165">
        <v>2818.559851630851</v>
      </c>
      <c r="AM80" s="165">
        <v>2797.2066476675213</v>
      </c>
      <c r="AN80" s="165">
        <v>2717.4240382857229</v>
      </c>
      <c r="AO80" s="165">
        <v>2821.8006429357029</v>
      </c>
      <c r="AP80" s="165">
        <v>2835.9364386220286</v>
      </c>
      <c r="AQ80" s="165">
        <v>2827.4444714346478</v>
      </c>
      <c r="AR80" s="165">
        <v>2881.480415613973</v>
      </c>
      <c r="AS80" s="165">
        <v>2883.3473177176679</v>
      </c>
      <c r="AT80" s="165">
        <v>2905.2885128752719</v>
      </c>
      <c r="AU80" s="165">
        <v>2954.7251675790358</v>
      </c>
      <c r="AV80" s="165">
        <v>2980.0857859591115</v>
      </c>
      <c r="AW80" s="165">
        <v>3099.7616795776989</v>
      </c>
      <c r="AX80" s="165">
        <v>3165.7447741558253</v>
      </c>
      <c r="AY80" s="167">
        <f t="shared" si="10"/>
        <v>26.239183315388605</v>
      </c>
      <c r="AZ80" s="105">
        <f t="shared" si="11"/>
        <v>658.00999137649933</v>
      </c>
      <c r="BA80" s="105">
        <f t="shared" si="12"/>
        <v>8.9629298179189636</v>
      </c>
      <c r="BB80" s="106">
        <f t="shared" si="13"/>
        <v>260.45626128055346</v>
      </c>
    </row>
    <row r="81" spans="1:54" ht="20.100000000000001" hidden="1" customHeight="1" x14ac:dyDescent="0.25">
      <c r="A81" s="101" t="s">
        <v>45</v>
      </c>
      <c r="B81" s="165">
        <v>118.11938306973823</v>
      </c>
      <c r="C81" s="166">
        <v>111.92729660820521</v>
      </c>
      <c r="D81" s="165">
        <v>83.443553120720011</v>
      </c>
      <c r="E81" s="165">
        <v>84.587704981736223</v>
      </c>
      <c r="F81" s="165">
        <v>87.141764503422692</v>
      </c>
      <c r="G81" s="165">
        <v>87.4612463184002</v>
      </c>
      <c r="H81" s="165">
        <v>92.267400984298106</v>
      </c>
      <c r="I81" s="165">
        <v>76.282131173079918</v>
      </c>
      <c r="J81" s="165">
        <v>130.93669601768309</v>
      </c>
      <c r="K81" s="165">
        <v>162.68785287949672</v>
      </c>
      <c r="L81" s="165">
        <v>152.65372463239763</v>
      </c>
      <c r="M81" s="165">
        <v>178.53224268888957</v>
      </c>
      <c r="N81" s="165">
        <v>163.70644423516751</v>
      </c>
      <c r="O81" s="165">
        <v>128.38593633340119</v>
      </c>
      <c r="P81" s="165">
        <v>101.87005370265686</v>
      </c>
      <c r="Q81" s="165">
        <v>121.66075949367088</v>
      </c>
      <c r="R81" s="165">
        <v>105.02901937137257</v>
      </c>
      <c r="S81" s="165">
        <v>110.2602755859145</v>
      </c>
      <c r="T81" s="165">
        <v>117.63315738963533</v>
      </c>
      <c r="U81" s="165">
        <v>126.28319290819788</v>
      </c>
      <c r="V81" s="166">
        <v>130.81749343223612</v>
      </c>
      <c r="W81" s="165">
        <v>127.90205492606107</v>
      </c>
      <c r="X81" s="165">
        <v>144.4866473490485</v>
      </c>
      <c r="Y81" s="165">
        <v>123.48785266457679</v>
      </c>
      <c r="Z81" s="165">
        <v>121.4040023776501</v>
      </c>
      <c r="AA81" s="165">
        <v>125.43256433007984</v>
      </c>
      <c r="AB81" s="165">
        <v>126.27704962140137</v>
      </c>
      <c r="AC81" s="165">
        <v>144.32133737631662</v>
      </c>
      <c r="AD81" s="165">
        <v>155.5838746656477</v>
      </c>
      <c r="AE81" s="165">
        <v>156.84764180024661</v>
      </c>
      <c r="AF81" s="165">
        <v>165.60695436199939</v>
      </c>
      <c r="AG81" s="165">
        <v>175.36666018284379</v>
      </c>
      <c r="AH81" s="165">
        <v>183.2627997027418</v>
      </c>
      <c r="AI81" s="165">
        <v>179.47493198600856</v>
      </c>
      <c r="AJ81" s="165">
        <v>200.79701609736944</v>
      </c>
      <c r="AK81" s="165">
        <v>178.74876613890314</v>
      </c>
      <c r="AL81" s="165">
        <v>238.30665645284844</v>
      </c>
      <c r="AM81" s="165">
        <v>219.66695915762602</v>
      </c>
      <c r="AN81" s="165">
        <v>208.49167444755685</v>
      </c>
      <c r="AO81" s="165">
        <v>211.65813060179258</v>
      </c>
      <c r="AP81" s="165">
        <v>227.48261361798481</v>
      </c>
      <c r="AQ81" s="165">
        <v>193.39987173320506</v>
      </c>
      <c r="AR81" s="165">
        <v>211.33467941321902</v>
      </c>
      <c r="AS81" s="165">
        <v>158.44083565228223</v>
      </c>
      <c r="AT81" s="165">
        <v>168.51246457760075</v>
      </c>
      <c r="AU81" s="165">
        <v>170.3085497354711</v>
      </c>
      <c r="AV81" s="165">
        <v>181.00511549836142</v>
      </c>
      <c r="AW81" s="165">
        <v>190.2677194961459</v>
      </c>
      <c r="AX81" s="165">
        <v>194.00270428299956</v>
      </c>
      <c r="AY81" s="167">
        <f t="shared" si="10"/>
        <v>64.267569856054195</v>
      </c>
      <c r="AZ81" s="105">
        <f t="shared" si="11"/>
        <v>75.883321213261326</v>
      </c>
      <c r="BA81" s="105">
        <f t="shared" si="12"/>
        <v>15.133531157270031</v>
      </c>
      <c r="BB81" s="106">
        <f t="shared" si="13"/>
        <v>25.490239705398807</v>
      </c>
    </row>
    <row r="82" spans="1:54" ht="20.100000000000001" customHeight="1" x14ac:dyDescent="0.25">
      <c r="A82" s="99" t="s">
        <v>63</v>
      </c>
      <c r="B82" s="162">
        <v>7160.2036026843534</v>
      </c>
      <c r="C82" s="163">
        <v>7222.8691732211082</v>
      </c>
      <c r="D82" s="162">
        <v>7064.33950667302</v>
      </c>
      <c r="E82" s="162">
        <v>7025.3876910028421</v>
      </c>
      <c r="F82" s="162">
        <v>7005.4332096829694</v>
      </c>
      <c r="G82" s="162">
        <v>7065.2226011471057</v>
      </c>
      <c r="H82" s="162">
        <v>6998.4971877197067</v>
      </c>
      <c r="I82" s="162">
        <v>6972.906561575257</v>
      </c>
      <c r="J82" s="162">
        <v>6775.227887089176</v>
      </c>
      <c r="K82" s="162">
        <v>6539.7447000852399</v>
      </c>
      <c r="L82" s="162">
        <v>6243.2905313521724</v>
      </c>
      <c r="M82" s="162">
        <v>6238.3965578968136</v>
      </c>
      <c r="N82" s="162">
        <v>6353.8427620072662</v>
      </c>
      <c r="O82" s="162">
        <v>6358.6548560071014</v>
      </c>
      <c r="P82" s="162">
        <v>6300.1041813678348</v>
      </c>
      <c r="Q82" s="162">
        <v>6259.6226076009734</v>
      </c>
      <c r="R82" s="162">
        <v>6327.8682822039646</v>
      </c>
      <c r="S82" s="162">
        <v>6479.0728685637614</v>
      </c>
      <c r="T82" s="162">
        <v>6456.0126536821735</v>
      </c>
      <c r="U82" s="162">
        <v>6504.753892942359</v>
      </c>
      <c r="V82" s="163">
        <v>6559.1203446144345</v>
      </c>
      <c r="W82" s="162">
        <v>6783.6678124165237</v>
      </c>
      <c r="X82" s="162">
        <v>6749.2760963724804</v>
      </c>
      <c r="Y82" s="162">
        <v>6735.3219729234725</v>
      </c>
      <c r="Z82" s="162">
        <v>6819.5232811571232</v>
      </c>
      <c r="AA82" s="162">
        <v>6546.558822732215</v>
      </c>
      <c r="AB82" s="162">
        <v>6642.7029781716383</v>
      </c>
      <c r="AC82" s="162">
        <v>6625.9224438492611</v>
      </c>
      <c r="AD82" s="162">
        <v>6530.378333970194</v>
      </c>
      <c r="AE82" s="162">
        <v>6543.6009053763564</v>
      </c>
      <c r="AF82" s="162">
        <v>6571.7210153598508</v>
      </c>
      <c r="AG82" s="162">
        <v>6508.0645520389644</v>
      </c>
      <c r="AH82" s="162">
        <v>6503.4370086439549</v>
      </c>
      <c r="AI82" s="162">
        <v>6670.5622091168607</v>
      </c>
      <c r="AJ82" s="162">
        <v>6678.7168258162546</v>
      </c>
      <c r="AK82" s="162">
        <v>6512.9533050175387</v>
      </c>
      <c r="AL82" s="162">
        <v>6516.9955650526144</v>
      </c>
      <c r="AM82" s="162">
        <v>6552.8868768244101</v>
      </c>
      <c r="AN82" s="162">
        <v>6387.727604718445</v>
      </c>
      <c r="AO82" s="162">
        <v>6382.1003439832102</v>
      </c>
      <c r="AP82" s="162">
        <v>6437.9918728772445</v>
      </c>
      <c r="AQ82" s="162">
        <v>6392.110793840453</v>
      </c>
      <c r="AR82" s="162">
        <v>6532.0837597501568</v>
      </c>
      <c r="AS82" s="162">
        <v>6552.9186771503419</v>
      </c>
      <c r="AT82" s="162">
        <v>6456.6769887880409</v>
      </c>
      <c r="AU82" s="162">
        <v>6388.3776679314087</v>
      </c>
      <c r="AV82" s="162">
        <v>6369.0952868047752</v>
      </c>
      <c r="AW82" s="162">
        <v>6148.3868466750064</v>
      </c>
      <c r="AX82" s="162">
        <v>6250.2515030441446</v>
      </c>
      <c r="AY82" s="164">
        <f t="shared" si="10"/>
        <v>-12.707745593698494</v>
      </c>
      <c r="AZ82" s="111">
        <f t="shared" si="11"/>
        <v>-909.95209964020887</v>
      </c>
      <c r="BA82" s="111">
        <f t="shared" si="12"/>
        <v>-3.196679418278682</v>
      </c>
      <c r="BB82" s="112">
        <f t="shared" si="13"/>
        <v>-206.42548574389639</v>
      </c>
    </row>
    <row r="83" spans="1:54" ht="20.100000000000001" customHeight="1" x14ac:dyDescent="0.25">
      <c r="A83" s="101" t="s">
        <v>64</v>
      </c>
      <c r="B83" s="165">
        <v>3965.2517562105099</v>
      </c>
      <c r="C83" s="166">
        <v>3970.6887414144753</v>
      </c>
      <c r="D83" s="165">
        <v>3988.4288767654439</v>
      </c>
      <c r="E83" s="165">
        <v>3994.5560287780841</v>
      </c>
      <c r="F83" s="165">
        <v>3994.5087766262573</v>
      </c>
      <c r="G83" s="165">
        <v>4021.8692063245999</v>
      </c>
      <c r="H83" s="165">
        <v>4029.4115694086399</v>
      </c>
      <c r="I83" s="165">
        <v>4033.4754580084591</v>
      </c>
      <c r="J83" s="165">
        <v>3963.1945501322602</v>
      </c>
      <c r="K83" s="165">
        <v>3849.7259723650909</v>
      </c>
      <c r="L83" s="165">
        <v>3737.6097962491012</v>
      </c>
      <c r="M83" s="165">
        <v>3695.840938233368</v>
      </c>
      <c r="N83" s="165">
        <v>3692.5494416789993</v>
      </c>
      <c r="O83" s="165">
        <v>3669.6488391768066</v>
      </c>
      <c r="P83" s="165">
        <v>3652.3933433301372</v>
      </c>
      <c r="Q83" s="165">
        <v>3637.6836086940148</v>
      </c>
      <c r="R83" s="165">
        <v>3638.1717796035273</v>
      </c>
      <c r="S83" s="165">
        <v>3648.6007298835748</v>
      </c>
      <c r="T83" s="165">
        <v>3643.2075989475252</v>
      </c>
      <c r="U83" s="165">
        <v>3648.0757701968055</v>
      </c>
      <c r="V83" s="166">
        <v>3647.318034306908</v>
      </c>
      <c r="W83" s="165">
        <v>3672.7742959031193</v>
      </c>
      <c r="X83" s="165">
        <v>3688.2821209863691</v>
      </c>
      <c r="Y83" s="165">
        <v>3692.9838619155726</v>
      </c>
      <c r="Z83" s="165">
        <v>3738.6364176738662</v>
      </c>
      <c r="AA83" s="165">
        <v>3661.2117020565279</v>
      </c>
      <c r="AB83" s="165">
        <v>3669.35442064067</v>
      </c>
      <c r="AC83" s="165">
        <v>3696.3787981793926</v>
      </c>
      <c r="AD83" s="165">
        <v>3680.1471150171951</v>
      </c>
      <c r="AE83" s="165">
        <v>3677.6710789034869</v>
      </c>
      <c r="AF83" s="165">
        <v>3680.3269994523444</v>
      </c>
      <c r="AG83" s="165">
        <v>3670.9218244122112</v>
      </c>
      <c r="AH83" s="165">
        <v>3681.671686157938</v>
      </c>
      <c r="AI83" s="165">
        <v>3681.1486790905051</v>
      </c>
      <c r="AJ83" s="165">
        <v>3695.2123661437336</v>
      </c>
      <c r="AK83" s="165">
        <v>3689.7281912220751</v>
      </c>
      <c r="AL83" s="165">
        <v>3681.835261863484</v>
      </c>
      <c r="AM83" s="165">
        <v>3661.0140896359244</v>
      </c>
      <c r="AN83" s="165">
        <v>3626.2433446863602</v>
      </c>
      <c r="AO83" s="165">
        <v>3617.0440358826818</v>
      </c>
      <c r="AP83" s="165">
        <v>3609.6769367620896</v>
      </c>
      <c r="AQ83" s="165">
        <v>3613.0430713959836</v>
      </c>
      <c r="AR83" s="165">
        <v>3619.3813534015703</v>
      </c>
      <c r="AS83" s="165">
        <v>3615.9352527221617</v>
      </c>
      <c r="AT83" s="165">
        <v>3613.9989321943413</v>
      </c>
      <c r="AU83" s="165">
        <v>3612.1111464055052</v>
      </c>
      <c r="AV83" s="165">
        <v>3620.3215210832423</v>
      </c>
      <c r="AW83" s="165">
        <v>3588.9919096406388</v>
      </c>
      <c r="AX83" s="165">
        <v>3584.588875895337</v>
      </c>
      <c r="AY83" s="167">
        <f t="shared" si="10"/>
        <v>-9.6007868257130671</v>
      </c>
      <c r="AZ83" s="105">
        <f t="shared" si="11"/>
        <v>-380.66288031517297</v>
      </c>
      <c r="BA83" s="105">
        <f t="shared" si="12"/>
        <v>-0.81350304371887361</v>
      </c>
      <c r="BB83" s="106">
        <f t="shared" si="13"/>
        <v>-29.410056299004282</v>
      </c>
    </row>
    <row r="84" spans="1:54" ht="20.100000000000001" customHeight="1" x14ac:dyDescent="0.25">
      <c r="A84" s="101" t="s">
        <v>65</v>
      </c>
      <c r="B84" s="165">
        <v>3194.9518464738435</v>
      </c>
      <c r="C84" s="166">
        <v>3252.1804318066334</v>
      </c>
      <c r="D84" s="165">
        <v>3075.9106299075761</v>
      </c>
      <c r="E84" s="165">
        <v>3030.8316622247576</v>
      </c>
      <c r="F84" s="165">
        <v>3010.924433056713</v>
      </c>
      <c r="G84" s="165">
        <v>3043.3533948225058</v>
      </c>
      <c r="H84" s="165">
        <v>2969.0856183110668</v>
      </c>
      <c r="I84" s="165">
        <v>2939.4311035667979</v>
      </c>
      <c r="J84" s="165">
        <v>2812.0333369569157</v>
      </c>
      <c r="K84" s="165">
        <v>2690.0187277201485</v>
      </c>
      <c r="L84" s="165">
        <v>2505.6807351030716</v>
      </c>
      <c r="M84" s="165">
        <v>2542.5556196634461</v>
      </c>
      <c r="N84" s="165">
        <v>2661.293320328266</v>
      </c>
      <c r="O84" s="165">
        <v>2689.0060168302957</v>
      </c>
      <c r="P84" s="165">
        <v>2647.7108380376976</v>
      </c>
      <c r="Q84" s="165">
        <v>2621.9389989069582</v>
      </c>
      <c r="R84" s="165">
        <v>2689.6965026004373</v>
      </c>
      <c r="S84" s="165">
        <v>2830.4721386801871</v>
      </c>
      <c r="T84" s="165">
        <v>2812.8050547346493</v>
      </c>
      <c r="U84" s="165">
        <v>2856.678122745554</v>
      </c>
      <c r="V84" s="166">
        <v>2911.8023103075257</v>
      </c>
      <c r="W84" s="165">
        <v>3110.8935165134048</v>
      </c>
      <c r="X84" s="165">
        <v>3060.9939753861108</v>
      </c>
      <c r="Y84" s="165">
        <v>3042.3381110078994</v>
      </c>
      <c r="Z84" s="165">
        <v>3080.8868634832575</v>
      </c>
      <c r="AA84" s="165">
        <v>2885.3471206756876</v>
      </c>
      <c r="AB84" s="165">
        <v>2973.3485575309683</v>
      </c>
      <c r="AC84" s="165">
        <v>2929.543645669869</v>
      </c>
      <c r="AD84" s="165">
        <v>2850.2312189529994</v>
      </c>
      <c r="AE84" s="165">
        <v>2865.9298264728686</v>
      </c>
      <c r="AF84" s="165">
        <v>2891.3940159075055</v>
      </c>
      <c r="AG84" s="165">
        <v>2837.1427276267536</v>
      </c>
      <c r="AH84" s="165">
        <v>2821.7653224860173</v>
      </c>
      <c r="AI84" s="165">
        <v>2989.4135300263547</v>
      </c>
      <c r="AJ84" s="165">
        <v>2983.5044596725206</v>
      </c>
      <c r="AK84" s="165">
        <v>2823.2251137954631</v>
      </c>
      <c r="AL84" s="165">
        <v>2835.1603031891304</v>
      </c>
      <c r="AM84" s="165">
        <v>2891.8727871884848</v>
      </c>
      <c r="AN84" s="165">
        <v>2761.4842600320849</v>
      </c>
      <c r="AO84" s="165">
        <v>2765.0563081005284</v>
      </c>
      <c r="AP84" s="165">
        <v>2828.314936115155</v>
      </c>
      <c r="AQ84" s="165">
        <v>2779.0677224444685</v>
      </c>
      <c r="AR84" s="165">
        <v>2912.7024063485865</v>
      </c>
      <c r="AS84" s="165">
        <v>2936.9834244281801</v>
      </c>
      <c r="AT84" s="165">
        <v>2842.6780565936997</v>
      </c>
      <c r="AU84" s="165">
        <v>2776.266521525903</v>
      </c>
      <c r="AV84" s="165">
        <v>2748.7737657215325</v>
      </c>
      <c r="AW84" s="165">
        <v>2559.3949370343671</v>
      </c>
      <c r="AX84" s="165">
        <v>2665.6626271488085</v>
      </c>
      <c r="AY84" s="167">
        <f t="shared" si="10"/>
        <v>-16.566510172143982</v>
      </c>
      <c r="AZ84" s="105">
        <f t="shared" si="11"/>
        <v>-529.28921932503499</v>
      </c>
      <c r="BA84" s="105">
        <f t="shared" si="12"/>
        <v>-6.2264748302670005</v>
      </c>
      <c r="BB84" s="106">
        <f t="shared" si="13"/>
        <v>-177.0154294448912</v>
      </c>
    </row>
    <row r="85" spans="1:54" ht="20.100000000000001" hidden="1" customHeight="1" x14ac:dyDescent="0.25">
      <c r="A85" s="101" t="s">
        <v>44</v>
      </c>
      <c r="B85" s="165">
        <v>2875.8231623562656</v>
      </c>
      <c r="C85" s="166">
        <v>2931.7009896420072</v>
      </c>
      <c r="D85" s="165">
        <v>2749.193112606848</v>
      </c>
      <c r="E85" s="165">
        <v>2709.3757543633369</v>
      </c>
      <c r="F85" s="165">
        <v>2688.2435274771501</v>
      </c>
      <c r="G85" s="165">
        <v>2715.9465199193901</v>
      </c>
      <c r="H85" s="165">
        <v>2643.9428560268698</v>
      </c>
      <c r="I85" s="165">
        <v>2610.6984080828051</v>
      </c>
      <c r="J85" s="165">
        <v>2480.0123201797296</v>
      </c>
      <c r="K85" s="165">
        <v>2367.0558750518471</v>
      </c>
      <c r="L85" s="165">
        <v>2188.394756598861</v>
      </c>
      <c r="M85" s="165">
        <v>2222.5663965127587</v>
      </c>
      <c r="N85" s="165">
        <v>2326.9467240683439</v>
      </c>
      <c r="O85" s="165">
        <v>2362.6463976335976</v>
      </c>
      <c r="P85" s="165">
        <v>2322.090490794566</v>
      </c>
      <c r="Q85" s="165">
        <v>2288.6021425374247</v>
      </c>
      <c r="R85" s="165">
        <v>2352.1903972262003</v>
      </c>
      <c r="S85" s="165">
        <v>2481.919017360507</v>
      </c>
      <c r="T85" s="165">
        <v>2466.0278396418107</v>
      </c>
      <c r="U85" s="165">
        <v>2499.5709150680673</v>
      </c>
      <c r="V85" s="166">
        <v>2545.7722917632514</v>
      </c>
      <c r="W85" s="165">
        <v>2731.2414482695599</v>
      </c>
      <c r="X85" s="165">
        <v>2679.0248960678869</v>
      </c>
      <c r="Y85" s="165">
        <v>2659.9479259100626</v>
      </c>
      <c r="Z85" s="165">
        <v>2702.6185852981966</v>
      </c>
      <c r="AA85" s="165">
        <v>2524.8306824433121</v>
      </c>
      <c r="AB85" s="165">
        <v>2617.2540192191682</v>
      </c>
      <c r="AC85" s="165">
        <v>2564.7338434265243</v>
      </c>
      <c r="AD85" s="165">
        <v>2490.4635078333968</v>
      </c>
      <c r="AE85" s="165">
        <v>2501.4061763735776</v>
      </c>
      <c r="AF85" s="165">
        <v>2520.2393284905002</v>
      </c>
      <c r="AG85" s="165">
        <v>2486.7699189942928</v>
      </c>
      <c r="AH85" s="165">
        <v>2453.6034732272069</v>
      </c>
      <c r="AI85" s="165">
        <v>2595.212117666938</v>
      </c>
      <c r="AJ85" s="165">
        <v>2606.2755864976325</v>
      </c>
      <c r="AK85" s="165">
        <v>2441.4891076475142</v>
      </c>
      <c r="AL85" s="165">
        <v>2448.5384832479945</v>
      </c>
      <c r="AM85" s="165">
        <v>2504.8520053329489</v>
      </c>
      <c r="AN85" s="165">
        <v>2367.507470718052</v>
      </c>
      <c r="AO85" s="165">
        <v>2374.5565482655452</v>
      </c>
      <c r="AP85" s="165">
        <v>2419.67693676209</v>
      </c>
      <c r="AQ85" s="165">
        <v>2351.4065387429296</v>
      </c>
      <c r="AR85" s="165">
        <v>2487.9940644998064</v>
      </c>
      <c r="AS85" s="165">
        <v>2499.6358782406733</v>
      </c>
      <c r="AT85" s="165">
        <v>2416.3965665941105</v>
      </c>
      <c r="AU85" s="165">
        <v>2354.00583095822</v>
      </c>
      <c r="AV85" s="165">
        <v>2339.2151827959156</v>
      </c>
      <c r="AW85" s="165">
        <v>2170.2948599226811</v>
      </c>
      <c r="AX85" s="165">
        <v>2265.3508259026462</v>
      </c>
      <c r="AY85" s="167">
        <f t="shared" si="10"/>
        <v>-21.225398150079979</v>
      </c>
      <c r="AZ85" s="105">
        <f t="shared" si="11"/>
        <v>-610.47233645361939</v>
      </c>
      <c r="BA85" s="105">
        <f t="shared" si="12"/>
        <v>-6.2489654030789596</v>
      </c>
      <c r="BB85" s="106">
        <f t="shared" si="13"/>
        <v>-151.04574069146429</v>
      </c>
    </row>
    <row r="86" spans="1:54" ht="20.100000000000001" hidden="1" customHeight="1" x14ac:dyDescent="0.25">
      <c r="A86" s="101" t="s">
        <v>45</v>
      </c>
      <c r="B86" s="165">
        <v>319.12868411757785</v>
      </c>
      <c r="C86" s="166">
        <v>320.47944216462571</v>
      </c>
      <c r="D86" s="165">
        <v>326.71751730072782</v>
      </c>
      <c r="E86" s="165">
        <v>321.45590786142066</v>
      </c>
      <c r="F86" s="165">
        <v>322.68090557956327</v>
      </c>
      <c r="G86" s="165">
        <v>327.40687490311598</v>
      </c>
      <c r="H86" s="165">
        <v>325.14276228419698</v>
      </c>
      <c r="I86" s="165">
        <v>328.73269548399276</v>
      </c>
      <c r="J86" s="165">
        <v>332.02101677718588</v>
      </c>
      <c r="K86" s="165">
        <v>322.96285266830137</v>
      </c>
      <c r="L86" s="165">
        <v>317.28597850421068</v>
      </c>
      <c r="M86" s="165">
        <v>319.98922315068722</v>
      </c>
      <c r="N86" s="165">
        <v>334.34659625992202</v>
      </c>
      <c r="O86" s="165">
        <v>326.35961919669779</v>
      </c>
      <c r="P86" s="165">
        <v>325.62034724313168</v>
      </c>
      <c r="Q86" s="165">
        <v>333.33685636953345</v>
      </c>
      <c r="R86" s="165">
        <v>337.50610537423682</v>
      </c>
      <c r="S86" s="165">
        <v>348.55312131967969</v>
      </c>
      <c r="T86" s="165">
        <v>346.77721509283833</v>
      </c>
      <c r="U86" s="165">
        <v>357.10720767748666</v>
      </c>
      <c r="V86" s="166">
        <v>366.03001854427441</v>
      </c>
      <c r="W86" s="165">
        <v>379.65206824384472</v>
      </c>
      <c r="X86" s="165">
        <v>381.96907931822386</v>
      </c>
      <c r="Y86" s="165">
        <v>382.39018509783705</v>
      </c>
      <c r="Z86" s="165">
        <v>378.26827818506047</v>
      </c>
      <c r="AA86" s="165">
        <v>360.51643823237572</v>
      </c>
      <c r="AB86" s="165">
        <v>356.09453831179997</v>
      </c>
      <c r="AC86" s="165">
        <v>364.80980224334502</v>
      </c>
      <c r="AD86" s="165">
        <v>359.76771111960261</v>
      </c>
      <c r="AE86" s="165">
        <v>364.52365009929093</v>
      </c>
      <c r="AF86" s="165">
        <v>371.15468741700562</v>
      </c>
      <c r="AG86" s="165">
        <v>350.37280863246059</v>
      </c>
      <c r="AH86" s="165">
        <v>368.16184925881015</v>
      </c>
      <c r="AI86" s="165">
        <v>394.20141235941702</v>
      </c>
      <c r="AJ86" s="165">
        <v>377.22887317488801</v>
      </c>
      <c r="AK86" s="165">
        <v>381.7360061479489</v>
      </c>
      <c r="AL86" s="165">
        <v>386.62181994113615</v>
      </c>
      <c r="AM86" s="165">
        <v>387.02078185553609</v>
      </c>
      <c r="AN86" s="165">
        <v>393.97678931403283</v>
      </c>
      <c r="AO86" s="165">
        <v>390.49975983498314</v>
      </c>
      <c r="AP86" s="165">
        <v>408.63799935306491</v>
      </c>
      <c r="AQ86" s="165">
        <v>427.6611837015393</v>
      </c>
      <c r="AR86" s="165">
        <v>424.70834184878021</v>
      </c>
      <c r="AS86" s="165">
        <v>437.34754618750685</v>
      </c>
      <c r="AT86" s="165">
        <v>426.28148999958933</v>
      </c>
      <c r="AU86" s="165">
        <v>422.26069056768296</v>
      </c>
      <c r="AV86" s="165">
        <v>409.55858292561737</v>
      </c>
      <c r="AW86" s="165">
        <v>389.10007711168646</v>
      </c>
      <c r="AX86" s="165">
        <v>400.31180124616287</v>
      </c>
      <c r="AY86" s="167">
        <f t="shared" si="10"/>
        <v>25.446568473832649</v>
      </c>
      <c r="AZ86" s="105">
        <f t="shared" si="11"/>
        <v>81.183117128585025</v>
      </c>
      <c r="BA86" s="105">
        <f t="shared" si="12"/>
        <v>-6.0989913206661974</v>
      </c>
      <c r="BB86" s="106">
        <f t="shared" si="13"/>
        <v>-25.969688753426453</v>
      </c>
    </row>
    <row r="87" spans="1:54" ht="20.100000000000001" customHeight="1" x14ac:dyDescent="0.25">
      <c r="A87" s="158" t="s">
        <v>66</v>
      </c>
      <c r="B87" s="162">
        <v>11008.44660727601</v>
      </c>
      <c r="C87" s="163">
        <v>11038.64342738933</v>
      </c>
      <c r="D87" s="162">
        <v>10719.582842924736</v>
      </c>
      <c r="E87" s="162">
        <v>10731.476394213812</v>
      </c>
      <c r="F87" s="162">
        <v>10719.975257180007</v>
      </c>
      <c r="G87" s="162">
        <v>10806.707332196556</v>
      </c>
      <c r="H87" s="162">
        <v>10749.398172017805</v>
      </c>
      <c r="I87" s="162">
        <v>10619.364135306558</v>
      </c>
      <c r="J87" s="162">
        <v>10606.306265173751</v>
      </c>
      <c r="K87" s="162">
        <v>10327.814912145863</v>
      </c>
      <c r="L87" s="162">
        <v>10005.409804387211</v>
      </c>
      <c r="M87" s="162">
        <v>9978.0835532930087</v>
      </c>
      <c r="N87" s="162">
        <v>10071.698607560878</v>
      </c>
      <c r="O87" s="162">
        <v>9958.7914120693822</v>
      </c>
      <c r="P87" s="162">
        <v>9754.4286087834098</v>
      </c>
      <c r="Q87" s="162">
        <v>9619.463228455128</v>
      </c>
      <c r="R87" s="162">
        <v>9555.3428431446446</v>
      </c>
      <c r="S87" s="162">
        <v>9807.6057333617318</v>
      </c>
      <c r="T87" s="162">
        <v>9681.0124339658232</v>
      </c>
      <c r="U87" s="162">
        <v>9876.4790683103747</v>
      </c>
      <c r="V87" s="163">
        <v>9997.7028666357601</v>
      </c>
      <c r="W87" s="162">
        <v>10307.190118674087</v>
      </c>
      <c r="X87" s="162">
        <v>10345.435693419007</v>
      </c>
      <c r="Y87" s="162">
        <v>10278.395924401999</v>
      </c>
      <c r="Z87" s="162">
        <v>10418.543293045374</v>
      </c>
      <c r="AA87" s="162">
        <v>10183.957173111725</v>
      </c>
      <c r="AB87" s="162">
        <v>10271.869441053503</v>
      </c>
      <c r="AC87" s="162">
        <v>10384.208075777226</v>
      </c>
      <c r="AD87" s="162">
        <v>10144.202178066487</v>
      </c>
      <c r="AE87" s="162">
        <v>10192.6209658145</v>
      </c>
      <c r="AF87" s="162">
        <v>10192.982060889244</v>
      </c>
      <c r="AG87" s="162">
        <v>10141.563921497969</v>
      </c>
      <c r="AH87" s="162">
        <v>10211.589314350529</v>
      </c>
      <c r="AI87" s="162">
        <v>10388.397551659153</v>
      </c>
      <c r="AJ87" s="162">
        <v>10420.479734842716</v>
      </c>
      <c r="AK87" s="162">
        <v>10334.920419262438</v>
      </c>
      <c r="AL87" s="162">
        <v>10554.383381042615</v>
      </c>
      <c r="AM87" s="162">
        <v>10561.32158766998</v>
      </c>
      <c r="AN87" s="162">
        <v>10320.702919070149</v>
      </c>
      <c r="AO87" s="162">
        <v>10423.057116880502</v>
      </c>
      <c r="AP87" s="162">
        <v>10525.191856703867</v>
      </c>
      <c r="AQ87" s="162">
        <v>10490.865991585828</v>
      </c>
      <c r="AR87" s="162">
        <v>10708.862098555164</v>
      </c>
      <c r="AS87" s="162">
        <v>10680.335023401465</v>
      </c>
      <c r="AT87" s="162">
        <v>10615.330732268265</v>
      </c>
      <c r="AU87" s="162">
        <v>10645.432305241069</v>
      </c>
      <c r="AV87" s="162">
        <v>10655.783262836623</v>
      </c>
      <c r="AW87" s="162">
        <v>10573.511188407245</v>
      </c>
      <c r="AX87" s="162">
        <v>10743.310997270135</v>
      </c>
      <c r="AY87" s="164">
        <f t="shared" si="10"/>
        <v>-2.4081610406598628</v>
      </c>
      <c r="AZ87" s="111">
        <f t="shared" si="11"/>
        <v>-265.1356100058747</v>
      </c>
      <c r="BA87" s="111">
        <f t="shared" si="12"/>
        <v>1.2058067129520598</v>
      </c>
      <c r="BB87" s="112">
        <f t="shared" si="13"/>
        <v>127.98026500187007</v>
      </c>
    </row>
    <row r="88" spans="1:54" ht="20.100000000000001" customHeight="1" x14ac:dyDescent="0.25">
      <c r="A88" s="101" t="s">
        <v>54</v>
      </c>
      <c r="B88" s="165">
        <v>5187.6405949531027</v>
      </c>
      <c r="C88" s="166">
        <v>5218.9159684870237</v>
      </c>
      <c r="D88" s="165">
        <v>5253.54568365255</v>
      </c>
      <c r="E88" s="165">
        <v>5287.0220270682848</v>
      </c>
      <c r="F88" s="165">
        <v>5266.5317985391412</v>
      </c>
      <c r="G88" s="165">
        <v>5314.5629747326002</v>
      </c>
      <c r="H88" s="165">
        <v>5321.5270291383495</v>
      </c>
      <c r="I88" s="165">
        <v>5313.9509993700422</v>
      </c>
      <c r="J88" s="165">
        <v>5168.1809616987348</v>
      </c>
      <c r="K88" s="165">
        <v>4945.4039849477658</v>
      </c>
      <c r="L88" s="165">
        <v>4723.9082529267052</v>
      </c>
      <c r="M88" s="165">
        <v>4595.0776921310899</v>
      </c>
      <c r="N88" s="165">
        <v>4540.1241087044264</v>
      </c>
      <c r="O88" s="165">
        <v>4514.7475970672567</v>
      </c>
      <c r="P88" s="165">
        <v>4503.7708871401992</v>
      </c>
      <c r="Q88" s="165">
        <v>4479.1309866325328</v>
      </c>
      <c r="R88" s="165">
        <v>4461.0548729931406</v>
      </c>
      <c r="S88" s="165">
        <v>4495.6705685362658</v>
      </c>
      <c r="T88" s="165">
        <v>4492.6621734836735</v>
      </c>
      <c r="U88" s="165">
        <v>4483.4433379802185</v>
      </c>
      <c r="V88" s="166">
        <v>4468.3723535774998</v>
      </c>
      <c r="W88" s="165">
        <v>4507.9166043340774</v>
      </c>
      <c r="X88" s="165">
        <v>4536.367718918862</v>
      </c>
      <c r="Y88" s="165">
        <v>4538.0011032948833</v>
      </c>
      <c r="Z88" s="165">
        <v>4590.5218941945714</v>
      </c>
      <c r="AA88" s="165">
        <v>4528.0913234703112</v>
      </c>
      <c r="AB88" s="165">
        <v>4552.7545052007654</v>
      </c>
      <c r="AC88" s="165">
        <v>4608.8640359706469</v>
      </c>
      <c r="AD88" s="165">
        <v>4591.4516622086358</v>
      </c>
      <c r="AE88" s="165">
        <v>4597.7192447481239</v>
      </c>
      <c r="AF88" s="165">
        <v>4621.9817650530895</v>
      </c>
      <c r="AG88" s="165">
        <v>4607.3322503993732</v>
      </c>
      <c r="AH88" s="165">
        <v>4623.6378925959243</v>
      </c>
      <c r="AI88" s="165">
        <v>4631.1358535949748</v>
      </c>
      <c r="AJ88" s="165">
        <v>4655.2312118445579</v>
      </c>
      <c r="AK88" s="165">
        <v>4652.9583408647486</v>
      </c>
      <c r="AL88" s="165">
        <v>4662.3565697697859</v>
      </c>
      <c r="AM88" s="165">
        <v>4652.5751936563456</v>
      </c>
      <c r="AN88" s="165">
        <v>4633.302946304786</v>
      </c>
      <c r="AO88" s="165">
        <v>4624.5420352424771</v>
      </c>
      <c r="AP88" s="165">
        <v>4633.457868348698</v>
      </c>
      <c r="AQ88" s="165">
        <v>4690.9539259735047</v>
      </c>
      <c r="AR88" s="165">
        <v>4703.3445971793844</v>
      </c>
      <c r="AS88" s="165">
        <v>4701.5634456033349</v>
      </c>
      <c r="AT88" s="165">
        <v>4698.8516982216934</v>
      </c>
      <c r="AU88" s="165">
        <v>4744.132066400658</v>
      </c>
      <c r="AV88" s="165">
        <v>4745.9185956576166</v>
      </c>
      <c r="AW88" s="165">
        <v>4724.0868522990331</v>
      </c>
      <c r="AX88" s="165">
        <v>4717.9008916825023</v>
      </c>
      <c r="AY88" s="167">
        <f t="shared" si="10"/>
        <v>-9.0542832909245252</v>
      </c>
      <c r="AZ88" s="105">
        <f t="shared" si="11"/>
        <v>-469.73970327060033</v>
      </c>
      <c r="BA88" s="105">
        <f t="shared" si="12"/>
        <v>0.40434995424461045</v>
      </c>
      <c r="BB88" s="106">
        <f t="shared" si="13"/>
        <v>19.049193460808965</v>
      </c>
    </row>
    <row r="89" spans="1:54" ht="20.100000000000001" customHeight="1" thickBot="1" x14ac:dyDescent="0.3">
      <c r="A89" s="101" t="s">
        <v>55</v>
      </c>
      <c r="B89" s="165">
        <v>5820.8060123229079</v>
      </c>
      <c r="C89" s="166">
        <v>5819.7274589023064</v>
      </c>
      <c r="D89" s="165">
        <v>5466.0371592721858</v>
      </c>
      <c r="E89" s="165">
        <v>5444.4543671455285</v>
      </c>
      <c r="F89" s="165">
        <v>5453.4434586408661</v>
      </c>
      <c r="G89" s="165">
        <v>5492.1443574639561</v>
      </c>
      <c r="H89" s="165">
        <v>5427.871142879455</v>
      </c>
      <c r="I89" s="165">
        <v>5305.4131359365165</v>
      </c>
      <c r="J89" s="165">
        <v>5438.1253034750152</v>
      </c>
      <c r="K89" s="165">
        <v>5382.410927198096</v>
      </c>
      <c r="L89" s="165">
        <v>5281.5015514605057</v>
      </c>
      <c r="M89" s="165">
        <v>5383.0058611619206</v>
      </c>
      <c r="N89" s="165">
        <v>5531.5744988564511</v>
      </c>
      <c r="O89" s="165">
        <v>5444.0438150021273</v>
      </c>
      <c r="P89" s="165">
        <v>5250.6577216432088</v>
      </c>
      <c r="Q89" s="165">
        <v>5140.3322418225962</v>
      </c>
      <c r="R89" s="165">
        <v>5094.2879701515039</v>
      </c>
      <c r="S89" s="165">
        <v>5311.9351648254669</v>
      </c>
      <c r="T89" s="165">
        <v>5188.3502604821497</v>
      </c>
      <c r="U89" s="165">
        <v>5393.0357303301571</v>
      </c>
      <c r="V89" s="166">
        <v>5529.3305130582594</v>
      </c>
      <c r="W89" s="165">
        <v>5799.2735143400114</v>
      </c>
      <c r="X89" s="165">
        <v>5809.0679745001453</v>
      </c>
      <c r="Y89" s="165">
        <v>5740.3948211071165</v>
      </c>
      <c r="Z89" s="165">
        <v>5828.0213988508021</v>
      </c>
      <c r="AA89" s="165">
        <v>5655.8658496414146</v>
      </c>
      <c r="AB89" s="165">
        <v>5719.1149358527382</v>
      </c>
      <c r="AC89" s="165">
        <v>5775.3440398065786</v>
      </c>
      <c r="AD89" s="165">
        <v>5552.7505158578524</v>
      </c>
      <c r="AE89" s="165">
        <v>5594.9017210663769</v>
      </c>
      <c r="AF89" s="165">
        <v>5571.0002958361538</v>
      </c>
      <c r="AG89" s="165">
        <v>5534.2316710985961</v>
      </c>
      <c r="AH89" s="165">
        <v>5587.9514217546057</v>
      </c>
      <c r="AI89" s="165">
        <v>5757.2616980641778</v>
      </c>
      <c r="AJ89" s="165">
        <v>5765.2485229981585</v>
      </c>
      <c r="AK89" s="165">
        <v>5681.9620783976898</v>
      </c>
      <c r="AL89" s="165">
        <v>5892.0268112728299</v>
      </c>
      <c r="AM89" s="165">
        <v>5908.7463940136313</v>
      </c>
      <c r="AN89" s="165">
        <v>5687.3999727653645</v>
      </c>
      <c r="AO89" s="165">
        <v>5798.5150816380237</v>
      </c>
      <c r="AP89" s="165">
        <v>5891.7339883551685</v>
      </c>
      <c r="AQ89" s="165">
        <v>5799.9120656123214</v>
      </c>
      <c r="AR89" s="165">
        <v>6005.517501375778</v>
      </c>
      <c r="AS89" s="165">
        <v>5978.7715777981302</v>
      </c>
      <c r="AT89" s="165">
        <v>5916.4790340465725</v>
      </c>
      <c r="AU89" s="165">
        <v>5901.3002388404093</v>
      </c>
      <c r="AV89" s="165">
        <v>5909.8646671790057</v>
      </c>
      <c r="AW89" s="165">
        <v>5849.4243361082117</v>
      </c>
      <c r="AX89" s="165">
        <v>6025.4101055876336</v>
      </c>
      <c r="AY89" s="167">
        <f t="shared" si="10"/>
        <v>3.5149807586585946</v>
      </c>
      <c r="AZ89" s="105">
        <f t="shared" si="11"/>
        <v>204.60409326472563</v>
      </c>
      <c r="BA89" s="105">
        <f t="shared" si="12"/>
        <v>1.8406152285979824</v>
      </c>
      <c r="BB89" s="106">
        <f t="shared" si="13"/>
        <v>108.9310715410611</v>
      </c>
    </row>
    <row r="90" spans="1:54" ht="19.5" hidden="1" customHeight="1" x14ac:dyDescent="0.25">
      <c r="A90" s="101" t="s">
        <v>44</v>
      </c>
      <c r="B90" s="165">
        <v>5383.5579451355916</v>
      </c>
      <c r="C90" s="166">
        <v>5387.3207201294754</v>
      </c>
      <c r="D90" s="165">
        <v>5055.8760888507377</v>
      </c>
      <c r="E90" s="165">
        <v>5038.4107543023711</v>
      </c>
      <c r="F90" s="165">
        <v>5043.6207885578797</v>
      </c>
      <c r="G90" s="165">
        <v>5077.2762362424401</v>
      </c>
      <c r="H90" s="165">
        <v>5010.4609796109598</v>
      </c>
      <c r="I90" s="165">
        <v>4900.3983092794442</v>
      </c>
      <c r="J90" s="165">
        <v>4975.1675906801465</v>
      </c>
      <c r="K90" s="165">
        <v>4896.7602216502992</v>
      </c>
      <c r="L90" s="165">
        <v>4811.5618483238977</v>
      </c>
      <c r="M90" s="165">
        <v>4884.4843953223444</v>
      </c>
      <c r="N90" s="165">
        <v>5033.5214583613624</v>
      </c>
      <c r="O90" s="165">
        <v>4989.2982594720288</v>
      </c>
      <c r="P90" s="165">
        <v>4823.167320697421</v>
      </c>
      <c r="Q90" s="165">
        <v>4685.3346259593918</v>
      </c>
      <c r="R90" s="165">
        <v>4651.7528454058938</v>
      </c>
      <c r="S90" s="165">
        <v>4853.1217679198726</v>
      </c>
      <c r="T90" s="165">
        <v>4723.9398879996761</v>
      </c>
      <c r="U90" s="165">
        <v>4909.6453297444714</v>
      </c>
      <c r="V90" s="166">
        <v>5032.4830010817495</v>
      </c>
      <c r="W90" s="165">
        <v>5291.7193911701061</v>
      </c>
      <c r="X90" s="165">
        <v>5282.6122478328725</v>
      </c>
      <c r="Y90" s="165">
        <v>5234.5167833447022</v>
      </c>
      <c r="Z90" s="165">
        <v>5328.3491182880925</v>
      </c>
      <c r="AA90" s="165">
        <v>5169.9168470789591</v>
      </c>
      <c r="AB90" s="165">
        <v>5236.743347919537</v>
      </c>
      <c r="AC90" s="165">
        <v>5266.2129001869171</v>
      </c>
      <c r="AD90" s="165">
        <v>5037.3989300726025</v>
      </c>
      <c r="AE90" s="165">
        <v>5073.5304291668381</v>
      </c>
      <c r="AF90" s="165">
        <v>5034.2386540571488</v>
      </c>
      <c r="AG90" s="165">
        <v>5008.4922022832907</v>
      </c>
      <c r="AH90" s="165">
        <v>5036.5267727930532</v>
      </c>
      <c r="AI90" s="165">
        <v>5183.5853537187522</v>
      </c>
      <c r="AJ90" s="165">
        <v>5187.2226337259017</v>
      </c>
      <c r="AK90" s="165">
        <v>5121.4773061108381</v>
      </c>
      <c r="AL90" s="165">
        <v>5267.098334878845</v>
      </c>
      <c r="AM90" s="165">
        <v>5302.0586530004703</v>
      </c>
      <c r="AN90" s="165">
        <v>5084.9315090037744</v>
      </c>
      <c r="AO90" s="165">
        <v>5196.3571912012476</v>
      </c>
      <c r="AP90" s="165">
        <v>5255.6133753841186</v>
      </c>
      <c r="AQ90" s="165">
        <v>5178.8510101775773</v>
      </c>
      <c r="AR90" s="165">
        <v>5369.4744801137795</v>
      </c>
      <c r="AS90" s="165">
        <v>5382.9831959583416</v>
      </c>
      <c r="AT90" s="165">
        <v>5321.6850794693828</v>
      </c>
      <c r="AU90" s="165">
        <v>5308.7309985372558</v>
      </c>
      <c r="AV90" s="165">
        <v>5319.3009687550266</v>
      </c>
      <c r="AW90" s="165">
        <v>5270.0565395003796</v>
      </c>
      <c r="AX90" s="165">
        <v>5431.0956000584711</v>
      </c>
      <c r="AY90" s="167">
        <f t="shared" si="10"/>
        <v>0.88230923545582884</v>
      </c>
      <c r="AZ90" s="105">
        <f t="shared" si="11"/>
        <v>47.537654922879483</v>
      </c>
      <c r="BA90" s="105">
        <f t="shared" si="12"/>
        <v>2.0557340699400668</v>
      </c>
      <c r="BB90" s="106">
        <f t="shared" si="13"/>
        <v>109.41052058908826</v>
      </c>
    </row>
    <row r="91" spans="1:54" ht="20.100000000000001" hidden="1" customHeight="1" x14ac:dyDescent="0.25">
      <c r="A91" s="189" t="s">
        <v>45</v>
      </c>
      <c r="B91" s="190">
        <v>437.24806718731611</v>
      </c>
      <c r="C91" s="191">
        <v>432.40673877283092</v>
      </c>
      <c r="D91" s="190">
        <v>410.16107042144779</v>
      </c>
      <c r="E91" s="190">
        <v>406.04361284315684</v>
      </c>
      <c r="F91" s="190">
        <v>409.82267008298595</v>
      </c>
      <c r="G91" s="190">
        <v>414.86812122151616</v>
      </c>
      <c r="H91" s="190">
        <v>417.41016326849507</v>
      </c>
      <c r="I91" s="190">
        <v>405.01482665707266</v>
      </c>
      <c r="J91" s="190">
        <v>462.957712794869</v>
      </c>
      <c r="K91" s="190">
        <v>485.65070554779805</v>
      </c>
      <c r="L91" s="190">
        <v>469.93970313660827</v>
      </c>
      <c r="M91" s="190">
        <v>498.52146583957676</v>
      </c>
      <c r="N91" s="190">
        <v>498.05304049508953</v>
      </c>
      <c r="O91" s="190">
        <v>454.74555553009895</v>
      </c>
      <c r="P91" s="190">
        <v>427.49040094578856</v>
      </c>
      <c r="Q91" s="190">
        <v>454.99761586320437</v>
      </c>
      <c r="R91" s="190">
        <v>442.53512474560932</v>
      </c>
      <c r="S91" s="190">
        <v>458.81339690559412</v>
      </c>
      <c r="T91" s="190">
        <v>464.41037248247363</v>
      </c>
      <c r="U91" s="190">
        <v>483.39040058568457</v>
      </c>
      <c r="V91" s="191">
        <v>496.84751197651053</v>
      </c>
      <c r="W91" s="190">
        <v>507.55412316990578</v>
      </c>
      <c r="X91" s="190">
        <v>526.4557266672723</v>
      </c>
      <c r="Y91" s="190">
        <v>505.87803776241378</v>
      </c>
      <c r="Z91" s="190">
        <v>499.67228056271057</v>
      </c>
      <c r="AA91" s="190">
        <v>485.94900256245558</v>
      </c>
      <c r="AB91" s="190">
        <v>482.37158793320134</v>
      </c>
      <c r="AC91" s="190">
        <v>509.13113961966155</v>
      </c>
      <c r="AD91" s="190">
        <v>515.35158578525022</v>
      </c>
      <c r="AE91" s="190">
        <v>521.37129189953748</v>
      </c>
      <c r="AF91" s="190">
        <v>536.76164177900489</v>
      </c>
      <c r="AG91" s="190">
        <v>525.73946881530435</v>
      </c>
      <c r="AH91" s="190">
        <v>551.42464896155195</v>
      </c>
      <c r="AI91" s="190">
        <v>573.6763443454256</v>
      </c>
      <c r="AJ91" s="190">
        <v>578.02588927225747</v>
      </c>
      <c r="AK91" s="190">
        <v>560.48477228685203</v>
      </c>
      <c r="AL91" s="190">
        <v>624.92847639398451</v>
      </c>
      <c r="AM91" s="190">
        <v>606.68774101316205</v>
      </c>
      <c r="AN91" s="190">
        <v>602.46846376158965</v>
      </c>
      <c r="AO91" s="190">
        <v>602.15789043677569</v>
      </c>
      <c r="AP91" s="190">
        <v>636.12061297104981</v>
      </c>
      <c r="AQ91" s="190">
        <v>621.06105543474439</v>
      </c>
      <c r="AR91" s="190">
        <v>636.04302126199923</v>
      </c>
      <c r="AS91" s="190">
        <v>595.78838183978905</v>
      </c>
      <c r="AT91" s="190">
        <v>594.79395457719011</v>
      </c>
      <c r="AU91" s="190">
        <v>592.56924030315406</v>
      </c>
      <c r="AV91" s="190">
        <v>590.56369842397885</v>
      </c>
      <c r="AW91" s="190">
        <v>579.36779660783236</v>
      </c>
      <c r="AX91" s="190">
        <v>594.31450552916249</v>
      </c>
      <c r="AY91" s="192">
        <f t="shared" si="10"/>
        <v>35.933211344922228</v>
      </c>
      <c r="AZ91" s="193">
        <f t="shared" si="11"/>
        <v>157.06643834184638</v>
      </c>
      <c r="BA91" s="193">
        <f t="shared" si="12"/>
        <v>-8.4061869535978481E-2</v>
      </c>
      <c r="BB91" s="194">
        <f t="shared" si="13"/>
        <v>-0.47944904802761812</v>
      </c>
    </row>
    <row r="92" spans="1:54" ht="20.100000000000001" customHeight="1" thickTop="1" x14ac:dyDescent="0.25">
      <c r="A92" s="229" t="s">
        <v>105</v>
      </c>
      <c r="B92" s="230"/>
      <c r="C92" s="231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30"/>
      <c r="U92" s="230"/>
      <c r="V92" s="231"/>
      <c r="W92" s="230"/>
      <c r="X92" s="230"/>
      <c r="Y92" s="230"/>
      <c r="Z92" s="230"/>
      <c r="AA92" s="230"/>
      <c r="AB92" s="230"/>
      <c r="AC92" s="230"/>
      <c r="AD92" s="230"/>
      <c r="AE92" s="230"/>
      <c r="AF92" s="230"/>
      <c r="AG92" s="230"/>
      <c r="AH92" s="230"/>
      <c r="AI92" s="230"/>
      <c r="AJ92" s="230"/>
      <c r="AK92" s="230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0"/>
      <c r="AX92" s="230"/>
      <c r="AY92" s="232"/>
      <c r="AZ92" s="233"/>
      <c r="BA92" s="233"/>
      <c r="BB92" s="234"/>
    </row>
    <row r="93" spans="1:54" ht="36.950000000000003" customHeight="1" x14ac:dyDescent="0.25">
      <c r="A93" s="235" t="s">
        <v>106</v>
      </c>
      <c r="B93" s="210"/>
      <c r="C93" s="211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1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167"/>
      <c r="AZ93" s="236"/>
      <c r="BA93" s="237"/>
      <c r="BB93" s="106"/>
    </row>
    <row r="94" spans="1:54" ht="20.100000000000001" customHeight="1" x14ac:dyDescent="0.25">
      <c r="A94" s="238" t="s">
        <v>107</v>
      </c>
      <c r="B94" s="221"/>
      <c r="C94" s="222"/>
      <c r="D94" s="221"/>
      <c r="E94" s="221"/>
      <c r="F94" s="221"/>
      <c r="G94" s="221"/>
      <c r="H94" s="221"/>
      <c r="I94" s="221"/>
      <c r="J94" s="221">
        <v>7010.3222814073997</v>
      </c>
      <c r="K94" s="221">
        <v>6901.5917545698376</v>
      </c>
      <c r="L94" s="221">
        <v>6786.5187871978615</v>
      </c>
      <c r="M94" s="221">
        <v>6678.5303279546606</v>
      </c>
      <c r="N94" s="221">
        <v>6657.4256020449347</v>
      </c>
      <c r="O94" s="221">
        <v>7492.9893306190152</v>
      </c>
      <c r="P94" s="221">
        <v>6358.0325828987916</v>
      </c>
      <c r="Q94" s="221">
        <v>6323.5474140601955</v>
      </c>
      <c r="R94" s="221">
        <v>6247.6346574206682</v>
      </c>
      <c r="S94" s="221">
        <v>6272.6106390107789</v>
      </c>
      <c r="T94" s="221">
        <v>6228.3118989134919</v>
      </c>
      <c r="U94" s="221">
        <v>6321.0877324649118</v>
      </c>
      <c r="V94" s="222">
        <v>6453.5478287745318</v>
      </c>
      <c r="W94" s="221">
        <v>6544.2783261474488</v>
      </c>
      <c r="X94" s="221">
        <v>6536.7198818398583</v>
      </c>
      <c r="Y94" s="221">
        <v>6504.690028542218</v>
      </c>
      <c r="Z94" s="221">
        <v>6529.1489597780865</v>
      </c>
      <c r="AA94" s="221">
        <v>6546.832744328467</v>
      </c>
      <c r="AB94" s="221">
        <v>6516.7794324371907</v>
      </c>
      <c r="AC94" s="221">
        <v>6570.5755946985873</v>
      </c>
      <c r="AD94" s="221">
        <v>6540.5696217042414</v>
      </c>
      <c r="AE94" s="221">
        <v>6506.0876043504613</v>
      </c>
      <c r="AF94" s="221">
        <v>6467.580178493623</v>
      </c>
      <c r="AG94" s="221">
        <v>6455.8222752393576</v>
      </c>
      <c r="AH94" s="221">
        <v>6498.7631127781906</v>
      </c>
      <c r="AI94" s="221">
        <v>6561.0508997463312</v>
      </c>
      <c r="AJ94" s="221">
        <v>6543.9215758909149</v>
      </c>
      <c r="AK94" s="221">
        <v>6516.50584863927</v>
      </c>
      <c r="AL94" s="221">
        <v>6625.25996855219</v>
      </c>
      <c r="AM94" s="221">
        <v>6600.4537902609554</v>
      </c>
      <c r="AN94" s="221">
        <v>6590.3799386836954</v>
      </c>
      <c r="AO94" s="221">
        <v>6543.8466781645038</v>
      </c>
      <c r="AP94" s="221">
        <v>6539.4964418567042</v>
      </c>
      <c r="AQ94" s="221">
        <v>6625.5002924170913</v>
      </c>
      <c r="AR94" s="221">
        <v>6620.194184617736</v>
      </c>
      <c r="AS94" s="221">
        <v>6573.0515821110184</v>
      </c>
      <c r="AT94" s="221">
        <v>6587.0643147562532</v>
      </c>
      <c r="AU94" s="221">
        <v>6636.325990629668</v>
      </c>
      <c r="AV94" s="221">
        <v>6604.4605650892054</v>
      </c>
      <c r="AW94" s="221">
        <v>6662.9557104243195</v>
      </c>
      <c r="AX94" s="221">
        <v>6696.6470758185933</v>
      </c>
      <c r="AY94" s="167" t="str">
        <f>IF(ROUND(B94,1)=0,"x",IF(ABS(AX94)/ABS(B94)&gt;10,"x",(ROUND(AX94,1)-ROUND(B94,1))/ROUND(B94,1)*SIGN(B94)*100))</f>
        <v>x</v>
      </c>
      <c r="AZ94" s="105">
        <f>AX94-B94</f>
        <v>6696.6470758185933</v>
      </c>
      <c r="BA94" s="105">
        <f>IF(ROUND(AT94,1)=0,"x",IF(ABS(AX94)/ABS(AT94)&gt;10,"x",(ROUND(AX94,1)-ROUND(AT94,1))/ROUND(AT94,1)*SIGN(AT94)*100))</f>
        <v>1.6623400282370087</v>
      </c>
      <c r="BB94" s="106">
        <f>AX94-AT94</f>
        <v>109.58276106234007</v>
      </c>
    </row>
    <row r="95" spans="1:54" ht="20.100000000000001" customHeight="1" x14ac:dyDescent="0.25">
      <c r="A95" s="238" t="s">
        <v>108</v>
      </c>
      <c r="B95" s="221"/>
      <c r="C95" s="222"/>
      <c r="D95" s="221"/>
      <c r="E95" s="221"/>
      <c r="F95" s="221"/>
      <c r="G95" s="221"/>
      <c r="H95" s="221"/>
      <c r="I95" s="221"/>
      <c r="J95" s="221">
        <v>2394.6682538140126</v>
      </c>
      <c r="K95" s="221">
        <v>2431.1557475741974</v>
      </c>
      <c r="L95" s="221">
        <v>2303.3673483118464</v>
      </c>
      <c r="M95" s="221">
        <v>2269.6334548266314</v>
      </c>
      <c r="N95" s="221">
        <v>2248.1848023213643</v>
      </c>
      <c r="O95" s="221">
        <v>2627.0209858510607</v>
      </c>
      <c r="P95" s="221">
        <v>2272.9253165230966</v>
      </c>
      <c r="Q95" s="221">
        <v>2238.6422416740352</v>
      </c>
      <c r="R95" s="221">
        <v>2221.1500932033268</v>
      </c>
      <c r="S95" s="221">
        <v>2257.6437848734486</v>
      </c>
      <c r="T95" s="221">
        <v>2256.6756424330524</v>
      </c>
      <c r="U95" s="221">
        <v>2282.4958340762437</v>
      </c>
      <c r="V95" s="222">
        <v>2333.9972453841574</v>
      </c>
      <c r="W95" s="221">
        <v>2437.9354165727045</v>
      </c>
      <c r="X95" s="221">
        <v>2396.715832120477</v>
      </c>
      <c r="Y95" s="221">
        <v>2332.728376202218</v>
      </c>
      <c r="Z95" s="221">
        <v>2333.9703342095381</v>
      </c>
      <c r="AA95" s="221">
        <v>2347.8294460267252</v>
      </c>
      <c r="AB95" s="221">
        <v>2366.6297761956439</v>
      </c>
      <c r="AC95" s="221">
        <v>2340.4322772679425</v>
      </c>
      <c r="AD95" s="221">
        <v>2288.972074168606</v>
      </c>
      <c r="AE95" s="221">
        <v>2318.6667130292335</v>
      </c>
      <c r="AF95" s="221">
        <v>2294.2295307918976</v>
      </c>
      <c r="AG95" s="221">
        <v>2325.5975115473402</v>
      </c>
      <c r="AH95" s="221">
        <v>2293.7328237887009</v>
      </c>
      <c r="AI95" s="221">
        <v>2277.9444996858301</v>
      </c>
      <c r="AJ95" s="221">
        <v>2299.2509937370837</v>
      </c>
      <c r="AK95" s="221">
        <v>2319.8674029121639</v>
      </c>
      <c r="AL95" s="221">
        <v>2383.4524544999167</v>
      </c>
      <c r="AM95" s="221">
        <v>2316.7325767427415</v>
      </c>
      <c r="AN95" s="221">
        <v>2282.1469582377858</v>
      </c>
      <c r="AO95" s="221">
        <v>2299.8673242116279</v>
      </c>
      <c r="AP95" s="221">
        <v>2255.8474348534205</v>
      </c>
      <c r="AQ95" s="221">
        <v>2270.6467425583478</v>
      </c>
      <c r="AR95" s="221">
        <v>2232.4007224748029</v>
      </c>
      <c r="AS95" s="221">
        <v>2168.6522841303204</v>
      </c>
      <c r="AT95" s="221">
        <v>2156.1835904796071</v>
      </c>
      <c r="AU95" s="221">
        <v>2167.5146645615641</v>
      </c>
      <c r="AV95" s="221">
        <v>2163.8629190116735</v>
      </c>
      <c r="AW95" s="221">
        <v>2161.4262491232071</v>
      </c>
      <c r="AX95" s="221">
        <v>2152.7271999794211</v>
      </c>
      <c r="AY95" s="167" t="str">
        <f>IF(ROUND(B95,1)=0,"x",IF(ABS(AX95)/ABS(B95)&gt;10,"x",(ROUND(AX95,1)-ROUND(B95,1))/ROUND(B95,1)*SIGN(B95)*100))</f>
        <v>x</v>
      </c>
      <c r="AZ95" s="105">
        <f>AX95-B95</f>
        <v>2152.7271999794211</v>
      </c>
      <c r="BA95" s="105">
        <f>IF(ROUND(AT95,1)=0,"x",IF(ABS(AX95)/ABS(AT95)&gt;10,"x",(ROUND(AX95,1)-ROUND(AT95,1))/ROUND(AT95,1)*SIGN(AT95)*100))</f>
        <v>-0.16232260458213527</v>
      </c>
      <c r="BB95" s="106">
        <f>AX95-AT95</f>
        <v>-3.4563905001859894</v>
      </c>
    </row>
    <row r="96" spans="1:54" ht="20.100000000000001" customHeight="1" x14ac:dyDescent="0.25">
      <c r="A96" s="238" t="s">
        <v>109</v>
      </c>
      <c r="B96" s="221"/>
      <c r="C96" s="222"/>
      <c r="D96" s="221"/>
      <c r="E96" s="221"/>
      <c r="F96" s="221"/>
      <c r="G96" s="221"/>
      <c r="H96" s="221"/>
      <c r="I96" s="221"/>
      <c r="J96" s="221">
        <v>72389.341379101214</v>
      </c>
      <c r="K96" s="221">
        <v>72468.128100687376</v>
      </c>
      <c r="L96" s="221">
        <v>67635.678716203562</v>
      </c>
      <c r="M96" s="221">
        <v>74949.981903047446</v>
      </c>
      <c r="N96" s="221">
        <v>65624.506794018991</v>
      </c>
      <c r="O96" s="221">
        <v>66159.784868445378</v>
      </c>
      <c r="P96" s="221">
        <v>70318.090058255766</v>
      </c>
      <c r="Q96" s="221">
        <v>63739.235691609727</v>
      </c>
      <c r="R96" s="221">
        <v>63282.163296451741</v>
      </c>
      <c r="S96" s="221">
        <v>67338.984970678866</v>
      </c>
      <c r="T96" s="221">
        <v>62855.770300472068</v>
      </c>
      <c r="U96" s="221">
        <v>67037.467006873121</v>
      </c>
      <c r="V96" s="222">
        <v>64609.842442146721</v>
      </c>
      <c r="W96" s="221">
        <v>65829.44220836187</v>
      </c>
      <c r="X96" s="221">
        <v>68359.164792395633</v>
      </c>
      <c r="Y96" s="221">
        <v>66427.900460563571</v>
      </c>
      <c r="Z96" s="221">
        <v>66445.945075948082</v>
      </c>
      <c r="AA96" s="221">
        <v>67915.627737011557</v>
      </c>
      <c r="AB96" s="221">
        <v>72145.76784609801</v>
      </c>
      <c r="AC96" s="221">
        <v>66831.268404540722</v>
      </c>
      <c r="AD96" s="221">
        <v>68245.822406257183</v>
      </c>
      <c r="AE96" s="221">
        <v>70548.930183204167</v>
      </c>
      <c r="AF96" s="221">
        <v>74534.688288259524</v>
      </c>
      <c r="AG96" s="221">
        <v>71222.796089185125</v>
      </c>
      <c r="AH96" s="221">
        <v>74450.94991967114</v>
      </c>
      <c r="AI96" s="221">
        <v>83350.049641049118</v>
      </c>
      <c r="AJ96" s="221">
        <v>81835.444280017022</v>
      </c>
      <c r="AK96" s="221">
        <v>79265.710900265869</v>
      </c>
      <c r="AL96" s="221">
        <v>83304.372503678795</v>
      </c>
      <c r="AM96" s="221">
        <v>91221.365122043528</v>
      </c>
      <c r="AN96" s="221">
        <v>84725.048213253758</v>
      </c>
      <c r="AO96" s="221">
        <v>87065.227938212018</v>
      </c>
      <c r="AP96" s="221">
        <v>95921.044646188268</v>
      </c>
      <c r="AQ96" s="221">
        <v>90444.363124242984</v>
      </c>
      <c r="AR96" s="221">
        <v>98635.850853163953</v>
      </c>
      <c r="AS96" s="221">
        <v>102085.94788023693</v>
      </c>
      <c r="AT96" s="221">
        <v>98488.463375996376</v>
      </c>
      <c r="AU96" s="221">
        <v>96860.432432559843</v>
      </c>
      <c r="AV96" s="221">
        <v>98295.20999911442</v>
      </c>
      <c r="AW96" s="221">
        <v>97019.925240634882</v>
      </c>
      <c r="AX96" s="221">
        <v>106006.89124884366</v>
      </c>
      <c r="AY96" s="167" t="str">
        <f>IF(ROUND(B96,1)=0,"x",IF(ABS(AX96)/ABS(B96)&gt;10,"x",(ROUND(AX96,1)-ROUND(B96,1))/ROUND(B96,1)*SIGN(B96)*100))</f>
        <v>x</v>
      </c>
      <c r="AZ96" s="105">
        <f>AX96-B96</f>
        <v>106006.89124884366</v>
      </c>
      <c r="BA96" s="105">
        <f>IF(ROUND(AT96,1)=0,"x",IF(ABS(AX96)/ABS(AT96)&gt;10,"x",(ROUND(AX96,1)-ROUND(AT96,1))/ROUND(AT96,1)*SIGN(AT96)*100))</f>
        <v>7.6337846550612447</v>
      </c>
      <c r="BB96" s="106">
        <f>AX96-AT96</f>
        <v>7518.4278728472855</v>
      </c>
    </row>
    <row r="97" spans="1:54" ht="20.100000000000001" customHeight="1" x14ac:dyDescent="0.25">
      <c r="A97" s="239" t="s">
        <v>110</v>
      </c>
      <c r="B97" s="217"/>
      <c r="C97" s="218"/>
      <c r="D97" s="217"/>
      <c r="E97" s="217"/>
      <c r="F97" s="217"/>
      <c r="G97" s="217"/>
      <c r="H97" s="217"/>
      <c r="I97" s="217"/>
      <c r="J97" s="221"/>
      <c r="K97" s="221"/>
      <c r="L97" s="221"/>
      <c r="M97" s="221"/>
      <c r="N97" s="221"/>
      <c r="O97" s="221"/>
      <c r="P97" s="221"/>
      <c r="Q97" s="221"/>
      <c r="R97" s="221"/>
      <c r="S97" s="221"/>
      <c r="T97" s="221"/>
      <c r="U97" s="221"/>
      <c r="V97" s="222"/>
      <c r="W97" s="221"/>
      <c r="X97" s="221"/>
      <c r="Y97" s="221"/>
      <c r="Z97" s="221"/>
      <c r="AA97" s="221"/>
      <c r="AB97" s="221"/>
      <c r="AC97" s="221"/>
      <c r="AD97" s="221"/>
      <c r="AE97" s="221"/>
      <c r="AF97" s="221"/>
      <c r="AG97" s="221"/>
      <c r="AH97" s="221"/>
      <c r="AI97" s="221"/>
      <c r="AJ97" s="221"/>
      <c r="AK97" s="221"/>
      <c r="AL97" s="221"/>
      <c r="AM97" s="221"/>
      <c r="AN97" s="221"/>
      <c r="AO97" s="221"/>
      <c r="AP97" s="221"/>
      <c r="AQ97" s="221"/>
      <c r="AR97" s="221"/>
      <c r="AS97" s="221"/>
      <c r="AT97" s="221"/>
      <c r="AU97" s="221"/>
      <c r="AV97" s="221"/>
      <c r="AW97" s="221"/>
      <c r="AX97" s="221"/>
      <c r="AY97" s="167"/>
      <c r="AZ97" s="105"/>
      <c r="BA97" s="105"/>
      <c r="BB97" s="106"/>
    </row>
    <row r="98" spans="1:54" ht="20.100000000000001" customHeight="1" x14ac:dyDescent="0.25">
      <c r="A98" s="238" t="s">
        <v>107</v>
      </c>
      <c r="B98" s="165"/>
      <c r="C98" s="166"/>
      <c r="D98" s="165"/>
      <c r="E98" s="165"/>
      <c r="F98" s="165"/>
      <c r="G98" s="165"/>
      <c r="H98" s="165"/>
      <c r="I98" s="165"/>
      <c r="J98" s="221">
        <v>2120.0420335543718</v>
      </c>
      <c r="K98" s="221">
        <v>2105.3847534406227</v>
      </c>
      <c r="L98" s="221">
        <v>2107.403949428995</v>
      </c>
      <c r="M98" s="221">
        <v>2070.3213731897536</v>
      </c>
      <c r="N98" s="221">
        <v>1997.3452845419079</v>
      </c>
      <c r="O98" s="221">
        <v>2297.0490265397375</v>
      </c>
      <c r="P98" s="221">
        <v>1811.677438749555</v>
      </c>
      <c r="Q98" s="221">
        <v>1801.950994530358</v>
      </c>
      <c r="R98" s="221">
        <v>1745.8328936458884</v>
      </c>
      <c r="S98" s="221">
        <v>1729.5705966129472</v>
      </c>
      <c r="T98" s="221">
        <v>1703.583452016499</v>
      </c>
      <c r="U98" s="221">
        <v>1754.2078858011737</v>
      </c>
      <c r="V98" s="222">
        <v>1839.6441817338896</v>
      </c>
      <c r="W98" s="221">
        <v>1888.4114930381718</v>
      </c>
      <c r="X98" s="221">
        <v>1883.2104449223236</v>
      </c>
      <c r="Y98" s="221">
        <v>1873.4177323039735</v>
      </c>
      <c r="Z98" s="221">
        <v>1869.484049930652</v>
      </c>
      <c r="AA98" s="221">
        <v>1922.539118182357</v>
      </c>
      <c r="AB98" s="221">
        <v>1912.5834451980782</v>
      </c>
      <c r="AC98" s="221">
        <v>1955.5345796969914</v>
      </c>
      <c r="AD98" s="221">
        <v>1949.0049675200607</v>
      </c>
      <c r="AE98" s="221">
        <v>1915.7657023775892</v>
      </c>
      <c r="AF98" s="221">
        <v>1901.924597928582</v>
      </c>
      <c r="AG98" s="221">
        <v>1899.4946347024975</v>
      </c>
      <c r="AH98" s="221">
        <v>1920.1767903938671</v>
      </c>
      <c r="AI98" s="221">
        <v>1938.511183310264</v>
      </c>
      <c r="AJ98" s="221">
        <v>1936.9273473867925</v>
      </c>
      <c r="AK98" s="221">
        <v>1973.1258589049944</v>
      </c>
      <c r="AL98" s="221">
        <v>2119.9866951578433</v>
      </c>
      <c r="AM98" s="221">
        <v>2100.1728393994372</v>
      </c>
      <c r="AN98" s="221">
        <v>2127.9935396796491</v>
      </c>
      <c r="AO98" s="221">
        <v>2112.0640233549652</v>
      </c>
      <c r="AP98" s="221">
        <v>2166.1919780042053</v>
      </c>
      <c r="AQ98" s="221">
        <v>2224.6741083261822</v>
      </c>
      <c r="AR98" s="221">
        <v>2217.0500359445855</v>
      </c>
      <c r="AS98" s="221">
        <v>2184.3330955886113</v>
      </c>
      <c r="AT98" s="221">
        <v>2215.5558749845991</v>
      </c>
      <c r="AU98" s="221">
        <v>2273.8382074222041</v>
      </c>
      <c r="AV98" s="221">
        <v>2232.6115921853607</v>
      </c>
      <c r="AW98" s="221">
        <v>2366.1945147108404</v>
      </c>
      <c r="AX98" s="221">
        <v>2356.0418798421279</v>
      </c>
      <c r="AY98" s="167" t="str">
        <f>IF(ROUND(B98,1)=0,"x",IF(ABS(AX98)/ABS(B98)&gt;10,"x",(ROUND(AX98,1)-ROUND(B98,1))/ROUND(B98,1)*SIGN(B98)*100))</f>
        <v>x</v>
      </c>
      <c r="AZ98" s="105">
        <f>AX98-B98</f>
        <v>2356.0418798421279</v>
      </c>
      <c r="BA98" s="105">
        <f>IF(ROUND(AT98,1)=0,"x",IF(ABS(AX98)/ABS(AT98)&gt;10,"x",(ROUND(AX98,1)-ROUND(AT98,1))/ROUND(AT98,1)*SIGN(AT98)*100))</f>
        <v>6.3368839140639146</v>
      </c>
      <c r="BB98" s="106">
        <f>AX98-AT98</f>
        <v>140.48600485752877</v>
      </c>
    </row>
    <row r="99" spans="1:54" ht="20.100000000000001" customHeight="1" x14ac:dyDescent="0.25">
      <c r="A99" s="238" t="s">
        <v>108</v>
      </c>
      <c r="B99" s="162"/>
      <c r="C99" s="163"/>
      <c r="D99" s="162"/>
      <c r="E99" s="162"/>
      <c r="F99" s="162"/>
      <c r="G99" s="162"/>
      <c r="H99" s="162"/>
      <c r="I99" s="162"/>
      <c r="J99" s="221">
        <v>1231.1505198717327</v>
      </c>
      <c r="K99" s="221">
        <v>1256.1130633302005</v>
      </c>
      <c r="L99" s="221">
        <v>1243.631365890953</v>
      </c>
      <c r="M99" s="221">
        <v>1225.8908829270372</v>
      </c>
      <c r="N99" s="221">
        <v>1192.2318945713942</v>
      </c>
      <c r="O99" s="221">
        <v>1374.3141955800652</v>
      </c>
      <c r="P99" s="221">
        <v>1191.120974363607</v>
      </c>
      <c r="Q99" s="221">
        <v>1168.960479351073</v>
      </c>
      <c r="R99" s="221">
        <v>1120.0211499856612</v>
      </c>
      <c r="S99" s="221">
        <v>1139.200321365294</v>
      </c>
      <c r="T99" s="221">
        <v>1110.2216118506535</v>
      </c>
      <c r="U99" s="221">
        <v>1132.3003284164504</v>
      </c>
      <c r="V99" s="222">
        <v>1160.4530226325194</v>
      </c>
      <c r="W99" s="221">
        <v>1165.7634057908001</v>
      </c>
      <c r="X99" s="221">
        <v>1171.2347545729051</v>
      </c>
      <c r="Y99" s="221">
        <v>1137.0878119640836</v>
      </c>
      <c r="Z99" s="221">
        <v>1160.1659782200527</v>
      </c>
      <c r="AA99" s="221">
        <v>1200.5431340005605</v>
      </c>
      <c r="AB99" s="221">
        <v>1187.4463707766831</v>
      </c>
      <c r="AC99" s="221">
        <v>1192.2659652735838</v>
      </c>
      <c r="AD99" s="221">
        <v>1178.9355153517004</v>
      </c>
      <c r="AE99" s="221">
        <v>1218.6745880159976</v>
      </c>
      <c r="AF99" s="221">
        <v>1205.307886465514</v>
      </c>
      <c r="AG99" s="221">
        <v>1230.4814866893591</v>
      </c>
      <c r="AH99" s="221">
        <v>1215.4370827314253</v>
      </c>
      <c r="AI99" s="221">
        <v>1199.7537562156729</v>
      </c>
      <c r="AJ99" s="221">
        <v>1234.4810425529163</v>
      </c>
      <c r="AK99" s="221">
        <v>1265.495367704161</v>
      </c>
      <c r="AL99" s="221">
        <v>1349.6622975455002</v>
      </c>
      <c r="AM99" s="221">
        <v>1312.7177325705427</v>
      </c>
      <c r="AN99" s="221">
        <v>1299.2743424690939</v>
      </c>
      <c r="AO99" s="221">
        <v>1333.4124080884576</v>
      </c>
      <c r="AP99" s="221">
        <v>1309.3835504885994</v>
      </c>
      <c r="AQ99" s="221">
        <v>1305.4605384849478</v>
      </c>
      <c r="AR99" s="221">
        <v>1297.564704807658</v>
      </c>
      <c r="AS99" s="221">
        <v>1242.3309875048058</v>
      </c>
      <c r="AT99" s="221">
        <v>1236.1651317625481</v>
      </c>
      <c r="AU99" s="221">
        <v>1251.4192385035487</v>
      </c>
      <c r="AV99" s="221">
        <v>1259.2661550292842</v>
      </c>
      <c r="AW99" s="221">
        <v>1274.6515610030685</v>
      </c>
      <c r="AX99" s="221">
        <v>1280.3419536287558</v>
      </c>
      <c r="AY99" s="167" t="str">
        <f>IF(ROUND(B99,1)=0,"x",IF(ABS(AX99)/ABS(B99)&gt;10,"x",(ROUND(AX99,1)-ROUND(B99,1))/ROUND(B99,1)*SIGN(B99)*100))</f>
        <v>x</v>
      </c>
      <c r="AZ99" s="105">
        <f>AX99-B99</f>
        <v>1280.3419536287558</v>
      </c>
      <c r="BA99" s="105">
        <f>IF(ROUND(AT99,1)=0,"x",IF(ABS(AX99)/ABS(AT99)&gt;10,"x",(ROUND(AX99,1)-ROUND(AT99,1))/ROUND(AT99,1)*SIGN(AT99)*100))</f>
        <v>3.5673839184597886</v>
      </c>
      <c r="BB99" s="106">
        <f>AX99-AT99</f>
        <v>44.176821866207774</v>
      </c>
    </row>
    <row r="100" spans="1:54" ht="20.100000000000001" customHeight="1" x14ac:dyDescent="0.25">
      <c r="A100" s="238" t="s">
        <v>109</v>
      </c>
      <c r="B100" s="162"/>
      <c r="C100" s="163"/>
      <c r="D100" s="162"/>
      <c r="E100" s="162"/>
      <c r="F100" s="162"/>
      <c r="G100" s="162"/>
      <c r="H100" s="162"/>
      <c r="I100" s="162"/>
      <c r="J100" s="221">
        <v>23706.137424949964</v>
      </c>
      <c r="K100" s="221">
        <v>24804.187669639396</v>
      </c>
      <c r="L100" s="221">
        <v>22586.875308380913</v>
      </c>
      <c r="M100" s="221">
        <v>25893.847817788519</v>
      </c>
      <c r="N100" s="221">
        <v>21905.025868440502</v>
      </c>
      <c r="O100" s="221">
        <v>24618.800135577902</v>
      </c>
      <c r="P100" s="221">
        <v>23949.014084507042</v>
      </c>
      <c r="Q100" s="221">
        <v>18479.440440864775</v>
      </c>
      <c r="R100" s="221">
        <v>15682.591159317599</v>
      </c>
      <c r="S100" s="221">
        <v>18255.954395189634</v>
      </c>
      <c r="T100" s="221">
        <v>16697.623206014119</v>
      </c>
      <c r="U100" s="221">
        <v>21640.20236425566</v>
      </c>
      <c r="V100" s="222">
        <v>18938.92171344165</v>
      </c>
      <c r="W100" s="221">
        <v>18812.349695855148</v>
      </c>
      <c r="X100" s="221">
        <v>22028.635712824711</v>
      </c>
      <c r="Y100" s="221">
        <v>18858.468780531133</v>
      </c>
      <c r="Z100" s="221">
        <v>20230.178050497932</v>
      </c>
      <c r="AA100" s="221">
        <v>22238.060713784555</v>
      </c>
      <c r="AB100" s="221">
        <v>23508.302354399009</v>
      </c>
      <c r="AC100" s="221">
        <v>22174.651025624225</v>
      </c>
      <c r="AD100" s="221">
        <v>20674.741200828154</v>
      </c>
      <c r="AE100" s="221">
        <v>21153.071898463466</v>
      </c>
      <c r="AF100" s="221">
        <v>22061.083256832138</v>
      </c>
      <c r="AG100" s="221">
        <v>21827.312920370634</v>
      </c>
      <c r="AH100" s="221">
        <v>24623.163067618014</v>
      </c>
      <c r="AI100" s="221">
        <v>25394.191656418509</v>
      </c>
      <c r="AJ100" s="221">
        <v>23617.430606498019</v>
      </c>
      <c r="AK100" s="221">
        <v>25902.316858946968</v>
      </c>
      <c r="AL100" s="221">
        <v>25770.63041599514</v>
      </c>
      <c r="AM100" s="221">
        <v>28321.130609896434</v>
      </c>
      <c r="AN100" s="221">
        <v>25176.692008617909</v>
      </c>
      <c r="AO100" s="221">
        <v>27110.571590544965</v>
      </c>
      <c r="AP100" s="221">
        <v>28773.461012311898</v>
      </c>
      <c r="AQ100" s="221">
        <v>27177.623497966775</v>
      </c>
      <c r="AR100" s="221">
        <v>29219.895195743673</v>
      </c>
      <c r="AS100" s="221">
        <v>30639.068604221466</v>
      </c>
      <c r="AT100" s="221">
        <v>31356.961452387539</v>
      </c>
      <c r="AU100" s="221">
        <v>32657.779698063336</v>
      </c>
      <c r="AV100" s="221">
        <v>35651.570581556705</v>
      </c>
      <c r="AW100" s="221">
        <v>37500.336874838038</v>
      </c>
      <c r="AX100" s="221">
        <v>39468.190828597864</v>
      </c>
      <c r="AY100" s="167" t="str">
        <f>IF(ROUND(B100,1)=0,"x",IF(ABS(AX100)/ABS(B100)&gt;10,"x",(ROUND(AX100,1)-ROUND(B100,1))/ROUND(B100,1)*SIGN(B100)*100))</f>
        <v>x</v>
      </c>
      <c r="AZ100" s="105">
        <f>AX100-B100</f>
        <v>39468.190828597864</v>
      </c>
      <c r="BA100" s="105">
        <f>IF(ROUND(AT100,1)=0,"x",IF(ABS(AX100)/ABS(AT100)&gt;10,"x",(ROUND(AX100,1)-ROUND(AT100,1))/ROUND(AT100,1)*SIGN(AT100)*100))</f>
        <v>25.867270465924662</v>
      </c>
      <c r="BB100" s="106">
        <f>AX100-AT100</f>
        <v>8111.2293762103254</v>
      </c>
    </row>
    <row r="101" spans="1:54" ht="20.100000000000001" customHeight="1" x14ac:dyDescent="0.25">
      <c r="A101" s="240" t="s">
        <v>111</v>
      </c>
      <c r="B101" s="165"/>
      <c r="C101" s="166"/>
      <c r="D101" s="165"/>
      <c r="E101" s="165"/>
      <c r="F101" s="165"/>
      <c r="G101" s="165"/>
      <c r="H101" s="165"/>
      <c r="I101" s="165"/>
      <c r="J101" s="221"/>
      <c r="K101" s="221"/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2"/>
      <c r="W101" s="221"/>
      <c r="X101" s="221"/>
      <c r="Y101" s="221"/>
      <c r="Z101" s="221"/>
      <c r="AA101" s="221"/>
      <c r="AB101" s="221"/>
      <c r="AC101" s="221"/>
      <c r="AD101" s="221"/>
      <c r="AE101" s="221"/>
      <c r="AF101" s="221"/>
      <c r="AG101" s="221"/>
      <c r="AH101" s="221"/>
      <c r="AI101" s="221"/>
      <c r="AJ101" s="221"/>
      <c r="AK101" s="221"/>
      <c r="AL101" s="221"/>
      <c r="AM101" s="221"/>
      <c r="AN101" s="221"/>
      <c r="AO101" s="221"/>
      <c r="AP101" s="221"/>
      <c r="AQ101" s="221"/>
      <c r="AR101" s="221"/>
      <c r="AS101" s="221"/>
      <c r="AT101" s="221"/>
      <c r="AU101" s="221"/>
      <c r="AV101" s="221"/>
      <c r="AW101" s="221"/>
      <c r="AX101" s="221"/>
      <c r="AY101" s="167"/>
      <c r="AZ101" s="105"/>
      <c r="BA101" s="105"/>
      <c r="BB101" s="106"/>
    </row>
    <row r="102" spans="1:54" ht="20.100000000000001" customHeight="1" x14ac:dyDescent="0.25">
      <c r="A102" s="238" t="s">
        <v>107</v>
      </c>
      <c r="B102" s="165"/>
      <c r="C102" s="166"/>
      <c r="D102" s="165"/>
      <c r="E102" s="165"/>
      <c r="F102" s="165"/>
      <c r="G102" s="165"/>
      <c r="H102" s="165"/>
      <c r="I102" s="165"/>
      <c r="J102" s="221">
        <v>893.29057506250672</v>
      </c>
      <c r="K102" s="221">
        <v>826.58106146152602</v>
      </c>
      <c r="L102" s="221">
        <v>751.40934499939237</v>
      </c>
      <c r="M102" s="221">
        <v>683.02961345674828</v>
      </c>
      <c r="N102" s="221">
        <v>638.19319251984405</v>
      </c>
      <c r="O102" s="221">
        <v>772.65899680988264</v>
      </c>
      <c r="P102" s="221">
        <v>646.42453363482196</v>
      </c>
      <c r="Q102" s="221">
        <v>636.63508137432189</v>
      </c>
      <c r="R102" s="221">
        <v>617.7285746589281</v>
      </c>
      <c r="S102" s="221">
        <v>640.06045616927724</v>
      </c>
      <c r="T102" s="221">
        <v>645.55862124120279</v>
      </c>
      <c r="U102" s="221">
        <v>627.7067443996325</v>
      </c>
      <c r="V102" s="222">
        <v>613.28272291763255</v>
      </c>
      <c r="W102" s="221">
        <v>621.371231035145</v>
      </c>
      <c r="X102" s="221">
        <v>632.992795050513</v>
      </c>
      <c r="Y102" s="221">
        <v>626.95963949843258</v>
      </c>
      <c r="Z102" s="221">
        <v>622.86189815732121</v>
      </c>
      <c r="AA102" s="221">
        <v>639.25244010647737</v>
      </c>
      <c r="AB102" s="221">
        <v>655.97724564707687</v>
      </c>
      <c r="AC102" s="221">
        <v>673.25606447494408</v>
      </c>
      <c r="AD102" s="221">
        <v>672.69812762705385</v>
      </c>
      <c r="AE102" s="221">
        <v>680.66314734895195</v>
      </c>
      <c r="AF102" s="221">
        <v>695.93720894132252</v>
      </c>
      <c r="AG102" s="221">
        <v>690.16494845360819</v>
      </c>
      <c r="AH102" s="221">
        <v>695.72613134118194</v>
      </c>
      <c r="AI102" s="221">
        <v>698.25417800233186</v>
      </c>
      <c r="AJ102" s="221">
        <v>707.87318413820174</v>
      </c>
      <c r="AK102" s="221">
        <v>708.93394401231888</v>
      </c>
      <c r="AL102" s="221">
        <v>729.69277909930247</v>
      </c>
      <c r="AM102" s="221">
        <v>736.70469049138478</v>
      </c>
      <c r="AN102" s="221">
        <v>750.27933395580465</v>
      </c>
      <c r="AO102" s="221">
        <v>747.94814340588982</v>
      </c>
      <c r="AP102" s="221">
        <v>760.41808183729586</v>
      </c>
      <c r="AQ102" s="221">
        <v>817.82627865961194</v>
      </c>
      <c r="AR102" s="221">
        <v>812.34877204549196</v>
      </c>
      <c r="AS102" s="221">
        <v>810.43983885035504</v>
      </c>
      <c r="AT102" s="221">
        <v>812.23458868947398</v>
      </c>
      <c r="AU102" s="221">
        <v>858.96248132143285</v>
      </c>
      <c r="AV102" s="221">
        <v>843.05411238110446</v>
      </c>
      <c r="AW102" s="221">
        <v>850.36059409663471</v>
      </c>
      <c r="AX102" s="221">
        <v>847.45249232568335</v>
      </c>
      <c r="AY102" s="167" t="str">
        <f>IF(ROUND(B102,1)=0,"x",IF(ABS(AX102)/ABS(B102)&gt;10,"x",(ROUND(AX102,1)-ROUND(B102,1))/ROUND(B102,1)*SIGN(B102)*100))</f>
        <v>x</v>
      </c>
      <c r="AZ102" s="105">
        <f>AX102-B102</f>
        <v>847.45249232568335</v>
      </c>
      <c r="BA102" s="105">
        <f>IF(ROUND(AT102,1)=0,"x",IF(ABS(AX102)/ABS(AT102)&gt;10,"x",(ROUND(AX102,1)-ROUND(AT102,1))/ROUND(AT102,1)*SIGN(AT102)*100))</f>
        <v>4.3462201428219593</v>
      </c>
      <c r="BB102" s="106">
        <f>AX102-AT102</f>
        <v>35.217903636209371</v>
      </c>
    </row>
    <row r="103" spans="1:54" ht="20.100000000000001" customHeight="1" x14ac:dyDescent="0.25">
      <c r="A103" s="238" t="s">
        <v>108</v>
      </c>
      <c r="B103" s="165"/>
      <c r="C103" s="166"/>
      <c r="D103" s="165"/>
      <c r="E103" s="165"/>
      <c r="F103" s="165"/>
      <c r="G103" s="165"/>
      <c r="H103" s="165"/>
      <c r="I103" s="165"/>
      <c r="J103" s="221">
        <v>263.6967576847083</v>
      </c>
      <c r="K103" s="221">
        <v>229.64521092820021</v>
      </c>
      <c r="L103" s="221">
        <v>201.19777387871477</v>
      </c>
      <c r="M103" s="221">
        <v>183.410992799355</v>
      </c>
      <c r="N103" s="221">
        <v>175.02811026478057</v>
      </c>
      <c r="O103" s="221">
        <v>211.49697063849618</v>
      </c>
      <c r="P103" s="221">
        <v>175.68312434691745</v>
      </c>
      <c r="Q103" s="221">
        <v>175.51755265797391</v>
      </c>
      <c r="R103" s="221">
        <v>179.77667049039289</v>
      </c>
      <c r="S103" s="221">
        <v>178.39394163827581</v>
      </c>
      <c r="T103" s="221">
        <v>178.34948469466235</v>
      </c>
      <c r="U103" s="221">
        <v>181.40050358614377</v>
      </c>
      <c r="V103" s="222">
        <v>181.74210839785587</v>
      </c>
      <c r="W103" s="221">
        <v>184.91773044515966</v>
      </c>
      <c r="X103" s="221">
        <v>187.54096524952408</v>
      </c>
      <c r="Y103" s="221">
        <v>189.81374125743349</v>
      </c>
      <c r="Z103" s="221">
        <v>196.61960195268495</v>
      </c>
      <c r="AA103" s="221">
        <v>204.13352017534405</v>
      </c>
      <c r="AB103" s="221">
        <v>205.79977072984332</v>
      </c>
      <c r="AC103" s="221">
        <v>212.39232209737827</v>
      </c>
      <c r="AD103" s="221">
        <v>215.06643645371969</v>
      </c>
      <c r="AE103" s="221">
        <v>216.73840176734973</v>
      </c>
      <c r="AF103" s="221">
        <v>219.32082721211435</v>
      </c>
      <c r="AG103" s="221">
        <v>222.24317693958909</v>
      </c>
      <c r="AH103" s="221">
        <v>226.4279857884668</v>
      </c>
      <c r="AI103" s="221">
        <v>231.59342803621604</v>
      </c>
      <c r="AJ103" s="221">
        <v>228.29985680560395</v>
      </c>
      <c r="AK103" s="221">
        <v>232.72802424910444</v>
      </c>
      <c r="AL103" s="221">
        <v>236.69101686425117</v>
      </c>
      <c r="AM103" s="221">
        <v>239.94875158870079</v>
      </c>
      <c r="AN103" s="221">
        <v>242.83780555776735</v>
      </c>
      <c r="AO103" s="221">
        <v>243.23370676261342</v>
      </c>
      <c r="AP103" s="221">
        <v>243.77483713355051</v>
      </c>
      <c r="AQ103" s="221">
        <v>244.29169402495074</v>
      </c>
      <c r="AR103" s="221">
        <v>245.08007479066745</v>
      </c>
      <c r="AS103" s="221">
        <v>243.89467732816414</v>
      </c>
      <c r="AT103" s="221">
        <v>243.80297412590195</v>
      </c>
      <c r="AU103" s="221">
        <v>242.00139470013949</v>
      </c>
      <c r="AV103" s="221">
        <v>248.00765847740371</v>
      </c>
      <c r="AW103" s="221">
        <v>249.69316695535366</v>
      </c>
      <c r="AX103" s="221">
        <v>249.34113047057212</v>
      </c>
      <c r="AY103" s="167" t="str">
        <f>IF(ROUND(B103,1)=0,"x",IF(ABS(AX103)/ABS(B103)&gt;10,"x",(ROUND(AX103,1)-ROUND(B103,1))/ROUND(B103,1)*SIGN(B103)*100))</f>
        <v>x</v>
      </c>
      <c r="AZ103" s="105">
        <f>AX103-B103</f>
        <v>249.34113047057212</v>
      </c>
      <c r="BA103" s="105">
        <f>IF(ROUND(AT103,1)=0,"x",IF(ABS(AX103)/ABS(AT103)&gt;10,"x",(ROUND(AX103,1)-ROUND(AT103,1))/ROUND(AT103,1)*SIGN(AT103)*100))</f>
        <v>2.2559474979491387</v>
      </c>
      <c r="BB103" s="106">
        <f>AX103-AT103</f>
        <v>5.5381563446701705</v>
      </c>
    </row>
    <row r="104" spans="1:54" ht="20.100000000000001" customHeight="1" x14ac:dyDescent="0.25">
      <c r="A104" s="238" t="s">
        <v>109</v>
      </c>
      <c r="B104" s="165"/>
      <c r="C104" s="166"/>
      <c r="D104" s="165"/>
      <c r="E104" s="165"/>
      <c r="F104" s="165"/>
      <c r="G104" s="165"/>
      <c r="H104" s="165"/>
      <c r="I104" s="165"/>
      <c r="J104" s="221">
        <v>1301.2008005336891</v>
      </c>
      <c r="K104" s="221">
        <v>1398.6393598646409</v>
      </c>
      <c r="L104" s="221">
        <v>1283.1817861422428</v>
      </c>
      <c r="M104" s="221">
        <v>1284.4827586206895</v>
      </c>
      <c r="N104" s="221">
        <v>1166.2118369435441</v>
      </c>
      <c r="O104" s="221">
        <v>1132.0754716981132</v>
      </c>
      <c r="P104" s="221">
        <v>1122.9014084507044</v>
      </c>
      <c r="Q104" s="221">
        <v>1106.4857990674013</v>
      </c>
      <c r="R104" s="221">
        <v>1112.1981795388892</v>
      </c>
      <c r="S104" s="221">
        <v>1131.4522216726969</v>
      </c>
      <c r="T104" s="221">
        <v>1113.3723137671805</v>
      </c>
      <c r="U104" s="221">
        <v>1061.9865758365058</v>
      </c>
      <c r="V104" s="222">
        <v>1161.2259970457901</v>
      </c>
      <c r="W104" s="221">
        <v>1013.5804215589194</v>
      </c>
      <c r="X104" s="221">
        <v>1014.9996590986569</v>
      </c>
      <c r="Y104" s="221">
        <v>1036.1710631494805</v>
      </c>
      <c r="Z104" s="221">
        <v>1045.3877879488984</v>
      </c>
      <c r="AA104" s="221">
        <v>1055.6854857570513</v>
      </c>
      <c r="AB104" s="221">
        <v>1146.5134617550973</v>
      </c>
      <c r="AC104" s="221">
        <v>1156.9565502326498</v>
      </c>
      <c r="AD104" s="221">
        <v>1127.3752012882446</v>
      </c>
      <c r="AE104" s="221">
        <v>1161.8354680490015</v>
      </c>
      <c r="AF104" s="221">
        <v>1145.6347244780263</v>
      </c>
      <c r="AG104" s="221">
        <v>1198.6265932928836</v>
      </c>
      <c r="AH104" s="221">
        <v>1121.3202287010349</v>
      </c>
      <c r="AI104" s="221">
        <v>1230.6546211332893</v>
      </c>
      <c r="AJ104" s="221">
        <v>1184.7653754229866</v>
      </c>
      <c r="AK104" s="221">
        <v>1199.1169349095569</v>
      </c>
      <c r="AL104" s="221">
        <v>1231.7520379324037</v>
      </c>
      <c r="AM104" s="221">
        <v>1226.0260836210205</v>
      </c>
      <c r="AN104" s="221">
        <v>1176.4443674005101</v>
      </c>
      <c r="AO104" s="221">
        <v>1265.4605506396194</v>
      </c>
      <c r="AP104" s="221">
        <v>1251.8592214898645</v>
      </c>
      <c r="AQ104" s="221">
        <v>1266.3479256935107</v>
      </c>
      <c r="AR104" s="221">
        <v>1331.5176839277719</v>
      </c>
      <c r="AS104" s="221">
        <v>1413.2115249472945</v>
      </c>
      <c r="AT104" s="221">
        <v>1257.7132942744349</v>
      </c>
      <c r="AU104" s="221">
        <v>1241.8289025568038</v>
      </c>
      <c r="AV104" s="221">
        <v>1272.6378201084901</v>
      </c>
      <c r="AW104" s="221">
        <v>1249.7019953355791</v>
      </c>
      <c r="AX104" s="221">
        <v>1392.5994449583718</v>
      </c>
      <c r="AY104" s="167" t="str">
        <f>IF(ROUND(B104,1)=0,"x",IF(ABS(AX104)/ABS(B104)&gt;10,"x",(ROUND(AX104,1)-ROUND(B104,1))/ROUND(B104,1)*SIGN(B104)*100))</f>
        <v>x</v>
      </c>
      <c r="AZ104" s="105">
        <f>AX104-B104</f>
        <v>1392.5994449583718</v>
      </c>
      <c r="BA104" s="105">
        <f>IF(ROUND(AT104,1)=0,"x",IF(ABS(AX104)/ABS(AT104)&gt;10,"x",(ROUND(AX104,1)-ROUND(AT104,1))/ROUND(AT104,1)*SIGN(AT104)*100))</f>
        <v>10.725928281784199</v>
      </c>
      <c r="BB104" s="106">
        <f>AX104-AT104</f>
        <v>134.88615068393688</v>
      </c>
    </row>
    <row r="105" spans="1:54" ht="20.100000000000001" customHeight="1" x14ac:dyDescent="0.25">
      <c r="A105" s="241" t="s">
        <v>112</v>
      </c>
      <c r="B105" s="162"/>
      <c r="C105" s="163"/>
      <c r="D105" s="162"/>
      <c r="E105" s="162"/>
      <c r="F105" s="162"/>
      <c r="G105" s="162"/>
      <c r="H105" s="162"/>
      <c r="I105" s="162"/>
      <c r="J105" s="221"/>
      <c r="K105" s="221"/>
      <c r="L105" s="221"/>
      <c r="M105" s="221"/>
      <c r="N105" s="221"/>
      <c r="O105" s="221"/>
      <c r="P105" s="221"/>
      <c r="Q105" s="221"/>
      <c r="R105" s="221"/>
      <c r="S105" s="221"/>
      <c r="T105" s="221"/>
      <c r="U105" s="221"/>
      <c r="V105" s="222"/>
      <c r="W105" s="221"/>
      <c r="X105" s="221"/>
      <c r="Y105" s="221"/>
      <c r="Z105" s="221"/>
      <c r="AA105" s="221"/>
      <c r="AB105" s="221"/>
      <c r="AC105" s="221"/>
      <c r="AD105" s="221"/>
      <c r="AE105" s="221"/>
      <c r="AF105" s="221"/>
      <c r="AG105" s="221"/>
      <c r="AH105" s="221"/>
      <c r="AI105" s="221"/>
      <c r="AJ105" s="221"/>
      <c r="AK105" s="221"/>
      <c r="AL105" s="221"/>
      <c r="AM105" s="221"/>
      <c r="AN105" s="221"/>
      <c r="AO105" s="221"/>
      <c r="AP105" s="221"/>
      <c r="AQ105" s="221"/>
      <c r="AR105" s="221"/>
      <c r="AS105" s="221"/>
      <c r="AT105" s="221"/>
      <c r="AU105" s="221"/>
      <c r="AV105" s="221"/>
      <c r="AW105" s="221"/>
      <c r="AX105" s="221"/>
      <c r="AY105" s="167"/>
      <c r="AZ105" s="105"/>
      <c r="BA105" s="105"/>
      <c r="BB105" s="106"/>
    </row>
    <row r="106" spans="1:54" ht="21" customHeight="1" x14ac:dyDescent="0.25">
      <c r="A106" s="238" t="s">
        <v>107</v>
      </c>
      <c r="B106" s="165"/>
      <c r="C106" s="166"/>
      <c r="D106" s="165"/>
      <c r="E106" s="165"/>
      <c r="F106" s="165"/>
      <c r="G106" s="165"/>
      <c r="H106" s="165"/>
      <c r="I106" s="165"/>
      <c r="J106" s="221">
        <v>1226.7514584918649</v>
      </c>
      <c r="K106" s="221">
        <v>1278.8036919790966</v>
      </c>
      <c r="L106" s="221">
        <v>1355.9946044296025</v>
      </c>
      <c r="M106" s="221">
        <v>1387.2917597330054</v>
      </c>
      <c r="N106" s="221">
        <v>1359.1520920220639</v>
      </c>
      <c r="O106" s="221">
        <v>1524.3900297298549</v>
      </c>
      <c r="P106" s="221">
        <v>1165.252905114733</v>
      </c>
      <c r="Q106" s="221">
        <v>1165.3159131560362</v>
      </c>
      <c r="R106" s="221">
        <v>1128.1043189869602</v>
      </c>
      <c r="S106" s="221">
        <v>1089.5101404436698</v>
      </c>
      <c r="T106" s="221">
        <v>1058.0248307752961</v>
      </c>
      <c r="U106" s="221">
        <v>1126.5011414015412</v>
      </c>
      <c r="V106" s="222">
        <v>1226.361458816257</v>
      </c>
      <c r="W106" s="221">
        <v>1267.0402620030268</v>
      </c>
      <c r="X106" s="221">
        <v>1250.2176498718106</v>
      </c>
      <c r="Y106" s="221">
        <v>1246.4580928055409</v>
      </c>
      <c r="Z106" s="221">
        <v>1246.6221517733309</v>
      </c>
      <c r="AA106" s="221">
        <v>1283.2866780758798</v>
      </c>
      <c r="AB106" s="221">
        <v>1256.6061995510013</v>
      </c>
      <c r="AC106" s="221">
        <v>1282.2785152220474</v>
      </c>
      <c r="AD106" s="221">
        <v>1276.306839893007</v>
      </c>
      <c r="AE106" s="221">
        <v>1235.1025550286372</v>
      </c>
      <c r="AF106" s="221">
        <v>1205.9873889872595</v>
      </c>
      <c r="AG106" s="221">
        <v>1209.3296862488892</v>
      </c>
      <c r="AH106" s="221">
        <v>1224.4506590526851</v>
      </c>
      <c r="AI106" s="221">
        <v>1240.2570053079321</v>
      </c>
      <c r="AJ106" s="221">
        <v>1229.0541632485906</v>
      </c>
      <c r="AK106" s="221">
        <v>1264.1919148926756</v>
      </c>
      <c r="AL106" s="221">
        <v>1390.2939160585411</v>
      </c>
      <c r="AM106" s="221">
        <v>1363.4681489080526</v>
      </c>
      <c r="AN106" s="221">
        <v>1377.7142057238445</v>
      </c>
      <c r="AO106" s="221">
        <v>1364.1158799490754</v>
      </c>
      <c r="AP106" s="221">
        <v>1405.7738961669095</v>
      </c>
      <c r="AQ106" s="221">
        <v>1406.8478296665703</v>
      </c>
      <c r="AR106" s="221">
        <v>1404.7012638990934</v>
      </c>
      <c r="AS106" s="221">
        <v>1373.8932567382565</v>
      </c>
      <c r="AT106" s="221">
        <v>1403.3212862951252</v>
      </c>
      <c r="AU106" s="221">
        <v>1414.8757261007713</v>
      </c>
      <c r="AV106" s="221">
        <v>1389.5574798042562</v>
      </c>
      <c r="AW106" s="221">
        <v>1515.8339206142057</v>
      </c>
      <c r="AX106" s="221">
        <v>1508.5893875164447</v>
      </c>
      <c r="AY106" s="167" t="str">
        <f t="shared" ref="AY106:AY116" si="14">IF(ROUND(B106,1)=0,"x",IF(ABS(AX106)/ABS(B106)&gt;10,"x",(ROUND(AX106,1)-ROUND(B106,1))/ROUND(B106,1)*SIGN(B106)*100))</f>
        <v>x</v>
      </c>
      <c r="AZ106" s="105">
        <f t="shared" ref="AZ106:AZ116" si="15">AX106-B106</f>
        <v>1508.5893875164447</v>
      </c>
      <c r="BA106" s="105">
        <f t="shared" ref="BA106:BA116" si="16">IF(ROUND(AT106,1)=0,"x",IF(ABS(AX106)/ABS(AT106)&gt;10,"x",(ROUND(AX106,1)-ROUND(AT106,1))/ROUND(AT106,1)*SIGN(AT106)*100))</f>
        <v>7.5037411815007449</v>
      </c>
      <c r="BB106" s="106">
        <f t="shared" ref="BB106:BB116" si="17">AX106-AT106</f>
        <v>105.26810122131951</v>
      </c>
    </row>
    <row r="107" spans="1:54" ht="20.100000000000001" customHeight="1" x14ac:dyDescent="0.25">
      <c r="A107" s="238" t="s">
        <v>108</v>
      </c>
      <c r="B107" s="165"/>
      <c r="C107" s="166"/>
      <c r="D107" s="165"/>
      <c r="E107" s="165"/>
      <c r="F107" s="165"/>
      <c r="G107" s="165"/>
      <c r="H107" s="165"/>
      <c r="I107" s="165"/>
      <c r="J107" s="221">
        <v>967.45376218702438</v>
      </c>
      <c r="K107" s="221">
        <v>1026.4678524020003</v>
      </c>
      <c r="L107" s="221">
        <v>1042.4335920122383</v>
      </c>
      <c r="M107" s="221">
        <v>1042.4798901276822</v>
      </c>
      <c r="N107" s="221">
        <v>1017.2037843066136</v>
      </c>
      <c r="O107" s="221">
        <v>1162.8172249415691</v>
      </c>
      <c r="P107" s="221">
        <v>1015.4378500166896</v>
      </c>
      <c r="Q107" s="221">
        <v>993.44292669309914</v>
      </c>
      <c r="R107" s="221">
        <v>940.24447949526825</v>
      </c>
      <c r="S107" s="221">
        <v>960.80637972701822</v>
      </c>
      <c r="T107" s="221">
        <v>931.87212715599128</v>
      </c>
      <c r="U107" s="221">
        <v>950.89982483030667</v>
      </c>
      <c r="V107" s="222">
        <v>978.71091423466351</v>
      </c>
      <c r="W107" s="221">
        <v>980.84567534564053</v>
      </c>
      <c r="X107" s="221">
        <v>983.693789323381</v>
      </c>
      <c r="Y107" s="221">
        <v>947.27407070665004</v>
      </c>
      <c r="Z107" s="221">
        <v>963.54637626736769</v>
      </c>
      <c r="AA107" s="221">
        <v>996.40961382521652</v>
      </c>
      <c r="AB107" s="221">
        <v>981.64660004683992</v>
      </c>
      <c r="AC107" s="221">
        <v>979.87364317620552</v>
      </c>
      <c r="AD107" s="221">
        <v>963.86907889798056</v>
      </c>
      <c r="AE107" s="221">
        <v>1001.9361862486479</v>
      </c>
      <c r="AF107" s="221">
        <v>985.98705925339971</v>
      </c>
      <c r="AG107" s="221">
        <v>1008.2383097497701</v>
      </c>
      <c r="AH107" s="221">
        <v>989.00909694295854</v>
      </c>
      <c r="AI107" s="221">
        <v>968.16032817945677</v>
      </c>
      <c r="AJ107" s="221">
        <v>1006.1811857473124</v>
      </c>
      <c r="AK107" s="221">
        <v>1032.7673434550566</v>
      </c>
      <c r="AL107" s="221">
        <v>1112.971280681249</v>
      </c>
      <c r="AM107" s="221">
        <v>1072.7689809818419</v>
      </c>
      <c r="AN107" s="221">
        <v>1056.4365369113266</v>
      </c>
      <c r="AO107" s="221">
        <v>1090.1787013258443</v>
      </c>
      <c r="AP107" s="221">
        <v>1065.6087133550488</v>
      </c>
      <c r="AQ107" s="221">
        <v>1061.168844459997</v>
      </c>
      <c r="AR107" s="221">
        <v>1052.4846300169906</v>
      </c>
      <c r="AS107" s="221">
        <v>998.43631017664165</v>
      </c>
      <c r="AT107" s="221">
        <v>992.3621576366462</v>
      </c>
      <c r="AU107" s="221">
        <v>1009.4178438034093</v>
      </c>
      <c r="AV107" s="221">
        <v>1011.2584965518804</v>
      </c>
      <c r="AW107" s="221">
        <v>1024.9583940477148</v>
      </c>
      <c r="AX107" s="221">
        <v>1031.0008231581837</v>
      </c>
      <c r="AY107" s="167" t="str">
        <f t="shared" si="14"/>
        <v>x</v>
      </c>
      <c r="AZ107" s="105">
        <f t="shared" si="15"/>
        <v>1031.0008231581837</v>
      </c>
      <c r="BA107" s="105">
        <f t="shared" si="16"/>
        <v>3.8895606610237832</v>
      </c>
      <c r="BB107" s="106">
        <f t="shared" si="17"/>
        <v>38.638665521537519</v>
      </c>
    </row>
    <row r="108" spans="1:54" ht="20.100000000000001" customHeight="1" x14ac:dyDescent="0.25">
      <c r="A108" s="238" t="s">
        <v>109</v>
      </c>
      <c r="B108" s="165"/>
      <c r="C108" s="166"/>
      <c r="D108" s="165"/>
      <c r="E108" s="165"/>
      <c r="F108" s="165"/>
      <c r="G108" s="165"/>
      <c r="H108" s="165"/>
      <c r="I108" s="165"/>
      <c r="J108" s="221">
        <v>22404.936624416274</v>
      </c>
      <c r="K108" s="221">
        <v>23405.548309774756</v>
      </c>
      <c r="L108" s="221">
        <v>21303.693522238671</v>
      </c>
      <c r="M108" s="221">
        <v>24609.365059167831</v>
      </c>
      <c r="N108" s="221">
        <v>20738.814031496957</v>
      </c>
      <c r="O108" s="221">
        <v>23486.724663879788</v>
      </c>
      <c r="P108" s="221">
        <v>22826.112676056338</v>
      </c>
      <c r="Q108" s="221">
        <v>17372.954641797372</v>
      </c>
      <c r="R108" s="221">
        <v>14570.39297977871</v>
      </c>
      <c r="S108" s="221">
        <v>17124.502173516936</v>
      </c>
      <c r="T108" s="221">
        <v>15584.250892246941</v>
      </c>
      <c r="U108" s="221">
        <v>20578.215788419155</v>
      </c>
      <c r="V108" s="222">
        <v>17777.695716395861</v>
      </c>
      <c r="W108" s="221">
        <v>17798.769274296228</v>
      </c>
      <c r="X108" s="221">
        <v>21013.636053726055</v>
      </c>
      <c r="Y108" s="221">
        <v>17822.297717381654</v>
      </c>
      <c r="Z108" s="221">
        <v>19184.790262549035</v>
      </c>
      <c r="AA108" s="221">
        <v>21182.375228027504</v>
      </c>
      <c r="AB108" s="221">
        <v>22361.788892643912</v>
      </c>
      <c r="AC108" s="221">
        <v>21017.694475391574</v>
      </c>
      <c r="AD108" s="221">
        <v>19547.36599953991</v>
      </c>
      <c r="AE108" s="221">
        <v>19991.236430414465</v>
      </c>
      <c r="AF108" s="221">
        <v>20915.448532354112</v>
      </c>
      <c r="AG108" s="221">
        <v>20628.68632707775</v>
      </c>
      <c r="AH108" s="221">
        <v>23501.842838916979</v>
      </c>
      <c r="AI108" s="221">
        <v>24163.537035285219</v>
      </c>
      <c r="AJ108" s="221">
        <v>22432.665231075032</v>
      </c>
      <c r="AK108" s="221">
        <v>24703.19992403741</v>
      </c>
      <c r="AL108" s="221">
        <v>24538.878378062735</v>
      </c>
      <c r="AM108" s="221">
        <v>27095.104526275412</v>
      </c>
      <c r="AN108" s="221">
        <v>24000.2476412174</v>
      </c>
      <c r="AO108" s="221">
        <v>25845.111039905347</v>
      </c>
      <c r="AP108" s="221">
        <v>27521.601790822035</v>
      </c>
      <c r="AQ108" s="221">
        <v>25911.275572273265</v>
      </c>
      <c r="AR108" s="221">
        <v>27888.377511815903</v>
      </c>
      <c r="AS108" s="221">
        <v>29225.85707927417</v>
      </c>
      <c r="AT108" s="221">
        <v>30099.248158113103</v>
      </c>
      <c r="AU108" s="221">
        <v>31415.950795506531</v>
      </c>
      <c r="AV108" s="221">
        <v>34378.932761448217</v>
      </c>
      <c r="AW108" s="221">
        <v>36250.634879502461</v>
      </c>
      <c r="AX108" s="221">
        <v>38075.59138363949</v>
      </c>
      <c r="AY108" s="167" t="str">
        <f t="shared" si="14"/>
        <v>x</v>
      </c>
      <c r="AZ108" s="105">
        <f t="shared" si="15"/>
        <v>38075.59138363949</v>
      </c>
      <c r="BA108" s="105">
        <f t="shared" si="16"/>
        <v>26.500372102913026</v>
      </c>
      <c r="BB108" s="106">
        <f t="shared" si="17"/>
        <v>7976.343225526387</v>
      </c>
    </row>
    <row r="109" spans="1:54" ht="20.100000000000001" hidden="1" customHeight="1" x14ac:dyDescent="0.25">
      <c r="A109" s="241" t="s">
        <v>113</v>
      </c>
      <c r="B109" s="165"/>
      <c r="C109" s="166"/>
      <c r="D109" s="165"/>
      <c r="E109" s="165"/>
      <c r="F109" s="165"/>
      <c r="G109" s="165"/>
      <c r="H109" s="165"/>
      <c r="I109" s="165"/>
      <c r="J109" s="221"/>
      <c r="K109" s="221"/>
      <c r="L109" s="221"/>
      <c r="M109" s="221"/>
      <c r="N109" s="221"/>
      <c r="O109" s="221"/>
      <c r="P109" s="221"/>
      <c r="Q109" s="221"/>
      <c r="R109" s="221"/>
      <c r="S109" s="221"/>
      <c r="T109" s="221"/>
      <c r="U109" s="221"/>
      <c r="V109" s="222"/>
      <c r="W109" s="221"/>
      <c r="X109" s="221"/>
      <c r="Y109" s="221"/>
      <c r="Z109" s="221"/>
      <c r="AA109" s="221"/>
      <c r="AB109" s="221"/>
      <c r="AC109" s="221"/>
      <c r="AD109" s="221"/>
      <c r="AE109" s="221"/>
      <c r="AF109" s="221"/>
      <c r="AG109" s="221"/>
      <c r="AH109" s="221"/>
      <c r="AI109" s="221"/>
      <c r="AJ109" s="221"/>
      <c r="AK109" s="221"/>
      <c r="AL109" s="221"/>
      <c r="AM109" s="221"/>
      <c r="AN109" s="221"/>
      <c r="AO109" s="221"/>
      <c r="AP109" s="221"/>
      <c r="AQ109" s="221"/>
      <c r="AR109" s="221"/>
      <c r="AS109" s="221"/>
      <c r="AT109" s="221"/>
      <c r="AU109" s="221"/>
      <c r="AV109" s="221"/>
      <c r="AW109" s="221"/>
      <c r="AX109" s="221"/>
      <c r="AY109" s="167" t="str">
        <f t="shared" si="14"/>
        <v>x</v>
      </c>
      <c r="AZ109" s="105">
        <f t="shared" si="15"/>
        <v>0</v>
      </c>
      <c r="BA109" s="105" t="str">
        <f t="shared" si="16"/>
        <v>x</v>
      </c>
      <c r="BB109" s="106">
        <f t="shared" si="17"/>
        <v>0</v>
      </c>
    </row>
    <row r="110" spans="1:54" ht="20.100000000000001" hidden="1" customHeight="1" x14ac:dyDescent="0.25">
      <c r="A110" s="238" t="s">
        <v>107</v>
      </c>
      <c r="B110" s="162"/>
      <c r="C110" s="163"/>
      <c r="D110" s="162"/>
      <c r="E110" s="162"/>
      <c r="F110" s="162"/>
      <c r="G110" s="162"/>
      <c r="H110" s="162"/>
      <c r="I110" s="162"/>
      <c r="J110" s="221">
        <v>1156.4314961771206</v>
      </c>
      <c r="K110" s="221">
        <v>1188.9320997868074</v>
      </c>
      <c r="L110" s="221">
        <v>1266.4518288797181</v>
      </c>
      <c r="M110" s="221">
        <v>1272.7193559075495</v>
      </c>
      <c r="N110" s="221">
        <v>1232.6567334858066</v>
      </c>
      <c r="O110" s="221">
        <v>1409.7782738077751</v>
      </c>
      <c r="P110" s="221">
        <v>1090.1815371102107</v>
      </c>
      <c r="Q110" s="221">
        <v>1074.3636527582062</v>
      </c>
      <c r="R110" s="221">
        <v>1042.143664732042</v>
      </c>
      <c r="S110" s="221">
        <v>1026.4237352303066</v>
      </c>
      <c r="T110" s="221">
        <v>995.40366954688909</v>
      </c>
      <c r="U110" s="221">
        <v>1054.4255114849977</v>
      </c>
      <c r="V110" s="222">
        <v>1143.0675320661412</v>
      </c>
      <c r="W110" s="221">
        <v>1189.312971816739</v>
      </c>
      <c r="X110" s="221">
        <v>1169.1502209423722</v>
      </c>
      <c r="Y110" s="221">
        <v>1166.0611492318733</v>
      </c>
      <c r="Z110" s="221">
        <v>1176.3368337626314</v>
      </c>
      <c r="AA110" s="221">
        <v>1212.1224515156905</v>
      </c>
      <c r="AB110" s="221">
        <v>1186.0869236929084</v>
      </c>
      <c r="AC110" s="221">
        <v>1212.8658117429538</v>
      </c>
      <c r="AD110" s="221">
        <v>1199.9977072984332</v>
      </c>
      <c r="AE110" s="221">
        <v>1157.4680759904129</v>
      </c>
      <c r="AF110" s="221">
        <v>1131.0114498379269</v>
      </c>
      <c r="AG110" s="221">
        <v>1129.1390618567475</v>
      </c>
      <c r="AH110" s="221">
        <v>1146.3359017483474</v>
      </c>
      <c r="AI110" s="221">
        <v>1159.8648560658023</v>
      </c>
      <c r="AJ110" s="221">
        <v>1150.0015523337888</v>
      </c>
      <c r="AK110" s="221">
        <v>1192.4945168589568</v>
      </c>
      <c r="AL110" s="221">
        <v>1284.8788453009715</v>
      </c>
      <c r="AM110" s="221">
        <v>1257.0394635219645</v>
      </c>
      <c r="AN110" s="221">
        <v>1270.9697301558397</v>
      </c>
      <c r="AO110" s="221">
        <v>1263.4332615111753</v>
      </c>
      <c r="AP110" s="221">
        <v>1305.4876273653567</v>
      </c>
      <c r="AQ110" s="221">
        <v>1323.6575939763347</v>
      </c>
      <c r="AR110" s="221">
        <v>1317.5535797059172</v>
      </c>
      <c r="AS110" s="221">
        <v>1313.7121710548242</v>
      </c>
      <c r="AT110" s="221">
        <v>1336.7481210727342</v>
      </c>
      <c r="AU110" s="221">
        <v>1348.1506342224143</v>
      </c>
      <c r="AV110" s="221">
        <v>1317.4613244209936</v>
      </c>
      <c r="AW110" s="221">
        <v>1431.387972127648</v>
      </c>
      <c r="AX110" s="221">
        <v>1437.2288408127465</v>
      </c>
      <c r="AY110" s="167" t="str">
        <f t="shared" si="14"/>
        <v>x</v>
      </c>
      <c r="AZ110" s="105">
        <f t="shared" si="15"/>
        <v>1437.2288408127465</v>
      </c>
      <c r="BA110" s="105">
        <f t="shared" si="16"/>
        <v>7.5185157477369629</v>
      </c>
      <c r="BB110" s="106">
        <f t="shared" si="17"/>
        <v>100.48071974001232</v>
      </c>
    </row>
    <row r="111" spans="1:54" ht="20.100000000000001" hidden="1" customHeight="1" x14ac:dyDescent="0.25">
      <c r="A111" s="238" t="s">
        <v>108</v>
      </c>
      <c r="B111" s="165"/>
      <c r="C111" s="166"/>
      <c r="D111" s="165"/>
      <c r="E111" s="165"/>
      <c r="F111" s="165"/>
      <c r="G111" s="165"/>
      <c r="H111" s="165"/>
      <c r="I111" s="165"/>
      <c r="J111" s="221">
        <v>950.94224727107837</v>
      </c>
      <c r="K111" s="221">
        <v>970.28052841744613</v>
      </c>
      <c r="L111" s="221">
        <v>997.74173983546439</v>
      </c>
      <c r="M111" s="221">
        <v>1001.1768235981706</v>
      </c>
      <c r="N111" s="221">
        <v>998.03167694353772</v>
      </c>
      <c r="O111" s="221">
        <v>1119.7465398398135</v>
      </c>
      <c r="P111" s="221">
        <v>1002.8359691389467</v>
      </c>
      <c r="Q111" s="221">
        <v>976.87422057474407</v>
      </c>
      <c r="R111" s="221">
        <v>927.50537711499862</v>
      </c>
      <c r="S111" s="221">
        <v>948.42562132085618</v>
      </c>
      <c r="T111" s="221">
        <v>917.61739711445921</v>
      </c>
      <c r="U111" s="221">
        <v>930.71861011948715</v>
      </c>
      <c r="V111" s="222">
        <v>965.30561346039315</v>
      </c>
      <c r="W111" s="221">
        <v>972.49468268661622</v>
      </c>
      <c r="X111" s="221">
        <v>960.07055764109964</v>
      </c>
      <c r="Y111" s="221">
        <v>938.13579790117444</v>
      </c>
      <c r="Z111" s="221">
        <v>949.1423206909501</v>
      </c>
      <c r="AA111" s="221">
        <v>978.31827682690528</v>
      </c>
      <c r="AB111" s="221">
        <v>960.95573264141387</v>
      </c>
      <c r="AC111" s="221">
        <v>955.92896464936405</v>
      </c>
      <c r="AD111" s="221">
        <v>939.87951355003372</v>
      </c>
      <c r="AE111" s="221">
        <v>975.23092228887037</v>
      </c>
      <c r="AF111" s="221">
        <v>946.42326673447099</v>
      </c>
      <c r="AG111" s="221">
        <v>975.62024780558124</v>
      </c>
      <c r="AH111" s="221">
        <v>966.42798578846669</v>
      </c>
      <c r="AI111" s="221">
        <v>946.09312555691542</v>
      </c>
      <c r="AJ111" s="221">
        <v>977.14252326037399</v>
      </c>
      <c r="AK111" s="221">
        <v>1001.3458578037555</v>
      </c>
      <c r="AL111" s="221">
        <v>1061.1295708799466</v>
      </c>
      <c r="AM111" s="221">
        <v>1042.1421104148294</v>
      </c>
      <c r="AN111" s="221">
        <v>1018.3757836666414</v>
      </c>
      <c r="AO111" s="221">
        <v>1046.4780716750142</v>
      </c>
      <c r="AP111" s="221">
        <v>1026.2931596091205</v>
      </c>
      <c r="AQ111" s="221">
        <v>1022.3917597587493</v>
      </c>
      <c r="AR111" s="221">
        <v>1011.5725090512155</v>
      </c>
      <c r="AS111" s="221">
        <v>978.45165627146434</v>
      </c>
      <c r="AT111" s="221">
        <v>969.65434756608045</v>
      </c>
      <c r="AU111" s="221">
        <v>987.76706122166433</v>
      </c>
      <c r="AV111" s="221">
        <v>989.77115957887463</v>
      </c>
      <c r="AW111" s="221">
        <v>1002.2053805088834</v>
      </c>
      <c r="AX111" s="221">
        <v>1016.8695980244205</v>
      </c>
      <c r="AY111" s="167" t="str">
        <f t="shared" si="14"/>
        <v>x</v>
      </c>
      <c r="AZ111" s="105">
        <f t="shared" si="15"/>
        <v>1016.8695980244205</v>
      </c>
      <c r="BA111" s="105">
        <f t="shared" si="16"/>
        <v>4.8674847891100272</v>
      </c>
      <c r="BB111" s="106">
        <f t="shared" si="17"/>
        <v>47.215250458340051</v>
      </c>
    </row>
    <row r="112" spans="1:54" ht="20.100000000000001" hidden="1" customHeight="1" x14ac:dyDescent="0.25">
      <c r="A112" s="238" t="s">
        <v>109</v>
      </c>
      <c r="B112" s="165"/>
      <c r="C112" s="166"/>
      <c r="D112" s="165"/>
      <c r="E112" s="165"/>
      <c r="F112" s="165"/>
      <c r="G112" s="165"/>
      <c r="H112" s="165"/>
      <c r="I112" s="165"/>
      <c r="J112" s="221">
        <v>19653.587239978166</v>
      </c>
      <c r="K112" s="221">
        <v>23283.936691458988</v>
      </c>
      <c r="L112" s="221">
        <v>21173.327694368087</v>
      </c>
      <c r="M112" s="221">
        <v>24328.476905458709</v>
      </c>
      <c r="N112" s="221">
        <v>20419.722553868894</v>
      </c>
      <c r="O112" s="221">
        <v>23233.617670319738</v>
      </c>
      <c r="P112" s="221">
        <v>22575.690140845072</v>
      </c>
      <c r="Q112" s="221">
        <v>17219.81065423202</v>
      </c>
      <c r="R112" s="221">
        <v>14182.04611108083</v>
      </c>
      <c r="S112" s="221">
        <v>16893.77098680272</v>
      </c>
      <c r="T112" s="221">
        <v>15051.459235072263</v>
      </c>
      <c r="U112" s="221">
        <v>20410.313564415948</v>
      </c>
      <c r="V112" s="222">
        <v>17661.841457410141</v>
      </c>
      <c r="W112" s="221">
        <v>17119.677464987981</v>
      </c>
      <c r="X112" s="221">
        <v>20646.394400127272</v>
      </c>
      <c r="Y112" s="221">
        <v>17749.711342037484</v>
      </c>
      <c r="Z112" s="221">
        <v>19048.325118197361</v>
      </c>
      <c r="AA112" s="221">
        <v>21105.547499883061</v>
      </c>
      <c r="AB112" s="221">
        <v>22315.849949307198</v>
      </c>
      <c r="AC112" s="221">
        <v>20966.730017257578</v>
      </c>
      <c r="AD112" s="221">
        <v>19223.027375201287</v>
      </c>
      <c r="AE112" s="221">
        <v>19808.433482879656</v>
      </c>
      <c r="AF112" s="221">
        <v>20874.184968104884</v>
      </c>
      <c r="AG112" s="221">
        <v>20587.601712054937</v>
      </c>
      <c r="AH112" s="221">
        <v>22911.590984264993</v>
      </c>
      <c r="AI112" s="221">
        <v>23904.881278970774</v>
      </c>
      <c r="AJ112" s="221">
        <v>22381.504531579067</v>
      </c>
      <c r="AK112" s="221">
        <v>24650.904429568436</v>
      </c>
      <c r="AL112" s="221">
        <v>24302.828580104171</v>
      </c>
      <c r="AM112" s="221">
        <v>26853.807057920982</v>
      </c>
      <c r="AN112" s="221">
        <v>23851.118100096577</v>
      </c>
      <c r="AO112" s="221">
        <v>25655.024524906948</v>
      </c>
      <c r="AP112" s="221">
        <v>27315.259296107448</v>
      </c>
      <c r="AQ112" s="221">
        <v>25746.850053074104</v>
      </c>
      <c r="AR112" s="221">
        <v>27411.334284436904</v>
      </c>
      <c r="AS112" s="221">
        <v>28800.021319812269</v>
      </c>
      <c r="AT112" s="221">
        <v>29509.819205914155</v>
      </c>
      <c r="AU112" s="221">
        <v>30701.82483606974</v>
      </c>
      <c r="AV112" s="221">
        <v>33297.918506370632</v>
      </c>
      <c r="AW112" s="221">
        <v>35398.186058564395</v>
      </c>
      <c r="AX112" s="221">
        <v>37790.326417338445</v>
      </c>
      <c r="AY112" s="167" t="str">
        <f t="shared" si="14"/>
        <v>x</v>
      </c>
      <c r="AZ112" s="105">
        <f t="shared" si="15"/>
        <v>37790.326417338445</v>
      </c>
      <c r="BA112" s="105">
        <f t="shared" si="16"/>
        <v>28.060169841883049</v>
      </c>
      <c r="BB112" s="106">
        <f t="shared" si="17"/>
        <v>8280.5072114242903</v>
      </c>
    </row>
    <row r="113" spans="1:54" ht="20.100000000000001" hidden="1" customHeight="1" x14ac:dyDescent="0.25">
      <c r="A113" s="241" t="s">
        <v>114</v>
      </c>
      <c r="B113" s="207"/>
      <c r="C113" s="208"/>
      <c r="D113" s="207"/>
      <c r="E113" s="207"/>
      <c r="F113" s="207"/>
      <c r="G113" s="207"/>
      <c r="H113" s="207"/>
      <c r="I113" s="207"/>
      <c r="J113" s="221"/>
      <c r="K113" s="221"/>
      <c r="L113" s="221"/>
      <c r="M113" s="221"/>
      <c r="N113" s="221"/>
      <c r="O113" s="221"/>
      <c r="P113" s="221"/>
      <c r="Q113" s="221"/>
      <c r="R113" s="221"/>
      <c r="S113" s="221"/>
      <c r="T113" s="221"/>
      <c r="U113" s="221"/>
      <c r="V113" s="222"/>
      <c r="W113" s="221"/>
      <c r="X113" s="221"/>
      <c r="Y113" s="221"/>
      <c r="Z113" s="221"/>
      <c r="AA113" s="221"/>
      <c r="AB113" s="221"/>
      <c r="AC113" s="221"/>
      <c r="AD113" s="221"/>
      <c r="AE113" s="221"/>
      <c r="AF113" s="221"/>
      <c r="AG113" s="221"/>
      <c r="AH113" s="221"/>
      <c r="AI113" s="221"/>
      <c r="AJ113" s="221"/>
      <c r="AK113" s="221"/>
      <c r="AL113" s="221"/>
      <c r="AM113" s="221"/>
      <c r="AN113" s="221"/>
      <c r="AO113" s="221"/>
      <c r="AP113" s="221"/>
      <c r="AQ113" s="221"/>
      <c r="AR113" s="221"/>
      <c r="AS113" s="221"/>
      <c r="AT113" s="221"/>
      <c r="AU113" s="221"/>
      <c r="AV113" s="221"/>
      <c r="AW113" s="221"/>
      <c r="AX113" s="221"/>
      <c r="AY113" s="167" t="str">
        <f t="shared" si="14"/>
        <v>x</v>
      </c>
      <c r="AZ113" s="105">
        <f t="shared" si="15"/>
        <v>0</v>
      </c>
      <c r="BA113" s="105" t="str">
        <f t="shared" si="16"/>
        <v>x</v>
      </c>
      <c r="BB113" s="106">
        <f t="shared" si="17"/>
        <v>0</v>
      </c>
    </row>
    <row r="114" spans="1:54" ht="20.100000000000001" hidden="1" customHeight="1" x14ac:dyDescent="0.25">
      <c r="A114" s="238" t="s">
        <v>107</v>
      </c>
      <c r="B114" s="210"/>
      <c r="C114" s="211"/>
      <c r="D114" s="210"/>
      <c r="E114" s="210"/>
      <c r="F114" s="210"/>
      <c r="G114" s="210"/>
      <c r="H114" s="210"/>
      <c r="I114" s="210"/>
      <c r="J114" s="221">
        <v>70.319962314744359</v>
      </c>
      <c r="K114" s="221">
        <v>89.871592192289086</v>
      </c>
      <c r="L114" s="221">
        <v>89.542775549884553</v>
      </c>
      <c r="M114" s="221">
        <v>114.57240382545588</v>
      </c>
      <c r="N114" s="221">
        <v>126.49535853625724</v>
      </c>
      <c r="O114" s="221">
        <v>114.61175592207967</v>
      </c>
      <c r="P114" s="221">
        <v>75.071368004522327</v>
      </c>
      <c r="Q114" s="221">
        <v>90.952260397830017</v>
      </c>
      <c r="R114" s="221">
        <v>85.960654254918211</v>
      </c>
      <c r="S114" s="221">
        <v>63.086405213363165</v>
      </c>
      <c r="T114" s="221">
        <v>62.621161228406912</v>
      </c>
      <c r="U114" s="221">
        <v>72.075629916543534</v>
      </c>
      <c r="V114" s="222">
        <v>83.293926750115901</v>
      </c>
      <c r="W114" s="221">
        <v>77.727290186287689</v>
      </c>
      <c r="X114" s="221">
        <v>81.067428929438492</v>
      </c>
      <c r="Y114" s="221">
        <v>80.396943573667713</v>
      </c>
      <c r="Z114" s="221">
        <v>70.285318010699427</v>
      </c>
      <c r="AA114" s="221">
        <v>71.164226560189292</v>
      </c>
      <c r="AB114" s="221">
        <v>70.519275858092783</v>
      </c>
      <c r="AC114" s="221">
        <v>69.412703479093508</v>
      </c>
      <c r="AD114" s="221">
        <v>76.309132594573938</v>
      </c>
      <c r="AE114" s="221">
        <v>77.634479038224413</v>
      </c>
      <c r="AF114" s="221">
        <v>74.975939149332504</v>
      </c>
      <c r="AG114" s="221">
        <v>80.190624392141601</v>
      </c>
      <c r="AH114" s="221">
        <v>78.114757304337616</v>
      </c>
      <c r="AI114" s="221">
        <v>80.392149242129804</v>
      </c>
      <c r="AJ114" s="221">
        <v>79.052610914801733</v>
      </c>
      <c r="AK114" s="221">
        <v>71.697398033718954</v>
      </c>
      <c r="AL114" s="221">
        <v>105.41507075756965</v>
      </c>
      <c r="AM114" s="221">
        <v>106.42868538608808</v>
      </c>
      <c r="AN114" s="221">
        <v>106.74447556800497</v>
      </c>
      <c r="AO114" s="221">
        <v>100.68261843790013</v>
      </c>
      <c r="AP114" s="221">
        <v>100.28626880155265</v>
      </c>
      <c r="AQ114" s="221">
        <v>83.190235690235681</v>
      </c>
      <c r="AR114" s="221">
        <v>87.147684193176204</v>
      </c>
      <c r="AS114" s="221">
        <v>60.181085683432315</v>
      </c>
      <c r="AT114" s="221">
        <v>66.573165222391069</v>
      </c>
      <c r="AU114" s="221">
        <v>66.725091878357091</v>
      </c>
      <c r="AV114" s="221">
        <v>72.096155383262726</v>
      </c>
      <c r="AW114" s="221">
        <v>84.445948486557626</v>
      </c>
      <c r="AX114" s="221">
        <v>71.360546703698276</v>
      </c>
      <c r="AY114" s="167" t="str">
        <f t="shared" si="14"/>
        <v>x</v>
      </c>
      <c r="AZ114" s="105">
        <f t="shared" si="15"/>
        <v>71.360546703698276</v>
      </c>
      <c r="BA114" s="105">
        <f t="shared" si="16"/>
        <v>7.2072072072072251</v>
      </c>
      <c r="BB114" s="106">
        <f t="shared" si="17"/>
        <v>4.7873814813072073</v>
      </c>
    </row>
    <row r="115" spans="1:54" ht="20.100000000000001" hidden="1" customHeight="1" x14ac:dyDescent="0.25">
      <c r="A115" s="238" t="s">
        <v>108</v>
      </c>
      <c r="B115" s="217"/>
      <c r="C115" s="218"/>
      <c r="D115" s="217"/>
      <c r="E115" s="217"/>
      <c r="F115" s="217"/>
      <c r="G115" s="217"/>
      <c r="H115" s="217"/>
      <c r="I115" s="217"/>
      <c r="J115" s="221">
        <v>16.511514915945973</v>
      </c>
      <c r="K115" s="221">
        <v>56.18732398455419</v>
      </c>
      <c r="L115" s="221">
        <v>44.691852176773764</v>
      </c>
      <c r="M115" s="221">
        <v>41.303066529511518</v>
      </c>
      <c r="N115" s="221">
        <v>19.17210736307581</v>
      </c>
      <c r="O115" s="221">
        <v>43.070685101755473</v>
      </c>
      <c r="P115" s="221">
        <v>12.601880877742946</v>
      </c>
      <c r="Q115" s="221">
        <v>16.568706118355067</v>
      </c>
      <c r="R115" s="221">
        <v>12.739102380269571</v>
      </c>
      <c r="S115" s="221">
        <v>12.38075840616205</v>
      </c>
      <c r="T115" s="221">
        <v>14.254730041532071</v>
      </c>
      <c r="U115" s="221">
        <v>20.181214710819471</v>
      </c>
      <c r="V115" s="222">
        <v>13.405300774270399</v>
      </c>
      <c r="W115" s="221">
        <v>8.3509926590243371</v>
      </c>
      <c r="X115" s="221">
        <v>23.623231682281364</v>
      </c>
      <c r="Y115" s="221">
        <v>9.1382728054755571</v>
      </c>
      <c r="Z115" s="221">
        <v>14.404055576417575</v>
      </c>
      <c r="AA115" s="221">
        <v>18.091336998311235</v>
      </c>
      <c r="AB115" s="221">
        <v>20.690867405426062</v>
      </c>
      <c r="AC115" s="221">
        <v>23.944678526841447</v>
      </c>
      <c r="AD115" s="221">
        <v>23.989565347946847</v>
      </c>
      <c r="AE115" s="221">
        <v>26.705263959777557</v>
      </c>
      <c r="AF115" s="221">
        <v>39.563792518928693</v>
      </c>
      <c r="AG115" s="221">
        <v>32.618061944188895</v>
      </c>
      <c r="AH115" s="221">
        <v>22.581111154491861</v>
      </c>
      <c r="AI115" s="221">
        <v>22.06720262254137</v>
      </c>
      <c r="AJ115" s="221">
        <v>29.03866248693835</v>
      </c>
      <c r="AK115" s="221">
        <v>31.421485651301026</v>
      </c>
      <c r="AL115" s="221">
        <v>51.841709801302386</v>
      </c>
      <c r="AM115" s="221">
        <v>30.626870567012425</v>
      </c>
      <c r="AN115" s="221">
        <v>38.060753244685088</v>
      </c>
      <c r="AO115" s="221">
        <v>43.700629650829988</v>
      </c>
      <c r="AP115" s="221">
        <v>39.315553745928341</v>
      </c>
      <c r="AQ115" s="221">
        <v>38.777084701247539</v>
      </c>
      <c r="AR115" s="221">
        <v>40.912120965775145</v>
      </c>
      <c r="AS115" s="221">
        <v>19.984653905177286</v>
      </c>
      <c r="AT115" s="221">
        <v>22.707810070565721</v>
      </c>
      <c r="AU115" s="221">
        <v>21.650782581744924</v>
      </c>
      <c r="AV115" s="221">
        <v>21.487336973005764</v>
      </c>
      <c r="AW115" s="221">
        <v>22.753013538831347</v>
      </c>
      <c r="AX115" s="221">
        <v>14.131225133763206</v>
      </c>
      <c r="AY115" s="167" t="str">
        <f t="shared" si="14"/>
        <v>x</v>
      </c>
      <c r="AZ115" s="105">
        <f t="shared" si="15"/>
        <v>14.131225133763206</v>
      </c>
      <c r="BA115" s="105">
        <f t="shared" si="16"/>
        <v>-37.885462555066077</v>
      </c>
      <c r="BB115" s="106">
        <f t="shared" si="17"/>
        <v>-8.5765849368025151</v>
      </c>
    </row>
    <row r="116" spans="1:54" ht="20.100000000000001" hidden="1" customHeight="1" x14ac:dyDescent="0.25">
      <c r="A116" s="238" t="s">
        <v>109</v>
      </c>
      <c r="B116" s="221"/>
      <c r="C116" s="222"/>
      <c r="D116" s="221"/>
      <c r="E116" s="221"/>
      <c r="F116" s="221"/>
      <c r="G116" s="221"/>
      <c r="H116" s="221"/>
      <c r="I116" s="221"/>
      <c r="J116" s="221">
        <v>2751.3493844381101</v>
      </c>
      <c r="K116" s="221">
        <v>121.61161831576722</v>
      </c>
      <c r="L116" s="221">
        <v>130.36582787058575</v>
      </c>
      <c r="M116" s="221">
        <v>280.88815370912329</v>
      </c>
      <c r="N116" s="221">
        <v>319.09147762806299</v>
      </c>
      <c r="O116" s="221">
        <v>253.10699356004974</v>
      </c>
      <c r="P116" s="221">
        <v>250.42253521126764</v>
      </c>
      <c r="Q116" s="221">
        <v>153.14398756535255</v>
      </c>
      <c r="R116" s="221">
        <v>388.34686869787981</v>
      </c>
      <c r="S116" s="221">
        <v>230.73118671421508</v>
      </c>
      <c r="T116" s="221">
        <v>532.79165717467788</v>
      </c>
      <c r="U116" s="221">
        <v>167.90222400320576</v>
      </c>
      <c r="V116" s="222">
        <v>115.85425898572132</v>
      </c>
      <c r="W116" s="221">
        <v>679.09180930824743</v>
      </c>
      <c r="X116" s="221">
        <v>367.24165359878185</v>
      </c>
      <c r="Y116" s="221">
        <v>72.586375344169127</v>
      </c>
      <c r="Z116" s="221">
        <v>136.46514435167487</v>
      </c>
      <c r="AA116" s="221">
        <v>76.827728144440798</v>
      </c>
      <c r="AB116" s="221">
        <v>45.938943336712853</v>
      </c>
      <c r="AC116" s="221">
        <v>50.964458133997425</v>
      </c>
      <c r="AD116" s="221">
        <v>324.33862433862436</v>
      </c>
      <c r="AE116" s="221">
        <v>182.80294753481019</v>
      </c>
      <c r="AF116" s="221">
        <v>41.263564249229091</v>
      </c>
      <c r="AG116" s="221">
        <v>41.084615022811718</v>
      </c>
      <c r="AH116" s="221">
        <v>590.25185465198706</v>
      </c>
      <c r="AI116" s="221">
        <v>258.65575631444517</v>
      </c>
      <c r="AJ116" s="221">
        <v>51.160699495965346</v>
      </c>
      <c r="AK116" s="221">
        <v>52.29549446897402</v>
      </c>
      <c r="AL116" s="221">
        <v>236.049797958564</v>
      </c>
      <c r="AM116" s="221">
        <v>241.29746835443038</v>
      </c>
      <c r="AN116" s="221">
        <v>149.12954112082414</v>
      </c>
      <c r="AO116" s="221">
        <v>190.08651499839786</v>
      </c>
      <c r="AP116" s="221">
        <v>206.3424947145877</v>
      </c>
      <c r="AQ116" s="221">
        <v>164.42551919916329</v>
      </c>
      <c r="AR116" s="221">
        <v>477.04322737899815</v>
      </c>
      <c r="AS116" s="221">
        <v>425.83575946190143</v>
      </c>
      <c r="AT116" s="221">
        <v>589.42895219894888</v>
      </c>
      <c r="AU116" s="221">
        <v>714.1259594367915</v>
      </c>
      <c r="AV116" s="221">
        <v>1081.0142550775829</v>
      </c>
      <c r="AW116" s="221">
        <v>852.44882093806689</v>
      </c>
      <c r="AX116" s="221">
        <v>285.26496630104396</v>
      </c>
      <c r="AY116" s="167" t="str">
        <f t="shared" si="14"/>
        <v>x</v>
      </c>
      <c r="AZ116" s="105">
        <f t="shared" si="15"/>
        <v>285.26496630104396</v>
      </c>
      <c r="BA116" s="105">
        <f t="shared" si="16"/>
        <v>-51.594842212419401</v>
      </c>
      <c r="BB116" s="106">
        <f t="shared" si="17"/>
        <v>-304.16398589790492</v>
      </c>
    </row>
    <row r="117" spans="1:54" ht="20.100000000000001" customHeight="1" x14ac:dyDescent="0.25">
      <c r="A117" s="242" t="s">
        <v>115</v>
      </c>
      <c r="B117" s="221"/>
      <c r="C117" s="222"/>
      <c r="D117" s="221"/>
      <c r="E117" s="221"/>
      <c r="F117" s="221"/>
      <c r="G117" s="221"/>
      <c r="H117" s="221"/>
      <c r="I117" s="221"/>
      <c r="J117" s="221"/>
      <c r="K117" s="221"/>
      <c r="L117" s="221"/>
      <c r="M117" s="221"/>
      <c r="N117" s="221"/>
      <c r="O117" s="221"/>
      <c r="P117" s="221"/>
      <c r="Q117" s="221"/>
      <c r="R117" s="221"/>
      <c r="S117" s="221"/>
      <c r="T117" s="221"/>
      <c r="U117" s="221"/>
      <c r="V117" s="222"/>
      <c r="W117" s="221"/>
      <c r="X117" s="221"/>
      <c r="Y117" s="221"/>
      <c r="Z117" s="221"/>
      <c r="AA117" s="221"/>
      <c r="AB117" s="221"/>
      <c r="AC117" s="221"/>
      <c r="AD117" s="221"/>
      <c r="AE117" s="221"/>
      <c r="AF117" s="221"/>
      <c r="AG117" s="221"/>
      <c r="AH117" s="221"/>
      <c r="AI117" s="221"/>
      <c r="AJ117" s="221"/>
      <c r="AK117" s="221"/>
      <c r="AL117" s="221"/>
      <c r="AM117" s="221"/>
      <c r="AN117" s="221"/>
      <c r="AO117" s="221"/>
      <c r="AP117" s="221"/>
      <c r="AQ117" s="221"/>
      <c r="AR117" s="221"/>
      <c r="AS117" s="221"/>
      <c r="AT117" s="221"/>
      <c r="AU117" s="221"/>
      <c r="AV117" s="221"/>
      <c r="AW117" s="221"/>
      <c r="AX117" s="221"/>
      <c r="AY117" s="167"/>
      <c r="AZ117" s="105"/>
      <c r="BA117" s="105"/>
      <c r="BB117" s="106"/>
    </row>
    <row r="118" spans="1:54" ht="20.100000000000001" customHeight="1" x14ac:dyDescent="0.25">
      <c r="A118" s="238" t="s">
        <v>107</v>
      </c>
      <c r="B118" s="221"/>
      <c r="C118" s="222"/>
      <c r="D118" s="221"/>
      <c r="E118" s="221"/>
      <c r="F118" s="221"/>
      <c r="G118" s="221"/>
      <c r="H118" s="221"/>
      <c r="I118" s="221"/>
      <c r="J118" s="221">
        <v>4890.2802478530275</v>
      </c>
      <c r="K118" s="221">
        <v>4796.2070011292144</v>
      </c>
      <c r="L118" s="221">
        <v>4679.114837768866</v>
      </c>
      <c r="M118" s="221">
        <v>4608.2089547649066</v>
      </c>
      <c r="N118" s="221">
        <v>4660.0803175030269</v>
      </c>
      <c r="O118" s="221">
        <v>5195.9403040792777</v>
      </c>
      <c r="P118" s="221">
        <v>4546.3551441492364</v>
      </c>
      <c r="Q118" s="221">
        <v>4521.5964195298375</v>
      </c>
      <c r="R118" s="221">
        <v>4501.8017637747798</v>
      </c>
      <c r="S118" s="221">
        <v>4543.0400423978317</v>
      </c>
      <c r="T118" s="221">
        <v>4524.7284468969929</v>
      </c>
      <c r="U118" s="221">
        <v>4566.8798466637381</v>
      </c>
      <c r="V118" s="222">
        <v>4613.9036470406427</v>
      </c>
      <c r="W118" s="221">
        <v>4655.8668331092767</v>
      </c>
      <c r="X118" s="221">
        <v>4653.5094369175349</v>
      </c>
      <c r="Y118" s="221">
        <v>4631.2722962382441</v>
      </c>
      <c r="Z118" s="221">
        <v>4659.6649098474345</v>
      </c>
      <c r="AA118" s="221">
        <v>4624.29362614611</v>
      </c>
      <c r="AB118" s="221">
        <v>4604.1959872391126</v>
      </c>
      <c r="AC118" s="221">
        <v>4615.041015001596</v>
      </c>
      <c r="AD118" s="221">
        <v>4591.5646541841807</v>
      </c>
      <c r="AE118" s="221">
        <v>4590.3219019728722</v>
      </c>
      <c r="AF118" s="221">
        <v>4565.6555805650414</v>
      </c>
      <c r="AG118" s="221">
        <v>4556.3276405368606</v>
      </c>
      <c r="AH118" s="221">
        <v>4578.5863223843235</v>
      </c>
      <c r="AI118" s="221">
        <v>4622.5397164360675</v>
      </c>
      <c r="AJ118" s="221">
        <v>4606.9942285041225</v>
      </c>
      <c r="AK118" s="221">
        <v>4543.379989734276</v>
      </c>
      <c r="AL118" s="221">
        <v>4505.2732733943467</v>
      </c>
      <c r="AM118" s="221">
        <v>4500.2809508615182</v>
      </c>
      <c r="AN118" s="221">
        <v>4462.3863990040463</v>
      </c>
      <c r="AO118" s="221">
        <v>4431.7826548095381</v>
      </c>
      <c r="AP118" s="221">
        <v>4373.3044638524989</v>
      </c>
      <c r="AQ118" s="221">
        <v>4400.826184090909</v>
      </c>
      <c r="AR118" s="221">
        <v>4403.144148673151</v>
      </c>
      <c r="AS118" s="221">
        <v>4388.7184865224071</v>
      </c>
      <c r="AT118" s="221">
        <v>4371.5084397716546</v>
      </c>
      <c r="AU118" s="221">
        <v>4362.4877832074635</v>
      </c>
      <c r="AV118" s="221">
        <v>4371.8489729038447</v>
      </c>
      <c r="AW118" s="221">
        <v>4296.7611957134795</v>
      </c>
      <c r="AX118" s="221">
        <v>4340.6051959764654</v>
      </c>
      <c r="AY118" s="167" t="str">
        <f>IF(ROUND(B118,1)=0,"x",IF(ABS(AX118)/ABS(B118)&gt;10,"x",(ROUND(AX118,1)-ROUND(B118,1))/ROUND(B118,1)*SIGN(B118)*100))</f>
        <v>x</v>
      </c>
      <c r="AZ118" s="105">
        <f>AX118-B118</f>
        <v>4340.6051959764654</v>
      </c>
      <c r="BA118" s="105">
        <f>IF(ROUND(AT118,1)=0,"x",IF(ABS(AX118)/ABS(AT118)&gt;10,"x",(ROUND(AX118,1)-ROUND(AT118,1))/ROUND(AT118,1)*SIGN(AT118)*100))</f>
        <v>-0.70685119524189943</v>
      </c>
      <c r="BB118" s="106">
        <f>AX118-AT118</f>
        <v>-30.903243795189155</v>
      </c>
    </row>
    <row r="119" spans="1:54" ht="20.100000000000001" customHeight="1" x14ac:dyDescent="0.25">
      <c r="A119" s="238" t="s">
        <v>108</v>
      </c>
      <c r="B119" s="217"/>
      <c r="C119" s="218"/>
      <c r="D119" s="217"/>
      <c r="E119" s="217"/>
      <c r="F119" s="217"/>
      <c r="G119" s="217"/>
      <c r="H119" s="217"/>
      <c r="I119" s="217"/>
      <c r="J119" s="221">
        <v>1163.5177339422798</v>
      </c>
      <c r="K119" s="221">
        <v>1175.0426842439972</v>
      </c>
      <c r="L119" s="221">
        <v>1059.7359824208932</v>
      </c>
      <c r="M119" s="221">
        <v>1043.7425718995942</v>
      </c>
      <c r="N119" s="221">
        <v>1055.9529077499699</v>
      </c>
      <c r="O119" s="221">
        <v>1252.7067902709957</v>
      </c>
      <c r="P119" s="221">
        <v>1081.8043421594894</v>
      </c>
      <c r="Q119" s="221">
        <v>1069.6817623229622</v>
      </c>
      <c r="R119" s="221">
        <v>1101.1289432176657</v>
      </c>
      <c r="S119" s="221">
        <v>1118.4434635081543</v>
      </c>
      <c r="T119" s="221">
        <v>1146.4540305823989</v>
      </c>
      <c r="U119" s="221">
        <v>1150.1955056597933</v>
      </c>
      <c r="V119" s="222">
        <v>1173.5442227516378</v>
      </c>
      <c r="W119" s="221">
        <v>1272.1720107819044</v>
      </c>
      <c r="X119" s="221">
        <v>1225.4810775475719</v>
      </c>
      <c r="Y119" s="221">
        <v>1195.6405642381342</v>
      </c>
      <c r="Z119" s="221">
        <v>1173.8043559894857</v>
      </c>
      <c r="AA119" s="221">
        <v>1147.286312026165</v>
      </c>
      <c r="AB119" s="221">
        <v>1179.1834054189608</v>
      </c>
      <c r="AC119" s="221">
        <v>1148.1663119943585</v>
      </c>
      <c r="AD119" s="221">
        <v>1110.0365588169057</v>
      </c>
      <c r="AE119" s="221">
        <v>1099.9921250132361</v>
      </c>
      <c r="AF119" s="221">
        <v>1088.9216443263833</v>
      </c>
      <c r="AG119" s="221">
        <v>1095.1160248579808</v>
      </c>
      <c r="AH119" s="221">
        <v>1078.2957410572756</v>
      </c>
      <c r="AI119" s="221">
        <v>1078.190743470157</v>
      </c>
      <c r="AJ119" s="221">
        <v>1064.7699511841674</v>
      </c>
      <c r="AK119" s="221">
        <v>1054.3720352080031</v>
      </c>
      <c r="AL119" s="221">
        <v>1033.7901569544165</v>
      </c>
      <c r="AM119" s="221">
        <v>1004.0148441721989</v>
      </c>
      <c r="AN119" s="221">
        <v>982.87261576869173</v>
      </c>
      <c r="AO119" s="221">
        <v>966.45491612317028</v>
      </c>
      <c r="AP119" s="221">
        <v>946.46388436482096</v>
      </c>
      <c r="AQ119" s="221">
        <v>965.18620407339972</v>
      </c>
      <c r="AR119" s="221">
        <v>934.83601766714492</v>
      </c>
      <c r="AS119" s="221">
        <v>926.32129662551483</v>
      </c>
      <c r="AT119" s="221">
        <v>920.01845871705927</v>
      </c>
      <c r="AU119" s="221">
        <v>916.09542605801562</v>
      </c>
      <c r="AV119" s="221">
        <v>904.59676398238935</v>
      </c>
      <c r="AW119" s="221">
        <v>886.77468812013853</v>
      </c>
      <c r="AX119" s="221">
        <v>872.38524635066528</v>
      </c>
      <c r="AY119" s="167" t="str">
        <f>IF(ROUND(B119,1)=0,"x",IF(ABS(AX119)/ABS(B119)&gt;10,"x",(ROUND(AX119,1)-ROUND(B119,1))/ROUND(B119,1)*SIGN(B119)*100))</f>
        <v>x</v>
      </c>
      <c r="AZ119" s="105">
        <f>AX119-B119</f>
        <v>872.38524635066528</v>
      </c>
      <c r="BA119" s="105">
        <f>IF(ROUND(AT119,1)=0,"x",IF(ABS(AX119)/ABS(AT119)&gt;10,"x",(ROUND(AX119,1)-ROUND(AT119,1))/ROUND(AT119,1)*SIGN(AT119)*100))</f>
        <v>-5.1739130434782634</v>
      </c>
      <c r="BB119" s="106">
        <f>AX119-AT119</f>
        <v>-47.633212366393991</v>
      </c>
    </row>
    <row r="120" spans="1:54" ht="20.100000000000001" customHeight="1" x14ac:dyDescent="0.25">
      <c r="A120" s="238" t="s">
        <v>109</v>
      </c>
      <c r="B120" s="162"/>
      <c r="C120" s="163"/>
      <c r="D120" s="162"/>
      <c r="E120" s="162"/>
      <c r="F120" s="162"/>
      <c r="G120" s="162"/>
      <c r="H120" s="162"/>
      <c r="I120" s="162"/>
      <c r="J120" s="221">
        <v>48683.203954151257</v>
      </c>
      <c r="K120" s="221">
        <v>47663.940431047988</v>
      </c>
      <c r="L120" s="221">
        <v>45048.803407822648</v>
      </c>
      <c r="M120" s="221">
        <v>49056.134085258935</v>
      </c>
      <c r="N120" s="221">
        <v>43719.480925578486</v>
      </c>
      <c r="O120" s="221">
        <v>41540.98473286748</v>
      </c>
      <c r="P120" s="221">
        <v>46369.075973748731</v>
      </c>
      <c r="Q120" s="221">
        <v>45259.795250744952</v>
      </c>
      <c r="R120" s="221">
        <v>47599.572137134142</v>
      </c>
      <c r="S120" s="221">
        <v>49083.03057548924</v>
      </c>
      <c r="T120" s="221">
        <v>46158.147094457949</v>
      </c>
      <c r="U120" s="221">
        <v>45397.264642617462</v>
      </c>
      <c r="V120" s="222">
        <v>45670.920728705074</v>
      </c>
      <c r="W120" s="221">
        <v>47017.09251250673</v>
      </c>
      <c r="X120" s="221">
        <v>46330.529079570922</v>
      </c>
      <c r="Y120" s="221">
        <v>47569.43168003243</v>
      </c>
      <c r="Z120" s="221">
        <v>46215.76702545015</v>
      </c>
      <c r="AA120" s="221">
        <v>45677.567023226999</v>
      </c>
      <c r="AB120" s="221">
        <v>48637.465491698997</v>
      </c>
      <c r="AC120" s="221">
        <v>44656.61737891649</v>
      </c>
      <c r="AD120" s="221">
        <v>47571.081205429022</v>
      </c>
      <c r="AE120" s="221">
        <v>49395.858284740701</v>
      </c>
      <c r="AF120" s="221">
        <v>52473.605031427382</v>
      </c>
      <c r="AG120" s="221">
        <v>49395.483168814491</v>
      </c>
      <c r="AH120" s="221">
        <v>49827.786852053119</v>
      </c>
      <c r="AI120" s="221">
        <v>57955.857984630602</v>
      </c>
      <c r="AJ120" s="221">
        <v>58218.013673519003</v>
      </c>
      <c r="AK120" s="221">
        <v>53363.394041318898</v>
      </c>
      <c r="AL120" s="221">
        <v>57533.742087683655</v>
      </c>
      <c r="AM120" s="221">
        <v>62900.234512147101</v>
      </c>
      <c r="AN120" s="221">
        <v>59548.356204635842</v>
      </c>
      <c r="AO120" s="221">
        <v>59954.656347667049</v>
      </c>
      <c r="AP120" s="221">
        <v>67147.583633876377</v>
      </c>
      <c r="AQ120" s="221">
        <v>63266.739626276205</v>
      </c>
      <c r="AR120" s="221">
        <v>69415.955657420272</v>
      </c>
      <c r="AS120" s="221">
        <v>71446.879276015461</v>
      </c>
      <c r="AT120" s="221">
        <v>67131.501923608841</v>
      </c>
      <c r="AU120" s="221">
        <v>64202.652734496514</v>
      </c>
      <c r="AV120" s="221">
        <v>62643.639417557715</v>
      </c>
      <c r="AW120" s="221">
        <v>59519.588365796844</v>
      </c>
      <c r="AX120" s="221">
        <v>66538.700420245805</v>
      </c>
      <c r="AY120" s="167" t="str">
        <f>IF(ROUND(B120,1)=0,"x",IF(ABS(AX120)/ABS(B120)&gt;10,"x",(ROUND(AX120,1)-ROUND(B120,1))/ROUND(B120,1)*SIGN(B120)*100))</f>
        <v>x</v>
      </c>
      <c r="AZ120" s="105">
        <f>AX120-B120</f>
        <v>66538.700420245805</v>
      </c>
      <c r="BA120" s="105">
        <f>IF(ROUND(AT120,1)=0,"x",IF(ABS(AX120)/ABS(AT120)&gt;10,"x",(ROUND(AX120,1)-ROUND(AT120,1))/ROUND(AT120,1)*SIGN(AT120)*100))</f>
        <v>-0.88304298280241444</v>
      </c>
      <c r="BB120" s="106">
        <f>AX120-AT120</f>
        <v>-592.80150336303632</v>
      </c>
    </row>
    <row r="121" spans="1:54" ht="20.100000000000001" customHeight="1" x14ac:dyDescent="0.25">
      <c r="A121" s="241" t="s">
        <v>111</v>
      </c>
      <c r="B121" s="162"/>
      <c r="C121" s="163"/>
      <c r="D121" s="162"/>
      <c r="E121" s="162"/>
      <c r="F121" s="162"/>
      <c r="G121" s="162"/>
      <c r="H121" s="162"/>
      <c r="I121" s="162"/>
      <c r="J121" s="221"/>
      <c r="K121" s="221"/>
      <c r="L121" s="221"/>
      <c r="M121" s="221"/>
      <c r="N121" s="221"/>
      <c r="O121" s="221"/>
      <c r="P121" s="221"/>
      <c r="Q121" s="221"/>
      <c r="R121" s="221"/>
      <c r="S121" s="221"/>
      <c r="T121" s="221"/>
      <c r="U121" s="221"/>
      <c r="V121" s="222"/>
      <c r="W121" s="221"/>
      <c r="X121" s="221"/>
      <c r="Y121" s="221"/>
      <c r="Z121" s="221"/>
      <c r="AA121" s="221"/>
      <c r="AB121" s="221"/>
      <c r="AC121" s="221"/>
      <c r="AD121" s="221"/>
      <c r="AE121" s="221"/>
      <c r="AF121" s="221"/>
      <c r="AG121" s="221"/>
      <c r="AH121" s="221"/>
      <c r="AI121" s="221"/>
      <c r="AJ121" s="221"/>
      <c r="AK121" s="221"/>
      <c r="AL121" s="221"/>
      <c r="AM121" s="221"/>
      <c r="AN121" s="221"/>
      <c r="AO121" s="221"/>
      <c r="AP121" s="221"/>
      <c r="AQ121" s="221"/>
      <c r="AR121" s="221"/>
      <c r="AS121" s="221"/>
      <c r="AT121" s="221"/>
      <c r="AU121" s="221"/>
      <c r="AV121" s="221"/>
      <c r="AW121" s="221"/>
      <c r="AX121" s="221"/>
      <c r="AY121" s="167"/>
      <c r="AZ121" s="105"/>
      <c r="BA121" s="105"/>
      <c r="BB121" s="106"/>
    </row>
    <row r="122" spans="1:54" ht="20.100000000000001" customHeight="1" x14ac:dyDescent="0.25">
      <c r="A122" s="238" t="s">
        <v>107</v>
      </c>
      <c r="B122" s="165"/>
      <c r="C122" s="166"/>
      <c r="D122" s="165"/>
      <c r="E122" s="165"/>
      <c r="F122" s="165"/>
      <c r="G122" s="165"/>
      <c r="H122" s="165"/>
      <c r="I122" s="165"/>
      <c r="J122" s="221">
        <v>3384.2171250498245</v>
      </c>
      <c r="K122" s="221">
        <v>3315.296160386069</v>
      </c>
      <c r="L122" s="221">
        <v>3225.2857447874676</v>
      </c>
      <c r="M122" s="221">
        <v>3175.5687870493739</v>
      </c>
      <c r="N122" s="221">
        <v>3136.9719494147721</v>
      </c>
      <c r="O122" s="221">
        <v>3570.303008278599</v>
      </c>
      <c r="P122" s="221">
        <v>3094.4907176266779</v>
      </c>
      <c r="Q122" s="221">
        <v>3074.1613565589623</v>
      </c>
      <c r="R122" s="221">
        <v>3065.7138011607749</v>
      </c>
      <c r="S122" s="221">
        <v>3054.965514565386</v>
      </c>
      <c r="T122" s="221">
        <v>3043.9322040058823</v>
      </c>
      <c r="U122" s="221">
        <v>3039.2903304290776</v>
      </c>
      <c r="V122" s="222">
        <v>3037.7240766496679</v>
      </c>
      <c r="W122" s="221">
        <v>3042.5647666980685</v>
      </c>
      <c r="X122" s="221">
        <v>3045.7653572529648</v>
      </c>
      <c r="Y122" s="221">
        <v>3039.9143255010772</v>
      </c>
      <c r="Z122" s="221">
        <v>3047.780067366753</v>
      </c>
      <c r="AA122" s="221">
        <v>3039.1967285659343</v>
      </c>
      <c r="AB122" s="221">
        <v>3033.0269666075988</v>
      </c>
      <c r="AC122" s="221">
        <v>3034.111125601843</v>
      </c>
      <c r="AD122" s="221">
        <v>3040.4390523500192</v>
      </c>
      <c r="AE122" s="221">
        <v>3038.0860627989132</v>
      </c>
      <c r="AF122" s="221">
        <v>3034.1486597538496</v>
      </c>
      <c r="AG122" s="221">
        <v>3029.0483383578794</v>
      </c>
      <c r="AH122" s="221">
        <v>3037.9708217624279</v>
      </c>
      <c r="AI122" s="221">
        <v>3040.6863636583093</v>
      </c>
      <c r="AJ122" s="221">
        <v>3040.3711046758931</v>
      </c>
      <c r="AK122" s="221">
        <v>3037.5179138164372</v>
      </c>
      <c r="AL122" s="221">
        <v>3029.9504092246902</v>
      </c>
      <c r="AM122" s="221">
        <v>3019.1862439208439</v>
      </c>
      <c r="AN122" s="221">
        <v>3002.3839277685029</v>
      </c>
      <c r="AO122" s="221">
        <v>2987.7512232657086</v>
      </c>
      <c r="AP122" s="221">
        <v>2976.2805272521432</v>
      </c>
      <c r="AQ122" s="221">
        <v>2986.9246250856258</v>
      </c>
      <c r="AR122" s="221">
        <v>2973.4383180339382</v>
      </c>
      <c r="AS122" s="221">
        <v>2967.1359637731816</v>
      </c>
      <c r="AT122" s="221">
        <v>2966.9731816501708</v>
      </c>
      <c r="AU122" s="221">
        <v>2969.1244968250594</v>
      </c>
      <c r="AV122" s="221">
        <v>2971.3470703715648</v>
      </c>
      <c r="AW122" s="221">
        <v>2962.7494297278399</v>
      </c>
      <c r="AX122" s="221">
        <v>2968.3058032451395</v>
      </c>
      <c r="AY122" s="167" t="str">
        <f>IF(ROUND(B122,1)=0,"x",IF(ABS(AX122)/ABS(B122)&gt;10,"x",(ROUND(AX122,1)-ROUND(B122,1))/ROUND(B122,1)*SIGN(B122)*100))</f>
        <v>x</v>
      </c>
      <c r="AZ122" s="105">
        <f>AX122-B122</f>
        <v>2968.3058032451395</v>
      </c>
      <c r="BA122" s="105">
        <f>IF(ROUND(AT122,1)=0,"x",IF(ABS(AX122)/ABS(AT122)&gt;10,"x",(ROUND(AX122,1)-ROUND(AT122,1))/ROUND(AT122,1)*SIGN(AT122)*100))</f>
        <v>4.3815301651505961E-2</v>
      </c>
      <c r="BB122" s="106">
        <f>AX122-AT122</f>
        <v>1.3326215949687139</v>
      </c>
    </row>
    <row r="123" spans="1:54" ht="20.100000000000001" customHeight="1" x14ac:dyDescent="0.25">
      <c r="A123" s="238" t="s">
        <v>108</v>
      </c>
      <c r="B123" s="165"/>
      <c r="C123" s="166"/>
      <c r="D123" s="165"/>
      <c r="E123" s="165"/>
      <c r="F123" s="165"/>
      <c r="G123" s="165"/>
      <c r="H123" s="165"/>
      <c r="I123" s="165"/>
      <c r="J123" s="221">
        <v>388.36556214167717</v>
      </c>
      <c r="K123" s="221">
        <v>381.8621703059199</v>
      </c>
      <c r="L123" s="221">
        <v>368.2126846189247</v>
      </c>
      <c r="M123" s="221">
        <v>361.98131875705747</v>
      </c>
      <c r="N123" s="221">
        <v>359.7294764841011</v>
      </c>
      <c r="O123" s="221">
        <v>411.45825983759818</v>
      </c>
      <c r="P123" s="221">
        <v>357.47129130470216</v>
      </c>
      <c r="Q123" s="221">
        <v>357.58747917759945</v>
      </c>
      <c r="R123" s="221">
        <v>359.26297677086319</v>
      </c>
      <c r="S123" s="221">
        <v>358.39963079561539</v>
      </c>
      <c r="T123" s="221">
        <v>359.23213486277109</v>
      </c>
      <c r="U123" s="221">
        <v>361.21637993218758</v>
      </c>
      <c r="V123" s="222">
        <v>363.74553305539013</v>
      </c>
      <c r="W123" s="221">
        <v>364.4150484641811</v>
      </c>
      <c r="X123" s="221">
        <v>365.69753837368523</v>
      </c>
      <c r="Y123" s="221">
        <v>368.50973347051274</v>
      </c>
      <c r="Z123" s="221">
        <v>368.23920390536989</v>
      </c>
      <c r="AA123" s="221">
        <v>368.04280645038983</v>
      </c>
      <c r="AB123" s="221">
        <v>370.73427876330152</v>
      </c>
      <c r="AC123" s="221">
        <v>369.97636938579893</v>
      </c>
      <c r="AD123" s="221">
        <v>371.33473462953231</v>
      </c>
      <c r="AE123" s="221">
        <v>372.93447265276154</v>
      </c>
      <c r="AF123" s="221">
        <v>372.90578439386746</v>
      </c>
      <c r="AG123" s="221">
        <v>371.41953752299906</v>
      </c>
      <c r="AH123" s="221">
        <v>374.09128177097563</v>
      </c>
      <c r="AI123" s="221">
        <v>373.31770117708794</v>
      </c>
      <c r="AJ123" s="221">
        <v>376.65684369305706</v>
      </c>
      <c r="AK123" s="221">
        <v>375.71051243051215</v>
      </c>
      <c r="AL123" s="221">
        <v>376.08866254800466</v>
      </c>
      <c r="AM123" s="221">
        <v>373.69941333710801</v>
      </c>
      <c r="AN123" s="221">
        <v>369.9709896077793</v>
      </c>
      <c r="AO123" s="221">
        <v>366.82443188078338</v>
      </c>
      <c r="AP123" s="221">
        <v>364.53908794788276</v>
      </c>
      <c r="AQ123" s="221">
        <v>364.13994837293177</v>
      </c>
      <c r="AR123" s="221">
        <v>362.27132118332247</v>
      </c>
      <c r="AS123" s="221">
        <v>360.04234108009047</v>
      </c>
      <c r="AT123" s="221">
        <v>359.12570266714505</v>
      </c>
      <c r="AU123" s="221">
        <v>358.03107187280335</v>
      </c>
      <c r="AV123" s="221">
        <v>360.45524989430544</v>
      </c>
      <c r="AW123" s="221">
        <v>356.96310865049315</v>
      </c>
      <c r="AX123" s="221">
        <v>356.19460831389762</v>
      </c>
      <c r="AY123" s="167" t="str">
        <f>IF(ROUND(B123,1)=0,"x",IF(ABS(AX123)/ABS(B123)&gt;10,"x",(ROUND(AX123,1)-ROUND(B123,1))/ROUND(B123,1)*SIGN(B123)*100))</f>
        <v>x</v>
      </c>
      <c r="AZ123" s="105">
        <f>AX123-B123</f>
        <v>356.19460831389762</v>
      </c>
      <c r="BA123" s="105">
        <f>IF(ROUND(AT123,1)=0,"x",IF(ABS(AX123)/ABS(AT123)&gt;10,"x",(ROUND(AX123,1)-ROUND(AT123,1))/ROUND(AT123,1)*SIGN(AT123)*100))</f>
        <v>-0.8075744917850276</v>
      </c>
      <c r="BB123" s="106">
        <f>AX123-AT123</f>
        <v>-2.9310943532474312</v>
      </c>
    </row>
    <row r="124" spans="1:54" ht="20.100000000000001" customHeight="1" x14ac:dyDescent="0.25">
      <c r="A124" s="238" t="s">
        <v>109</v>
      </c>
      <c r="B124" s="165"/>
      <c r="C124" s="166"/>
      <c r="D124" s="165"/>
      <c r="E124" s="165"/>
      <c r="F124" s="165"/>
      <c r="G124" s="165"/>
      <c r="H124" s="165"/>
      <c r="I124" s="165"/>
      <c r="J124" s="221">
        <v>12088.21032203287</v>
      </c>
      <c r="K124" s="221">
        <v>12021.541787956925</v>
      </c>
      <c r="L124" s="221">
        <v>12091.331319684217</v>
      </c>
      <c r="M124" s="221">
        <v>12395.699093215424</v>
      </c>
      <c r="N124" s="221">
        <v>13120.217181192791</v>
      </c>
      <c r="O124" s="221">
        <v>10959.316155490342</v>
      </c>
      <c r="P124" s="221">
        <v>13639.526803141691</v>
      </c>
      <c r="Q124" s="221">
        <v>13803.61860800565</v>
      </c>
      <c r="R124" s="221">
        <v>14078.977489507823</v>
      </c>
      <c r="S124" s="221">
        <v>14165.838263357369</v>
      </c>
      <c r="T124" s="221">
        <v>14285.775585531679</v>
      </c>
      <c r="U124" s="221">
        <v>14466.706276324381</v>
      </c>
      <c r="V124" s="222">
        <v>14784.638109305761</v>
      </c>
      <c r="W124" s="221">
        <v>14921.397898422219</v>
      </c>
      <c r="X124" s="221">
        <v>15021.404709934321</v>
      </c>
      <c r="Y124" s="221">
        <v>15125.39113324585</v>
      </c>
      <c r="Z124" s="221">
        <v>15342.561110552257</v>
      </c>
      <c r="AA124" s="221">
        <v>15388.632583142569</v>
      </c>
      <c r="AB124" s="221">
        <v>15436.939232947392</v>
      </c>
      <c r="AC124" s="221">
        <v>15541.304329429626</v>
      </c>
      <c r="AD124" s="221">
        <v>15749.8504715896</v>
      </c>
      <c r="AE124" s="221">
        <v>15820.896390807553</v>
      </c>
      <c r="AF124" s="221">
        <v>15887.685993705949</v>
      </c>
      <c r="AG124" s="221">
        <v>16010.880057946237</v>
      </c>
      <c r="AH124" s="221">
        <v>16241.506402683932</v>
      </c>
      <c r="AI124" s="221">
        <v>16345.966804935202</v>
      </c>
      <c r="AJ124" s="221">
        <v>16434.022835458007</v>
      </c>
      <c r="AK124" s="221">
        <v>16552.338305307883</v>
      </c>
      <c r="AL124" s="221">
        <v>16718.543433069393</v>
      </c>
      <c r="AM124" s="221">
        <v>16723.224008736335</v>
      </c>
      <c r="AN124" s="221">
        <v>16694.172352308015</v>
      </c>
      <c r="AO124" s="221">
        <v>16647.439218353749</v>
      </c>
      <c r="AP124" s="221">
        <v>16691.132943663721</v>
      </c>
      <c r="AQ124" s="221">
        <v>16797.781816178842</v>
      </c>
      <c r="AR124" s="221">
        <v>16817.770614075758</v>
      </c>
      <c r="AS124" s="221">
        <v>16826.543645867638</v>
      </c>
      <c r="AT124" s="221">
        <v>16960.622595488949</v>
      </c>
      <c r="AU124" s="221">
        <v>16972.054522916435</v>
      </c>
      <c r="AV124" s="221">
        <v>16979.168256380723</v>
      </c>
      <c r="AW124" s="221">
        <v>16986.137664534079</v>
      </c>
      <c r="AX124" s="221">
        <v>17118.69961675697</v>
      </c>
      <c r="AY124" s="167" t="str">
        <f>IF(ROUND(B124,1)=0,"x",IF(ABS(AX124)/ABS(B124)&gt;10,"x",(ROUND(AX124,1)-ROUND(B124,1))/ROUND(B124,1)*SIGN(B124)*100))</f>
        <v>x</v>
      </c>
      <c r="AZ124" s="105">
        <f>AX124-B124</f>
        <v>17118.69961675697</v>
      </c>
      <c r="BA124" s="105">
        <f>IF(ROUND(AT124,1)=0,"x",IF(ABS(AX124)/ABS(AT124)&gt;10,"x",(ROUND(AX124,1)-ROUND(AT124,1))/ROUND(AT124,1)*SIGN(AT124)*100))</f>
        <v>0.93216041885311951</v>
      </c>
      <c r="BB124" s="106">
        <f>AX124-AT124</f>
        <v>158.07702126802178</v>
      </c>
    </row>
    <row r="125" spans="1:54" ht="20.100000000000001" customHeight="1" x14ac:dyDescent="0.25">
      <c r="A125" s="241" t="s">
        <v>112</v>
      </c>
      <c r="B125" s="165"/>
      <c r="C125" s="166"/>
      <c r="D125" s="165"/>
      <c r="E125" s="165"/>
      <c r="F125" s="165"/>
      <c r="G125" s="165"/>
      <c r="H125" s="165"/>
      <c r="I125" s="165"/>
      <c r="J125" s="221"/>
      <c r="K125" s="221"/>
      <c r="L125" s="221"/>
      <c r="M125" s="221"/>
      <c r="N125" s="221"/>
      <c r="O125" s="221"/>
      <c r="P125" s="221"/>
      <c r="Q125" s="221"/>
      <c r="R125" s="221"/>
      <c r="S125" s="221"/>
      <c r="T125" s="221"/>
      <c r="U125" s="221"/>
      <c r="V125" s="222"/>
      <c r="W125" s="221"/>
      <c r="X125" s="221"/>
      <c r="Y125" s="221"/>
      <c r="Z125" s="221"/>
      <c r="AA125" s="221"/>
      <c r="AB125" s="221"/>
      <c r="AC125" s="221"/>
      <c r="AD125" s="221"/>
      <c r="AE125" s="221"/>
      <c r="AF125" s="221"/>
      <c r="AG125" s="221"/>
      <c r="AH125" s="221"/>
      <c r="AI125" s="221"/>
      <c r="AJ125" s="221"/>
      <c r="AK125" s="221"/>
      <c r="AL125" s="221"/>
      <c r="AM125" s="221"/>
      <c r="AN125" s="221"/>
      <c r="AO125" s="221"/>
      <c r="AP125" s="221"/>
      <c r="AQ125" s="221"/>
      <c r="AR125" s="221"/>
      <c r="AS125" s="221"/>
      <c r="AT125" s="221"/>
      <c r="AU125" s="221"/>
      <c r="AV125" s="221"/>
      <c r="AW125" s="221"/>
      <c r="AX125" s="221"/>
      <c r="AY125" s="167"/>
      <c r="AZ125" s="105"/>
      <c r="BA125" s="105"/>
      <c r="BB125" s="106"/>
    </row>
    <row r="126" spans="1:54" ht="20.100000000000001" customHeight="1" x14ac:dyDescent="0.25">
      <c r="A126" s="238" t="s">
        <v>107</v>
      </c>
      <c r="B126" s="162"/>
      <c r="C126" s="163"/>
      <c r="D126" s="162"/>
      <c r="E126" s="162"/>
      <c r="F126" s="162"/>
      <c r="G126" s="162"/>
      <c r="H126" s="162"/>
      <c r="I126" s="162"/>
      <c r="J126" s="221">
        <v>1506.0631228032032</v>
      </c>
      <c r="K126" s="221">
        <v>1480.9108407431459</v>
      </c>
      <c r="L126" s="221">
        <v>1453.8290929813979</v>
      </c>
      <c r="M126" s="221">
        <v>1432.6401677155325</v>
      </c>
      <c r="N126" s="221">
        <v>1523.108368088255</v>
      </c>
      <c r="O126" s="221">
        <v>1625.6372958006789</v>
      </c>
      <c r="P126" s="221">
        <v>1451.8644265225587</v>
      </c>
      <c r="Q126" s="221">
        <v>1447.4350629708752</v>
      </c>
      <c r="R126" s="221">
        <v>1436.0879626140047</v>
      </c>
      <c r="S126" s="221">
        <v>1488.0745278324462</v>
      </c>
      <c r="T126" s="221">
        <v>1480.7962428911108</v>
      </c>
      <c r="U126" s="221">
        <v>1527.5895162346603</v>
      </c>
      <c r="V126" s="222">
        <v>1576.1795703909752</v>
      </c>
      <c r="W126" s="221">
        <v>1613.302066411208</v>
      </c>
      <c r="X126" s="221">
        <v>1607.7440796645706</v>
      </c>
      <c r="Y126" s="221">
        <v>1591.3579707371671</v>
      </c>
      <c r="Z126" s="221">
        <v>1611.8848424806818</v>
      </c>
      <c r="AA126" s="221">
        <v>1585.0968975801759</v>
      </c>
      <c r="AB126" s="221">
        <v>1571.1690206315138</v>
      </c>
      <c r="AC126" s="221">
        <v>1580.9298893997525</v>
      </c>
      <c r="AD126" s="221">
        <v>1551.1256018341614</v>
      </c>
      <c r="AE126" s="221">
        <v>1552.2358391739592</v>
      </c>
      <c r="AF126" s="221">
        <v>1531.506920811192</v>
      </c>
      <c r="AG126" s="221">
        <v>1527.279302178981</v>
      </c>
      <c r="AH126" s="221">
        <v>1540.6155006218953</v>
      </c>
      <c r="AI126" s="221">
        <v>1581.8533527777577</v>
      </c>
      <c r="AJ126" s="221">
        <v>1566.6231238282292</v>
      </c>
      <c r="AK126" s="221">
        <v>1505.8620759178384</v>
      </c>
      <c r="AL126" s="221">
        <v>1475.3228641696569</v>
      </c>
      <c r="AM126" s="221">
        <v>1481.0947069406745</v>
      </c>
      <c r="AN126" s="221">
        <v>1460.0024712355432</v>
      </c>
      <c r="AO126" s="221">
        <v>1444.03143154383</v>
      </c>
      <c r="AP126" s="221">
        <v>1397.0239366003561</v>
      </c>
      <c r="AQ126" s="221">
        <v>1413.9015590052829</v>
      </c>
      <c r="AR126" s="221">
        <v>1429.7058306392123</v>
      </c>
      <c r="AS126" s="221">
        <v>1421.5825227492253</v>
      </c>
      <c r="AT126" s="221">
        <v>1404.5352581214836</v>
      </c>
      <c r="AU126" s="221">
        <v>1393.3632863824037</v>
      </c>
      <c r="AV126" s="221">
        <v>1400.5019025322795</v>
      </c>
      <c r="AW126" s="221">
        <v>1334.0117659856401</v>
      </c>
      <c r="AX126" s="221">
        <v>1372.2993927313257</v>
      </c>
      <c r="AY126" s="167" t="str">
        <f t="shared" ref="AY126:AY136" si="18">IF(ROUND(B126,1)=0,"x",IF(ABS(AX126)/ABS(B126)&gt;10,"x",(ROUND(AX126,1)-ROUND(B126,1))/ROUND(B126,1)*SIGN(B126)*100))</f>
        <v>x</v>
      </c>
      <c r="AZ126" s="105">
        <f t="shared" ref="AZ126:AZ136" si="19">AX126-B126</f>
        <v>1372.2993927313257</v>
      </c>
      <c r="BA126" s="105">
        <f t="shared" ref="BA126:BA136" si="20">IF(ROUND(AT126,1)=0,"x",IF(ABS(AX126)/ABS(AT126)&gt;10,"x",(ROUND(AX126,1)-ROUND(AT126,1))/ROUND(AT126,1)*SIGN(AT126)*100))</f>
        <v>-2.2926308294766851</v>
      </c>
      <c r="BB126" s="106">
        <f t="shared" ref="BB126:BB136" si="21">AX126-AT126</f>
        <v>-32.235865390157869</v>
      </c>
    </row>
    <row r="127" spans="1:54" ht="20.100000000000001" customHeight="1" x14ac:dyDescent="0.25">
      <c r="A127" s="238" t="s">
        <v>108</v>
      </c>
      <c r="B127" s="165"/>
      <c r="C127" s="166"/>
      <c r="D127" s="165"/>
      <c r="E127" s="165"/>
      <c r="F127" s="165"/>
      <c r="G127" s="165"/>
      <c r="H127" s="165"/>
      <c r="I127" s="165"/>
      <c r="J127" s="221">
        <v>775.15217180060256</v>
      </c>
      <c r="K127" s="221">
        <v>793.1805139380773</v>
      </c>
      <c r="L127" s="221">
        <v>691.5232978019684</v>
      </c>
      <c r="M127" s="221">
        <v>681.76125314253659</v>
      </c>
      <c r="N127" s="221">
        <v>696.22343126586873</v>
      </c>
      <c r="O127" s="221">
        <v>841.24853043339749</v>
      </c>
      <c r="P127" s="221">
        <v>724.33305085478719</v>
      </c>
      <c r="Q127" s="221">
        <v>712.09428314536285</v>
      </c>
      <c r="R127" s="221">
        <v>741.86596644680242</v>
      </c>
      <c r="S127" s="221">
        <v>760.0438327125388</v>
      </c>
      <c r="T127" s="221">
        <v>787.2218957196277</v>
      </c>
      <c r="U127" s="221">
        <v>788.97912572760572</v>
      </c>
      <c r="V127" s="222">
        <v>809.79868969624772</v>
      </c>
      <c r="W127" s="221">
        <v>907.75696231772326</v>
      </c>
      <c r="X127" s="221">
        <v>859.78353917388665</v>
      </c>
      <c r="Y127" s="221">
        <v>827.13083076762155</v>
      </c>
      <c r="Z127" s="221">
        <v>805.56515208411577</v>
      </c>
      <c r="AA127" s="221">
        <v>779.24350557577509</v>
      </c>
      <c r="AB127" s="221">
        <v>808.44912665565926</v>
      </c>
      <c r="AC127" s="221">
        <v>778.18994260855948</v>
      </c>
      <c r="AD127" s="221">
        <v>738.70182418737329</v>
      </c>
      <c r="AE127" s="221">
        <v>727.05765236047455</v>
      </c>
      <c r="AF127" s="221">
        <v>716.01585993251592</v>
      </c>
      <c r="AG127" s="221">
        <v>723.69648733498173</v>
      </c>
      <c r="AH127" s="221">
        <v>704.20445928629988</v>
      </c>
      <c r="AI127" s="221">
        <v>704.87304229306915</v>
      </c>
      <c r="AJ127" s="221">
        <v>688.11310749111033</v>
      </c>
      <c r="AK127" s="221">
        <v>678.66152277749086</v>
      </c>
      <c r="AL127" s="221">
        <v>657.70149440641183</v>
      </c>
      <c r="AM127" s="221">
        <v>630.31543083509087</v>
      </c>
      <c r="AN127" s="221">
        <v>612.90162616091243</v>
      </c>
      <c r="AO127" s="221">
        <v>599.63048424238684</v>
      </c>
      <c r="AP127" s="221">
        <v>581.92479641693819</v>
      </c>
      <c r="AQ127" s="221">
        <v>601.0462557004679</v>
      </c>
      <c r="AR127" s="221">
        <v>572.56469648382244</v>
      </c>
      <c r="AS127" s="221">
        <v>566.27895554542442</v>
      </c>
      <c r="AT127" s="221">
        <v>560.89275604991428</v>
      </c>
      <c r="AU127" s="221">
        <v>558.06435418521221</v>
      </c>
      <c r="AV127" s="221">
        <v>544.14151408808391</v>
      </c>
      <c r="AW127" s="221">
        <v>529.81157946964538</v>
      </c>
      <c r="AX127" s="221">
        <v>516.19063803676772</v>
      </c>
      <c r="AY127" s="167" t="str">
        <f t="shared" si="18"/>
        <v>x</v>
      </c>
      <c r="AZ127" s="105">
        <f t="shared" si="19"/>
        <v>516.19063803676772</v>
      </c>
      <c r="BA127" s="105">
        <f t="shared" si="20"/>
        <v>-7.9693349973257153</v>
      </c>
      <c r="BB127" s="106">
        <f t="shared" si="21"/>
        <v>-44.70211801314656</v>
      </c>
    </row>
    <row r="128" spans="1:54" ht="20.100000000000001" customHeight="1" x14ac:dyDescent="0.25">
      <c r="A128" s="238" t="s">
        <v>109</v>
      </c>
      <c r="B128" s="165"/>
      <c r="C128" s="166"/>
      <c r="D128" s="165"/>
      <c r="E128" s="165"/>
      <c r="F128" s="165"/>
      <c r="G128" s="165"/>
      <c r="H128" s="165"/>
      <c r="I128" s="165"/>
      <c r="J128" s="221">
        <v>36594.993632118385</v>
      </c>
      <c r="K128" s="221">
        <v>35642.398643091059</v>
      </c>
      <c r="L128" s="221">
        <v>32957.472088138435</v>
      </c>
      <c r="M128" s="221">
        <v>36660.434992043512</v>
      </c>
      <c r="N128" s="221">
        <v>30599.263744385695</v>
      </c>
      <c r="O128" s="221">
        <v>30581.668577377135</v>
      </c>
      <c r="P128" s="221">
        <v>32729.549170607042</v>
      </c>
      <c r="Q128" s="221">
        <v>31456.176642739298</v>
      </c>
      <c r="R128" s="221">
        <v>33520.59464762632</v>
      </c>
      <c r="S128" s="221">
        <v>34917.192312131869</v>
      </c>
      <c r="T128" s="221">
        <v>31872.371508926266</v>
      </c>
      <c r="U128" s="221">
        <v>30930.55836629308</v>
      </c>
      <c r="V128" s="222">
        <v>30886.282619399313</v>
      </c>
      <c r="W128" s="221">
        <v>32095.694614084507</v>
      </c>
      <c r="X128" s="221">
        <v>31309.1243696366</v>
      </c>
      <c r="Y128" s="221">
        <v>32444.040546786578</v>
      </c>
      <c r="Z128" s="221">
        <v>30873.205914897891</v>
      </c>
      <c r="AA128" s="221">
        <v>30288.934440084427</v>
      </c>
      <c r="AB128" s="221">
        <v>33200.526258751604</v>
      </c>
      <c r="AC128" s="221">
        <v>29115.313049486864</v>
      </c>
      <c r="AD128" s="221">
        <v>31821.230733839424</v>
      </c>
      <c r="AE128" s="221">
        <v>33574.961893933149</v>
      </c>
      <c r="AF128" s="221">
        <v>36585.919037721433</v>
      </c>
      <c r="AG128" s="221">
        <v>33384.603110868258</v>
      </c>
      <c r="AH128" s="221">
        <v>33586.280449369187</v>
      </c>
      <c r="AI128" s="221">
        <v>41609.891179695398</v>
      </c>
      <c r="AJ128" s="221">
        <v>41783.990838061</v>
      </c>
      <c r="AK128" s="221">
        <v>36811.055736011011</v>
      </c>
      <c r="AL128" s="221">
        <v>40815.198654614258</v>
      </c>
      <c r="AM128" s="221">
        <v>46177.010503410769</v>
      </c>
      <c r="AN128" s="221">
        <v>42854.183852327827</v>
      </c>
      <c r="AO128" s="221">
        <v>43307.2171293133</v>
      </c>
      <c r="AP128" s="221">
        <v>50456.45069021266</v>
      </c>
      <c r="AQ128" s="221">
        <v>46468.957810097367</v>
      </c>
      <c r="AR128" s="221">
        <v>52598.185043344522</v>
      </c>
      <c r="AS128" s="221">
        <v>54620.335630147827</v>
      </c>
      <c r="AT128" s="221">
        <v>50170.879328119896</v>
      </c>
      <c r="AU128" s="221">
        <v>47230.59821158008</v>
      </c>
      <c r="AV128" s="221">
        <v>45664.471161176996</v>
      </c>
      <c r="AW128" s="221">
        <v>42533.450701262766</v>
      </c>
      <c r="AX128" s="221">
        <v>49420.000803488831</v>
      </c>
      <c r="AY128" s="167" t="str">
        <f t="shared" si="18"/>
        <v>x</v>
      </c>
      <c r="AZ128" s="105">
        <f t="shared" si="19"/>
        <v>49420.000803488831</v>
      </c>
      <c r="BA128" s="105">
        <f t="shared" si="20"/>
        <v>-1.4966843329499797</v>
      </c>
      <c r="BB128" s="106">
        <f t="shared" si="21"/>
        <v>-750.87852463106537</v>
      </c>
    </row>
    <row r="129" spans="1:54" ht="20.100000000000001" hidden="1" customHeight="1" x14ac:dyDescent="0.25">
      <c r="A129" s="241" t="s">
        <v>113</v>
      </c>
      <c r="B129" s="165"/>
      <c r="C129" s="166"/>
      <c r="D129" s="165"/>
      <c r="E129" s="165"/>
      <c r="F129" s="165"/>
      <c r="G129" s="165"/>
      <c r="H129" s="165"/>
      <c r="I129" s="165"/>
      <c r="J129" s="221"/>
      <c r="K129" s="221"/>
      <c r="L129" s="221"/>
      <c r="M129" s="221"/>
      <c r="N129" s="221"/>
      <c r="O129" s="221"/>
      <c r="P129" s="221"/>
      <c r="Q129" s="221"/>
      <c r="R129" s="221"/>
      <c r="S129" s="221"/>
      <c r="T129" s="221"/>
      <c r="U129" s="221"/>
      <c r="V129" s="222"/>
      <c r="W129" s="221"/>
      <c r="X129" s="221"/>
      <c r="Y129" s="221"/>
      <c r="Z129" s="221"/>
      <c r="AA129" s="221"/>
      <c r="AB129" s="221"/>
      <c r="AC129" s="221"/>
      <c r="AD129" s="221"/>
      <c r="AE129" s="221"/>
      <c r="AF129" s="221"/>
      <c r="AG129" s="221"/>
      <c r="AH129" s="221"/>
      <c r="AI129" s="221"/>
      <c r="AJ129" s="221"/>
      <c r="AK129" s="221"/>
      <c r="AL129" s="221"/>
      <c r="AM129" s="221"/>
      <c r="AN129" s="221"/>
      <c r="AO129" s="221"/>
      <c r="AP129" s="221"/>
      <c r="AQ129" s="221"/>
      <c r="AR129" s="221"/>
      <c r="AS129" s="221"/>
      <c r="AT129" s="221"/>
      <c r="AU129" s="221"/>
      <c r="AV129" s="221"/>
      <c r="AW129" s="221"/>
      <c r="AX129" s="221"/>
      <c r="AY129" s="167" t="str">
        <f t="shared" si="18"/>
        <v>x</v>
      </c>
      <c r="AZ129" s="105">
        <f t="shared" si="19"/>
        <v>0</v>
      </c>
      <c r="BA129" s="105" t="str">
        <f t="shared" si="20"/>
        <v>x</v>
      </c>
      <c r="BB129" s="106">
        <f t="shared" si="21"/>
        <v>0</v>
      </c>
    </row>
    <row r="130" spans="1:54" ht="20.100000000000001" hidden="1" customHeight="1" x14ac:dyDescent="0.25">
      <c r="A130" s="238" t="s">
        <v>107</v>
      </c>
      <c r="B130" s="165"/>
      <c r="C130" s="166"/>
      <c r="D130" s="165"/>
      <c r="E130" s="165"/>
      <c r="F130" s="165"/>
      <c r="G130" s="165"/>
      <c r="H130" s="165"/>
      <c r="I130" s="165"/>
      <c r="J130" s="221">
        <v>1320.607674747255</v>
      </c>
      <c r="K130" s="221">
        <v>1294.237275372328</v>
      </c>
      <c r="L130" s="221">
        <v>1270.8434449419856</v>
      </c>
      <c r="M130" s="221">
        <v>1252.2686548713798</v>
      </c>
      <c r="N130" s="221">
        <v>1342.0792412215794</v>
      </c>
      <c r="O130" s="221">
        <v>1420.8255510523893</v>
      </c>
      <c r="P130" s="221">
        <v>1275.9425351190609</v>
      </c>
      <c r="Q130" s="221">
        <v>1268.4342367745714</v>
      </c>
      <c r="R130" s="221">
        <v>1256.0499736187533</v>
      </c>
      <c r="S130" s="221">
        <v>1302.9735145706866</v>
      </c>
      <c r="T130" s="221">
        <v>1297.7486280462292</v>
      </c>
      <c r="U130" s="221">
        <v>1343.9673964774668</v>
      </c>
      <c r="V130" s="222">
        <v>1390.0297481069388</v>
      </c>
      <c r="W130" s="221">
        <v>1424.6326040425504</v>
      </c>
      <c r="X130" s="221">
        <v>1418.6285221907315</v>
      </c>
      <c r="Y130" s="221">
        <v>1400.1233641940362</v>
      </c>
      <c r="Z130" s="221">
        <v>1420.034475926293</v>
      </c>
      <c r="AA130" s="221">
        <v>1392.2011494835847</v>
      </c>
      <c r="AB130" s="221">
        <v>1377.5183341252218</v>
      </c>
      <c r="AC130" s="221">
        <v>1387.6669970957707</v>
      </c>
      <c r="AD130" s="221">
        <v>1358.6343141001148</v>
      </c>
      <c r="AE130" s="221">
        <v>1360.0792185203334</v>
      </c>
      <c r="AF130" s="221">
        <v>1337.4197396764823</v>
      </c>
      <c r="AG130" s="221">
        <v>1336.0709963003426</v>
      </c>
      <c r="AH130" s="221">
        <v>1340.7818672507528</v>
      </c>
      <c r="AI130" s="221">
        <v>1357.8148583366383</v>
      </c>
      <c r="AJ130" s="221">
        <v>1366.714996908983</v>
      </c>
      <c r="AK130" s="221">
        <v>1302.8974297140244</v>
      </c>
      <c r="AL130" s="221">
        <v>1280.8164334959481</v>
      </c>
      <c r="AM130" s="221">
        <v>1284.6619270274207</v>
      </c>
      <c r="AN130" s="221">
        <v>1263.377555606859</v>
      </c>
      <c r="AO130" s="221">
        <v>1249.6698498617036</v>
      </c>
      <c r="AP130" s="221">
        <v>1198.9281093320396</v>
      </c>
      <c r="AQ130" s="221">
        <v>1197.0918899690755</v>
      </c>
      <c r="AR130" s="221">
        <v>1217.6567438297718</v>
      </c>
      <c r="AS130" s="221">
        <v>1196.9614044470823</v>
      </c>
      <c r="AT130" s="221">
        <v>1186.505811326954</v>
      </c>
      <c r="AU130" s="221">
        <v>1176.4656650515326</v>
      </c>
      <c r="AV130" s="221">
        <v>1182.9359678304452</v>
      </c>
      <c r="AW130" s="221">
        <v>1131.2997176754727</v>
      </c>
      <c r="AX130" s="221">
        <v>1163.0697266481507</v>
      </c>
      <c r="AY130" s="167" t="str">
        <f t="shared" si="18"/>
        <v>x</v>
      </c>
      <c r="AZ130" s="105">
        <f t="shared" si="19"/>
        <v>1163.0697266481507</v>
      </c>
      <c r="BA130" s="105">
        <f t="shared" si="20"/>
        <v>-1.9721871049304753</v>
      </c>
      <c r="BB130" s="106">
        <f t="shared" si="21"/>
        <v>-23.436084678803354</v>
      </c>
    </row>
    <row r="131" spans="1:54" ht="20.100000000000001" hidden="1" customHeight="1" x14ac:dyDescent="0.25">
      <c r="A131" s="238" t="s">
        <v>108</v>
      </c>
      <c r="B131" s="162"/>
      <c r="C131" s="163"/>
      <c r="D131" s="162"/>
      <c r="E131" s="162"/>
      <c r="F131" s="162"/>
      <c r="G131" s="162"/>
      <c r="H131" s="162"/>
      <c r="I131" s="162"/>
      <c r="J131" s="221">
        <v>677.19560781265193</v>
      </c>
      <c r="K131" s="221">
        <v>697.43829387533015</v>
      </c>
      <c r="L131" s="221">
        <v>594.95999024856894</v>
      </c>
      <c r="M131" s="221">
        <v>584.38293603773252</v>
      </c>
      <c r="N131" s="221">
        <v>596.11383145931575</v>
      </c>
      <c r="O131" s="221">
        <v>722.25571201691776</v>
      </c>
      <c r="P131" s="221">
        <v>627.4433167654912</v>
      </c>
      <c r="Q131" s="221">
        <v>614.81085274593454</v>
      </c>
      <c r="R131" s="221">
        <v>644.3339546888443</v>
      </c>
      <c r="S131" s="221">
        <v>662.96451723225073</v>
      </c>
      <c r="T131" s="221">
        <v>692.05679347828027</v>
      </c>
      <c r="U131" s="221">
        <v>695.57475778442699</v>
      </c>
      <c r="V131" s="222">
        <v>717.37567004169148</v>
      </c>
      <c r="W131" s="221">
        <v>814.76702156074577</v>
      </c>
      <c r="X131" s="221">
        <v>770.84404977526026</v>
      </c>
      <c r="Y131" s="221">
        <v>737.00554316253124</v>
      </c>
      <c r="Z131" s="221">
        <v>715.17048441607221</v>
      </c>
      <c r="AA131" s="221">
        <v>689.38677173872293</v>
      </c>
      <c r="AB131" s="221">
        <v>718.75901573993133</v>
      </c>
      <c r="AC131" s="221">
        <v>688.76378775076068</v>
      </c>
      <c r="AD131" s="221">
        <v>649.38780872306882</v>
      </c>
      <c r="AE131" s="221">
        <v>638.3350864142111</v>
      </c>
      <c r="AF131" s="221">
        <v>625.42048496551399</v>
      </c>
      <c r="AG131" s="221">
        <v>632.49749570900804</v>
      </c>
      <c r="AH131" s="221">
        <v>611.7128020926873</v>
      </c>
      <c r="AI131" s="221">
        <v>612.91413854781854</v>
      </c>
      <c r="AJ131" s="221">
        <v>599.79418840089397</v>
      </c>
      <c r="AK131" s="221">
        <v>585.9222439030666</v>
      </c>
      <c r="AL131" s="221">
        <v>563.68049757889469</v>
      </c>
      <c r="AM131" s="221">
        <v>539.79433165511466</v>
      </c>
      <c r="AN131" s="221">
        <v>514.03580774960187</v>
      </c>
      <c r="AO131" s="221">
        <v>506.47313349990992</v>
      </c>
      <c r="AP131" s="221">
        <v>488.69421824104245</v>
      </c>
      <c r="AQ131" s="221">
        <v>502.19615251614005</v>
      </c>
      <c r="AR131" s="221">
        <v>481.85797628148117</v>
      </c>
      <c r="AS131" s="221">
        <v>475.19833052807928</v>
      </c>
      <c r="AT131" s="221">
        <v>471.93756727664152</v>
      </c>
      <c r="AU131" s="221">
        <v>468.08102279017504</v>
      </c>
      <c r="AV131" s="221">
        <v>458.32315752391571</v>
      </c>
      <c r="AW131" s="221">
        <v>446.29571171211069</v>
      </c>
      <c r="AX131" s="221">
        <v>428.478529290712</v>
      </c>
      <c r="AY131" s="167" t="str">
        <f t="shared" si="18"/>
        <v>x</v>
      </c>
      <c r="AZ131" s="105">
        <f t="shared" si="19"/>
        <v>428.478529290712</v>
      </c>
      <c r="BA131" s="105">
        <f t="shared" si="20"/>
        <v>-9.196863742318282</v>
      </c>
      <c r="BB131" s="106">
        <f t="shared" si="21"/>
        <v>-43.459037985929513</v>
      </c>
    </row>
    <row r="132" spans="1:54" ht="20.100000000000001" hidden="1" customHeight="1" x14ac:dyDescent="0.25">
      <c r="A132" s="238" t="s">
        <v>109</v>
      </c>
      <c r="B132" s="165"/>
      <c r="C132" s="166"/>
      <c r="D132" s="165"/>
      <c r="E132" s="165"/>
      <c r="F132" s="165"/>
      <c r="G132" s="165"/>
      <c r="H132" s="165"/>
      <c r="I132" s="165"/>
      <c r="J132" s="221">
        <v>33500.363878949604</v>
      </c>
      <c r="K132" s="221">
        <v>32374.250312166456</v>
      </c>
      <c r="L132" s="221">
        <v>29788.370093354479</v>
      </c>
      <c r="M132" s="221">
        <v>33357.241201484918</v>
      </c>
      <c r="N132" s="221">
        <v>27055.176530786288</v>
      </c>
      <c r="O132" s="221">
        <v>27738.806188946448</v>
      </c>
      <c r="P132" s="221">
        <v>29152.016776240846</v>
      </c>
      <c r="Q132" s="221">
        <v>27619.43791163855</v>
      </c>
      <c r="R132" s="221">
        <v>29559.982558456424</v>
      </c>
      <c r="S132" s="221">
        <v>30913.608649389593</v>
      </c>
      <c r="T132" s="221">
        <v>27772.367532111777</v>
      </c>
      <c r="U132" s="221">
        <v>26181.34239156056</v>
      </c>
      <c r="V132" s="222">
        <v>25536.287543082228</v>
      </c>
      <c r="W132" s="221">
        <v>26435.281180811293</v>
      </c>
      <c r="X132" s="221">
        <v>25531.198704159677</v>
      </c>
      <c r="Y132" s="221">
        <v>26962.581030720539</v>
      </c>
      <c r="Z132" s="221">
        <v>26251.845890755452</v>
      </c>
      <c r="AA132" s="221">
        <v>25534.34096272066</v>
      </c>
      <c r="AB132" s="221">
        <v>28966.886456227327</v>
      </c>
      <c r="AC132" s="221">
        <v>24730.019095808817</v>
      </c>
      <c r="AD132" s="221">
        <v>27224.683689901078</v>
      </c>
      <c r="AE132" s="221">
        <v>28591.250596284433</v>
      </c>
      <c r="AF132" s="221">
        <v>31507.011847502996</v>
      </c>
      <c r="AG132" s="221">
        <v>29358.136650149103</v>
      </c>
      <c r="AH132" s="221">
        <v>29015.427869394702</v>
      </c>
      <c r="AI132" s="221">
        <v>36828.117586629465</v>
      </c>
      <c r="AJ132" s="221">
        <v>36496.861284777675</v>
      </c>
      <c r="AK132" s="221">
        <v>31655.339489574133</v>
      </c>
      <c r="AL132" s="221">
        <v>34946.25464228155</v>
      </c>
      <c r="AM132" s="221">
        <v>40014.479337319477</v>
      </c>
      <c r="AN132" s="221">
        <v>36441.685400085436</v>
      </c>
      <c r="AO132" s="221">
        <v>36840.861850912472</v>
      </c>
      <c r="AP132" s="221">
        <v>43200.174107698047</v>
      </c>
      <c r="AQ132" s="221">
        <v>39368.224850039594</v>
      </c>
      <c r="AR132" s="221">
        <v>45312.616720208673</v>
      </c>
      <c r="AS132" s="221">
        <v>47426.088064642354</v>
      </c>
      <c r="AT132" s="221">
        <v>43030.978903165786</v>
      </c>
      <c r="AU132" s="221">
        <v>40210.033556168855</v>
      </c>
      <c r="AV132" s="221">
        <v>39254.815066357267</v>
      </c>
      <c r="AW132" s="221">
        <v>35810.484656715213</v>
      </c>
      <c r="AX132" s="221">
        <v>42359.244086163606</v>
      </c>
      <c r="AY132" s="167" t="str">
        <f t="shared" si="18"/>
        <v>x</v>
      </c>
      <c r="AZ132" s="105">
        <f t="shared" si="19"/>
        <v>42359.244086163606</v>
      </c>
      <c r="BA132" s="105">
        <f t="shared" si="20"/>
        <v>-1.5612000650693754</v>
      </c>
      <c r="BB132" s="106">
        <f t="shared" si="21"/>
        <v>-671.73481700217962</v>
      </c>
    </row>
    <row r="133" spans="1:54" ht="20.100000000000001" hidden="1" customHeight="1" x14ac:dyDescent="0.25">
      <c r="A133" s="241" t="s">
        <v>114</v>
      </c>
      <c r="B133" s="165"/>
      <c r="C133" s="166"/>
      <c r="D133" s="165"/>
      <c r="E133" s="165"/>
      <c r="F133" s="165"/>
      <c r="G133" s="165"/>
      <c r="H133" s="165"/>
      <c r="I133" s="165"/>
      <c r="J133" s="221"/>
      <c r="K133" s="221"/>
      <c r="L133" s="221"/>
      <c r="M133" s="221"/>
      <c r="N133" s="221"/>
      <c r="O133" s="221"/>
      <c r="P133" s="221"/>
      <c r="Q133" s="221"/>
      <c r="R133" s="221"/>
      <c r="S133" s="221"/>
      <c r="T133" s="221"/>
      <c r="U133" s="221"/>
      <c r="V133" s="222"/>
      <c r="W133" s="221"/>
      <c r="X133" s="221"/>
      <c r="Y133" s="221"/>
      <c r="Z133" s="221"/>
      <c r="AA133" s="221"/>
      <c r="AB133" s="221"/>
      <c r="AC133" s="221"/>
      <c r="AD133" s="221"/>
      <c r="AE133" s="221"/>
      <c r="AF133" s="221"/>
      <c r="AG133" s="221"/>
      <c r="AH133" s="221"/>
      <c r="AI133" s="221"/>
      <c r="AJ133" s="221"/>
      <c r="AK133" s="221"/>
      <c r="AL133" s="221"/>
      <c r="AM133" s="221"/>
      <c r="AN133" s="221"/>
      <c r="AO133" s="221"/>
      <c r="AP133" s="221"/>
      <c r="AQ133" s="221"/>
      <c r="AR133" s="221"/>
      <c r="AS133" s="221"/>
      <c r="AT133" s="221"/>
      <c r="AU133" s="221"/>
      <c r="AV133" s="221"/>
      <c r="AW133" s="221"/>
      <c r="AX133" s="221"/>
      <c r="AY133" s="167" t="str">
        <f t="shared" si="18"/>
        <v>x</v>
      </c>
      <c r="AZ133" s="105">
        <f t="shared" si="19"/>
        <v>0</v>
      </c>
      <c r="BA133" s="105" t="str">
        <f t="shared" si="20"/>
        <v>x</v>
      </c>
      <c r="BB133" s="106">
        <f t="shared" si="21"/>
        <v>0</v>
      </c>
    </row>
    <row r="134" spans="1:54" ht="20.100000000000001" hidden="1" customHeight="1" x14ac:dyDescent="0.25">
      <c r="A134" s="238" t="s">
        <v>107</v>
      </c>
      <c r="B134" s="207"/>
      <c r="C134" s="208"/>
      <c r="D134" s="207"/>
      <c r="E134" s="207"/>
      <c r="F134" s="207"/>
      <c r="G134" s="207"/>
      <c r="H134" s="207"/>
      <c r="I134" s="207"/>
      <c r="J134" s="221">
        <v>185.4554480559481</v>
      </c>
      <c r="K134" s="221">
        <v>186.6735653708179</v>
      </c>
      <c r="L134" s="221">
        <v>182.98564803941247</v>
      </c>
      <c r="M134" s="221">
        <v>180.37151284415262</v>
      </c>
      <c r="N134" s="221">
        <v>181.02912686667563</v>
      </c>
      <c r="O134" s="221">
        <v>204.81174474828958</v>
      </c>
      <c r="P134" s="221">
        <v>175.92189140349771</v>
      </c>
      <c r="Q134" s="221">
        <v>179.00082619630379</v>
      </c>
      <c r="R134" s="221">
        <v>180.0379889952514</v>
      </c>
      <c r="S134" s="221">
        <v>185.10101326175953</v>
      </c>
      <c r="T134" s="221">
        <v>183.04761484488162</v>
      </c>
      <c r="U134" s="221">
        <v>183.62211975719362</v>
      </c>
      <c r="V134" s="222">
        <v>186.14982228403647</v>
      </c>
      <c r="W134" s="221">
        <v>188.66946236865758</v>
      </c>
      <c r="X134" s="221">
        <v>189.11555747383903</v>
      </c>
      <c r="Y134" s="221">
        <v>191.23460654313087</v>
      </c>
      <c r="Z134" s="221">
        <v>191.85036655438876</v>
      </c>
      <c r="AA134" s="221">
        <v>192.89574809659126</v>
      </c>
      <c r="AB134" s="221">
        <v>193.650686506292</v>
      </c>
      <c r="AC134" s="221">
        <v>193.26289230398174</v>
      </c>
      <c r="AD134" s="221">
        <v>192.49128773404664</v>
      </c>
      <c r="AE134" s="221">
        <v>192.15662065362594</v>
      </c>
      <c r="AF134" s="221">
        <v>194.08718113470968</v>
      </c>
      <c r="AG134" s="221">
        <v>191.20830587863836</v>
      </c>
      <c r="AH134" s="221">
        <v>199.83363337114247</v>
      </c>
      <c r="AI134" s="221">
        <v>224.03849444111933</v>
      </c>
      <c r="AJ134" s="221">
        <v>199.90812691924617</v>
      </c>
      <c r="AK134" s="221">
        <v>202.96464620381411</v>
      </c>
      <c r="AL134" s="221">
        <v>194.50643067370882</v>
      </c>
      <c r="AM134" s="221">
        <v>196.4327799132538</v>
      </c>
      <c r="AN134" s="221">
        <v>196.62491562868428</v>
      </c>
      <c r="AO134" s="221">
        <v>194.36158168212629</v>
      </c>
      <c r="AP134" s="221">
        <v>198.09582726831638</v>
      </c>
      <c r="AQ134" s="221">
        <v>216.8096690362074</v>
      </c>
      <c r="AR134" s="221">
        <v>212.04908680944044</v>
      </c>
      <c r="AS134" s="221">
        <v>224.62111830214312</v>
      </c>
      <c r="AT134" s="221">
        <v>218.02944679452952</v>
      </c>
      <c r="AU134" s="221">
        <v>216.89762133087112</v>
      </c>
      <c r="AV134" s="221">
        <v>217.56593470183441</v>
      </c>
      <c r="AW134" s="221">
        <v>202.71204831016729</v>
      </c>
      <c r="AX134" s="221">
        <v>209.22966608317498</v>
      </c>
      <c r="AY134" s="167" t="str">
        <f t="shared" si="18"/>
        <v>x</v>
      </c>
      <c r="AZ134" s="105">
        <f t="shared" si="19"/>
        <v>209.22966608317498</v>
      </c>
      <c r="BA134" s="105">
        <f t="shared" si="20"/>
        <v>-4.0366972477064271</v>
      </c>
      <c r="BB134" s="106">
        <f t="shared" si="21"/>
        <v>-8.7997807113545434</v>
      </c>
    </row>
    <row r="135" spans="1:54" ht="20.100000000000001" hidden="1" customHeight="1" x14ac:dyDescent="0.25">
      <c r="A135" s="238" t="s">
        <v>108</v>
      </c>
      <c r="B135" s="210"/>
      <c r="C135" s="211"/>
      <c r="D135" s="210"/>
      <c r="E135" s="210"/>
      <c r="F135" s="210"/>
      <c r="G135" s="210"/>
      <c r="H135" s="210"/>
      <c r="I135" s="210"/>
      <c r="J135" s="221">
        <v>97.956563987950631</v>
      </c>
      <c r="K135" s="221">
        <v>95.742220062747151</v>
      </c>
      <c r="L135" s="221">
        <v>96.563307553399483</v>
      </c>
      <c r="M135" s="221">
        <v>97.378317104804125</v>
      </c>
      <c r="N135" s="221">
        <v>100.10959980655301</v>
      </c>
      <c r="O135" s="221">
        <v>118.99281841647972</v>
      </c>
      <c r="P135" s="221">
        <v>96.889734089295985</v>
      </c>
      <c r="Q135" s="221">
        <v>97.283430399428298</v>
      </c>
      <c r="R135" s="221">
        <v>97.532011757958117</v>
      </c>
      <c r="S135" s="221">
        <v>97.079315480288088</v>
      </c>
      <c r="T135" s="221">
        <v>95.165102241347469</v>
      </c>
      <c r="U135" s="221">
        <v>93.404367943178698</v>
      </c>
      <c r="V135" s="222">
        <v>92.423019654556299</v>
      </c>
      <c r="W135" s="221">
        <v>92.989940756977532</v>
      </c>
      <c r="X135" s="221">
        <v>88.939489398626392</v>
      </c>
      <c r="Y135" s="221">
        <v>90.125287605090307</v>
      </c>
      <c r="Z135" s="221">
        <v>90.394667668043581</v>
      </c>
      <c r="AA135" s="221">
        <v>89.85673383705219</v>
      </c>
      <c r="AB135" s="221">
        <v>89.690110915727942</v>
      </c>
      <c r="AC135" s="221">
        <v>89.426154857798835</v>
      </c>
      <c r="AD135" s="221">
        <v>89.314015464304461</v>
      </c>
      <c r="AE135" s="221">
        <v>88.722565946263416</v>
      </c>
      <c r="AF135" s="221">
        <v>90.595374967001931</v>
      </c>
      <c r="AG135" s="221">
        <v>91.198991625973648</v>
      </c>
      <c r="AH135" s="221">
        <v>92.491657193612625</v>
      </c>
      <c r="AI135" s="221">
        <v>91.958903745250552</v>
      </c>
      <c r="AJ135" s="221">
        <v>88.318919090216369</v>
      </c>
      <c r="AK135" s="221">
        <v>92.739278874424272</v>
      </c>
      <c r="AL135" s="221">
        <v>94.020996827517124</v>
      </c>
      <c r="AM135" s="221">
        <v>90.521099179976218</v>
      </c>
      <c r="AN135" s="221">
        <v>98.865818411310613</v>
      </c>
      <c r="AO135" s="221">
        <v>93.157350742476893</v>
      </c>
      <c r="AP135" s="221">
        <v>93.230578175895772</v>
      </c>
      <c r="AQ135" s="221">
        <v>98.850103184327821</v>
      </c>
      <c r="AR135" s="221">
        <v>90.706720202341273</v>
      </c>
      <c r="AS135" s="221">
        <v>91.080625017345113</v>
      </c>
      <c r="AT135" s="221">
        <v>88.955188773272724</v>
      </c>
      <c r="AU135" s="221">
        <v>89.983331395037183</v>
      </c>
      <c r="AV135" s="221">
        <v>85.818356564168184</v>
      </c>
      <c r="AW135" s="221">
        <v>83.515867757534735</v>
      </c>
      <c r="AX135" s="221">
        <v>87.712108746055705</v>
      </c>
      <c r="AY135" s="167" t="str">
        <f t="shared" si="18"/>
        <v>x</v>
      </c>
      <c r="AZ135" s="105">
        <f t="shared" si="19"/>
        <v>87.712108746055705</v>
      </c>
      <c r="BA135" s="105">
        <f t="shared" si="20"/>
        <v>-1.4606741573033675</v>
      </c>
      <c r="BB135" s="106">
        <f t="shared" si="21"/>
        <v>-1.2430800272170188</v>
      </c>
    </row>
    <row r="136" spans="1:54" ht="20.100000000000001" hidden="1" customHeight="1" x14ac:dyDescent="0.25">
      <c r="A136" s="238" t="s">
        <v>109</v>
      </c>
      <c r="B136" s="217"/>
      <c r="C136" s="218"/>
      <c r="D136" s="217"/>
      <c r="E136" s="217"/>
      <c r="F136" s="217"/>
      <c r="G136" s="217"/>
      <c r="H136" s="217"/>
      <c r="I136" s="217"/>
      <c r="J136" s="221">
        <v>3094.6297531687796</v>
      </c>
      <c r="K136" s="221">
        <v>3268.1483309246009</v>
      </c>
      <c r="L136" s="221">
        <v>3169.1019947839568</v>
      </c>
      <c r="M136" s="221">
        <v>3303.1937905585951</v>
      </c>
      <c r="N136" s="221">
        <v>3544.0872135994086</v>
      </c>
      <c r="O136" s="221">
        <v>2842.8623884306862</v>
      </c>
      <c r="P136" s="221">
        <v>3577.5323943661974</v>
      </c>
      <c r="Q136" s="221">
        <v>3836.7387311007492</v>
      </c>
      <c r="R136" s="221">
        <v>3960.612089169892</v>
      </c>
      <c r="S136" s="221">
        <v>4003.5836627422755</v>
      </c>
      <c r="T136" s="221">
        <v>4100.0039768144889</v>
      </c>
      <c r="U136" s="221">
        <v>4749.2159747325186</v>
      </c>
      <c r="V136" s="222">
        <v>5349.9950763170846</v>
      </c>
      <c r="W136" s="221">
        <v>5660.4134332732128</v>
      </c>
      <c r="X136" s="221">
        <v>5777.9256654769215</v>
      </c>
      <c r="Y136" s="221">
        <v>5481.4595160660374</v>
      </c>
      <c r="Z136" s="221">
        <v>4621.3600241424401</v>
      </c>
      <c r="AA136" s="221">
        <v>4754.5934773637682</v>
      </c>
      <c r="AB136" s="221">
        <v>4233.6398025242761</v>
      </c>
      <c r="AC136" s="221">
        <v>4385.2939536780477</v>
      </c>
      <c r="AD136" s="221">
        <v>4596.547043938348</v>
      </c>
      <c r="AE136" s="221">
        <v>4983.7112976487133</v>
      </c>
      <c r="AF136" s="221">
        <v>5078.9071902184396</v>
      </c>
      <c r="AG136" s="221">
        <v>4026.4664607191571</v>
      </c>
      <c r="AH136" s="221">
        <v>4570.8525799744839</v>
      </c>
      <c r="AI136" s="221">
        <v>4781.7735930659346</v>
      </c>
      <c r="AJ136" s="221">
        <v>5287.1295532833237</v>
      </c>
      <c r="AK136" s="221">
        <v>5155.7162464368794</v>
      </c>
      <c r="AL136" s="221">
        <v>5868.944012332704</v>
      </c>
      <c r="AM136" s="221">
        <v>6162.5311660912921</v>
      </c>
      <c r="AN136" s="221">
        <v>6412.4984522423902</v>
      </c>
      <c r="AO136" s="221">
        <v>6466.355278400828</v>
      </c>
      <c r="AP136" s="221">
        <v>7256.2765825146107</v>
      </c>
      <c r="AQ136" s="221">
        <v>7100.7329600577732</v>
      </c>
      <c r="AR136" s="221">
        <v>7285.5683231358507</v>
      </c>
      <c r="AS136" s="221">
        <v>7194.2475655054723</v>
      </c>
      <c r="AT136" s="221">
        <v>7139.9004249541094</v>
      </c>
      <c r="AU136" s="221">
        <v>7020.5646554112218</v>
      </c>
      <c r="AV136" s="221">
        <v>6409.6560948197312</v>
      </c>
      <c r="AW136" s="221">
        <v>6722.9660445475511</v>
      </c>
      <c r="AX136" s="221">
        <v>7060.7567173252273</v>
      </c>
      <c r="AY136" s="167" t="str">
        <f t="shared" si="18"/>
        <v>x</v>
      </c>
      <c r="AZ136" s="105">
        <f t="shared" si="19"/>
        <v>7060.7567173252273</v>
      </c>
      <c r="BA136" s="105">
        <f t="shared" si="20"/>
        <v>-1.1078586534825341</v>
      </c>
      <c r="BB136" s="106">
        <f t="shared" si="21"/>
        <v>-79.143707628882112</v>
      </c>
    </row>
    <row r="137" spans="1:54" ht="20.100000000000001" customHeight="1" x14ac:dyDescent="0.25">
      <c r="A137" s="243" t="s">
        <v>116</v>
      </c>
      <c r="B137" s="221"/>
      <c r="C137" s="222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2"/>
      <c r="W137" s="221"/>
      <c r="X137" s="221"/>
      <c r="Y137" s="221"/>
      <c r="Z137" s="221"/>
      <c r="AA137" s="221"/>
      <c r="AB137" s="221"/>
      <c r="AC137" s="221"/>
      <c r="AD137" s="221"/>
      <c r="AE137" s="221"/>
      <c r="AF137" s="221"/>
      <c r="AG137" s="221"/>
      <c r="AH137" s="221"/>
      <c r="AI137" s="221"/>
      <c r="AJ137" s="221"/>
      <c r="AK137" s="221"/>
      <c r="AL137" s="221"/>
      <c r="AM137" s="221"/>
      <c r="AN137" s="221"/>
      <c r="AO137" s="221"/>
      <c r="AP137" s="221"/>
      <c r="AQ137" s="221"/>
      <c r="AR137" s="221"/>
      <c r="AS137" s="221"/>
      <c r="AT137" s="221"/>
      <c r="AU137" s="221"/>
      <c r="AV137" s="221"/>
      <c r="AW137" s="221"/>
      <c r="AX137" s="221"/>
      <c r="AY137" s="167"/>
      <c r="AZ137" s="105"/>
      <c r="BA137" s="105"/>
      <c r="BB137" s="106"/>
    </row>
    <row r="138" spans="1:54" ht="20.100000000000001" customHeight="1" x14ac:dyDescent="0.25">
      <c r="A138" s="238" t="s">
        <v>107</v>
      </c>
      <c r="B138" s="221"/>
      <c r="C138" s="222"/>
      <c r="D138" s="221"/>
      <c r="E138" s="221"/>
      <c r="F138" s="221"/>
      <c r="G138" s="221"/>
      <c r="H138" s="221"/>
      <c r="I138" s="221"/>
      <c r="J138" s="221">
        <v>7010.3222814073997</v>
      </c>
      <c r="K138" s="221">
        <v>6901.5917545698376</v>
      </c>
      <c r="L138" s="221">
        <v>6786.5187871978615</v>
      </c>
      <c r="M138" s="221">
        <v>6678.5303279546606</v>
      </c>
      <c r="N138" s="221">
        <v>6657.4256020449347</v>
      </c>
      <c r="O138" s="221">
        <v>7492.9893306190152</v>
      </c>
      <c r="P138" s="221">
        <v>6358.0325828987916</v>
      </c>
      <c r="Q138" s="221">
        <v>6323.5474140601955</v>
      </c>
      <c r="R138" s="221">
        <v>6247.6346574206682</v>
      </c>
      <c r="S138" s="221">
        <v>6272.6106390107789</v>
      </c>
      <c r="T138" s="221">
        <v>6228.3118989134919</v>
      </c>
      <c r="U138" s="221">
        <v>6321.0877324649118</v>
      </c>
      <c r="V138" s="222">
        <v>6453.5478287745318</v>
      </c>
      <c r="W138" s="221">
        <v>6544.2783261474488</v>
      </c>
      <c r="X138" s="221">
        <v>6536.7198818398583</v>
      </c>
      <c r="Y138" s="221">
        <v>6504.690028542218</v>
      </c>
      <c r="Z138" s="221">
        <v>6529.1489597780865</v>
      </c>
      <c r="AA138" s="221">
        <v>6546.832744328467</v>
      </c>
      <c r="AB138" s="221">
        <v>6516.7794324371907</v>
      </c>
      <c r="AC138" s="221">
        <v>6570.5755946985873</v>
      </c>
      <c r="AD138" s="221">
        <v>6540.5696217042414</v>
      </c>
      <c r="AE138" s="221">
        <v>6506.0876043504613</v>
      </c>
      <c r="AF138" s="221">
        <v>6467.580178493623</v>
      </c>
      <c r="AG138" s="221">
        <v>6455.8222752393576</v>
      </c>
      <c r="AH138" s="221">
        <v>6498.7631127781906</v>
      </c>
      <c r="AI138" s="221">
        <v>6561.0508997463312</v>
      </c>
      <c r="AJ138" s="221">
        <v>6543.9215758909149</v>
      </c>
      <c r="AK138" s="221">
        <v>6516.50584863927</v>
      </c>
      <c r="AL138" s="221">
        <v>6625.25996855219</v>
      </c>
      <c r="AM138" s="221">
        <v>6600.4537902609554</v>
      </c>
      <c r="AN138" s="221">
        <v>6590.3799386836954</v>
      </c>
      <c r="AO138" s="221">
        <v>6543.8466781645038</v>
      </c>
      <c r="AP138" s="221">
        <v>6539.4964418567042</v>
      </c>
      <c r="AQ138" s="221">
        <v>6625.5002924170913</v>
      </c>
      <c r="AR138" s="221">
        <v>6620.194184617736</v>
      </c>
      <c r="AS138" s="221">
        <v>6573.0515821110184</v>
      </c>
      <c r="AT138" s="221">
        <v>6587.0643147562532</v>
      </c>
      <c r="AU138" s="221">
        <v>6636.325990629668</v>
      </c>
      <c r="AV138" s="221">
        <v>6604.4605650892054</v>
      </c>
      <c r="AW138" s="221">
        <v>6662.9557104243195</v>
      </c>
      <c r="AX138" s="221">
        <v>6696.6470758185933</v>
      </c>
      <c r="AY138" s="167" t="str">
        <f>IF(ROUND(B138,1)=0,"x",IF(ABS(AX138)/ABS(B138)&gt;10,"x",(ROUND(AX138,1)-ROUND(B138,1))/ROUND(B138,1)*SIGN(B138)*100))</f>
        <v>x</v>
      </c>
      <c r="AZ138" s="105">
        <f>AX138-B138</f>
        <v>6696.6470758185933</v>
      </c>
      <c r="BA138" s="105">
        <f>IF(ROUND(AT138,1)=0,"x",IF(ABS(AX138)/ABS(AT138)&gt;10,"x",(ROUND(AX138,1)-ROUND(AT138,1))/ROUND(AT138,1)*SIGN(AT138)*100))</f>
        <v>1.6623400282370087</v>
      </c>
      <c r="BB138" s="106">
        <f>AX138-AT138</f>
        <v>109.58276106234007</v>
      </c>
    </row>
    <row r="139" spans="1:54" ht="20.100000000000001" customHeight="1" x14ac:dyDescent="0.25">
      <c r="A139" s="238" t="s">
        <v>108</v>
      </c>
      <c r="B139" s="221"/>
      <c r="C139" s="222"/>
      <c r="D139" s="221"/>
      <c r="E139" s="221"/>
      <c r="F139" s="221"/>
      <c r="G139" s="221"/>
      <c r="H139" s="221"/>
      <c r="I139" s="221"/>
      <c r="J139" s="221">
        <v>2394.6682538140126</v>
      </c>
      <c r="K139" s="221">
        <v>2431.1557475741974</v>
      </c>
      <c r="L139" s="221">
        <v>2303.3673483118464</v>
      </c>
      <c r="M139" s="221">
        <v>2269.6334548266314</v>
      </c>
      <c r="N139" s="221">
        <v>2248.1848023213643</v>
      </c>
      <c r="O139" s="221">
        <v>2627.0209858510607</v>
      </c>
      <c r="P139" s="221">
        <v>2272.9253165230966</v>
      </c>
      <c r="Q139" s="221">
        <v>2238.6422416740352</v>
      </c>
      <c r="R139" s="221">
        <v>2221.1500932033268</v>
      </c>
      <c r="S139" s="221">
        <v>2257.6437848734486</v>
      </c>
      <c r="T139" s="221">
        <v>2256.6756424330524</v>
      </c>
      <c r="U139" s="221">
        <v>2282.4958340762437</v>
      </c>
      <c r="V139" s="222">
        <v>2333.9972453841574</v>
      </c>
      <c r="W139" s="221">
        <v>2437.9354165727045</v>
      </c>
      <c r="X139" s="221">
        <v>2396.715832120477</v>
      </c>
      <c r="Y139" s="221">
        <v>2332.728376202218</v>
      </c>
      <c r="Z139" s="221">
        <v>2333.9703342095381</v>
      </c>
      <c r="AA139" s="221">
        <v>2347.8294460267252</v>
      </c>
      <c r="AB139" s="221">
        <v>2366.6297761956439</v>
      </c>
      <c r="AC139" s="221">
        <v>2340.4322772679425</v>
      </c>
      <c r="AD139" s="221">
        <v>2288.972074168606</v>
      </c>
      <c r="AE139" s="221">
        <v>2318.6667130292335</v>
      </c>
      <c r="AF139" s="221">
        <v>2294.2295307918976</v>
      </c>
      <c r="AG139" s="221">
        <v>2325.5975115473402</v>
      </c>
      <c r="AH139" s="221">
        <v>2293.7328237887009</v>
      </c>
      <c r="AI139" s="221">
        <v>2277.9444996858301</v>
      </c>
      <c r="AJ139" s="221">
        <v>2299.2509937370837</v>
      </c>
      <c r="AK139" s="221">
        <v>2319.8674029121639</v>
      </c>
      <c r="AL139" s="221">
        <v>2383.4524544999167</v>
      </c>
      <c r="AM139" s="221">
        <v>2316.7325767427415</v>
      </c>
      <c r="AN139" s="221">
        <v>2282.1469582377858</v>
      </c>
      <c r="AO139" s="221">
        <v>2299.8673242116279</v>
      </c>
      <c r="AP139" s="221">
        <v>2255.8474348534205</v>
      </c>
      <c r="AQ139" s="221">
        <v>2270.6467425583478</v>
      </c>
      <c r="AR139" s="221">
        <v>2232.4007224748029</v>
      </c>
      <c r="AS139" s="221">
        <v>2168.6522841303204</v>
      </c>
      <c r="AT139" s="221">
        <v>2156.1835904796071</v>
      </c>
      <c r="AU139" s="221">
        <v>2167.5146645615641</v>
      </c>
      <c r="AV139" s="221">
        <v>2163.8629190116735</v>
      </c>
      <c r="AW139" s="221">
        <v>2161.4262491232071</v>
      </c>
      <c r="AX139" s="221">
        <v>2152.7271999794211</v>
      </c>
      <c r="AY139" s="167" t="str">
        <f>IF(ROUND(B139,1)=0,"x",IF(ABS(AX139)/ABS(B139)&gt;10,"x",(ROUND(AX139,1)-ROUND(B139,1))/ROUND(B139,1)*SIGN(B139)*100))</f>
        <v>x</v>
      </c>
      <c r="AZ139" s="105">
        <f>AX139-B139</f>
        <v>2152.7271999794211</v>
      </c>
      <c r="BA139" s="105">
        <f>IF(ROUND(AT139,1)=0,"x",IF(ABS(AX139)/ABS(AT139)&gt;10,"x",(ROUND(AX139,1)-ROUND(AT139,1))/ROUND(AT139,1)*SIGN(AT139)*100))</f>
        <v>-0.16232260458213527</v>
      </c>
      <c r="BB139" s="106">
        <f>AX139-AT139</f>
        <v>-3.4563905001859894</v>
      </c>
    </row>
    <row r="140" spans="1:54" ht="20.100000000000001" customHeight="1" x14ac:dyDescent="0.25">
      <c r="A140" s="238" t="s">
        <v>109</v>
      </c>
      <c r="B140" s="217"/>
      <c r="C140" s="218"/>
      <c r="D140" s="217"/>
      <c r="E140" s="217"/>
      <c r="F140" s="217"/>
      <c r="G140" s="217"/>
      <c r="H140" s="217"/>
      <c r="I140" s="217"/>
      <c r="J140" s="221">
        <v>72389.341379101214</v>
      </c>
      <c r="K140" s="221">
        <v>72468.128100687376</v>
      </c>
      <c r="L140" s="221">
        <v>67635.678716203562</v>
      </c>
      <c r="M140" s="221">
        <v>74949.981903047446</v>
      </c>
      <c r="N140" s="221">
        <v>65624.506794018991</v>
      </c>
      <c r="O140" s="221">
        <v>66159.784868445378</v>
      </c>
      <c r="P140" s="221">
        <v>70318.090058255766</v>
      </c>
      <c r="Q140" s="221">
        <v>63739.235691609727</v>
      </c>
      <c r="R140" s="221">
        <v>63282.163296451741</v>
      </c>
      <c r="S140" s="221">
        <v>67338.984970678866</v>
      </c>
      <c r="T140" s="221">
        <v>62855.770300472068</v>
      </c>
      <c r="U140" s="221">
        <v>67037.467006873121</v>
      </c>
      <c r="V140" s="222">
        <v>64609.842442146721</v>
      </c>
      <c r="W140" s="221">
        <v>65829.44220836187</v>
      </c>
      <c r="X140" s="221">
        <v>68359.164792395633</v>
      </c>
      <c r="Y140" s="221">
        <v>66427.900460563571</v>
      </c>
      <c r="Z140" s="221">
        <v>66445.945075948082</v>
      </c>
      <c r="AA140" s="221">
        <v>67915.627737011557</v>
      </c>
      <c r="AB140" s="221">
        <v>72145.76784609801</v>
      </c>
      <c r="AC140" s="221">
        <v>66831.268404540722</v>
      </c>
      <c r="AD140" s="221">
        <v>68245.822406257183</v>
      </c>
      <c r="AE140" s="221">
        <v>70548.930183204167</v>
      </c>
      <c r="AF140" s="221">
        <v>74534.688288259524</v>
      </c>
      <c r="AG140" s="221">
        <v>71222.796089185125</v>
      </c>
      <c r="AH140" s="221">
        <v>74450.94991967114</v>
      </c>
      <c r="AI140" s="221">
        <v>83350.049641049118</v>
      </c>
      <c r="AJ140" s="221">
        <v>81835.444280017022</v>
      </c>
      <c r="AK140" s="221">
        <v>79265.710900265869</v>
      </c>
      <c r="AL140" s="221">
        <v>83304.372503678795</v>
      </c>
      <c r="AM140" s="221">
        <v>91221.365122043528</v>
      </c>
      <c r="AN140" s="221">
        <v>84725.048213253758</v>
      </c>
      <c r="AO140" s="221">
        <v>87065.227938212018</v>
      </c>
      <c r="AP140" s="221">
        <v>95921.044646188268</v>
      </c>
      <c r="AQ140" s="221">
        <v>90444.363124242984</v>
      </c>
      <c r="AR140" s="221">
        <v>98635.850853163953</v>
      </c>
      <c r="AS140" s="221">
        <v>102085.94788023693</v>
      </c>
      <c r="AT140" s="221">
        <v>98488.463375996376</v>
      </c>
      <c r="AU140" s="221">
        <v>96860.432432559843</v>
      </c>
      <c r="AV140" s="221">
        <v>98295.20999911442</v>
      </c>
      <c r="AW140" s="221">
        <v>97019.925240634882</v>
      </c>
      <c r="AX140" s="221">
        <v>106006.89124884366</v>
      </c>
      <c r="AY140" s="167" t="str">
        <f>IF(ROUND(B140,1)=0,"x",IF(ABS(AX140)/ABS(B140)&gt;10,"x",(ROUND(AX140,1)-ROUND(B140,1))/ROUND(B140,1)*SIGN(B140)*100))</f>
        <v>x</v>
      </c>
      <c r="AZ140" s="105">
        <f>AX140-B140</f>
        <v>106006.89124884366</v>
      </c>
      <c r="BA140" s="105">
        <f>IF(ROUND(AT140,1)=0,"x",IF(ABS(AX140)/ABS(AT140)&gt;10,"x",(ROUND(AX140,1)-ROUND(AT140,1))/ROUND(AT140,1)*SIGN(AT140)*100))</f>
        <v>7.6337846550612447</v>
      </c>
      <c r="BB140" s="106">
        <f>AX140-AT140</f>
        <v>7518.4278728472855</v>
      </c>
    </row>
    <row r="141" spans="1:54" ht="20.100000000000001" customHeight="1" x14ac:dyDescent="0.25">
      <c r="A141" s="241" t="s">
        <v>111</v>
      </c>
      <c r="B141" s="162"/>
      <c r="C141" s="163"/>
      <c r="D141" s="162"/>
      <c r="E141" s="162"/>
      <c r="F141" s="162"/>
      <c r="G141" s="162"/>
      <c r="H141" s="162"/>
      <c r="I141" s="162"/>
      <c r="J141" s="221"/>
      <c r="K141" s="221"/>
      <c r="L141" s="221"/>
      <c r="M141" s="221"/>
      <c r="N141" s="221"/>
      <c r="O141" s="221"/>
      <c r="P141" s="221"/>
      <c r="Q141" s="221"/>
      <c r="R141" s="221"/>
      <c r="S141" s="221"/>
      <c r="T141" s="221"/>
      <c r="U141" s="221"/>
      <c r="V141" s="222"/>
      <c r="W141" s="221"/>
      <c r="X141" s="221"/>
      <c r="Y141" s="221"/>
      <c r="Z141" s="221"/>
      <c r="AA141" s="221"/>
      <c r="AB141" s="221"/>
      <c r="AC141" s="221"/>
      <c r="AD141" s="221"/>
      <c r="AE141" s="221"/>
      <c r="AF141" s="221"/>
      <c r="AG141" s="221"/>
      <c r="AH141" s="221"/>
      <c r="AI141" s="221"/>
      <c r="AJ141" s="221"/>
      <c r="AK141" s="221"/>
      <c r="AL141" s="221"/>
      <c r="AM141" s="221"/>
      <c r="AN141" s="221"/>
      <c r="AO141" s="221"/>
      <c r="AP141" s="221"/>
      <c r="AQ141" s="221"/>
      <c r="AR141" s="221"/>
      <c r="AS141" s="221"/>
      <c r="AT141" s="221"/>
      <c r="AU141" s="221"/>
      <c r="AV141" s="221"/>
      <c r="AW141" s="221"/>
      <c r="AX141" s="221"/>
      <c r="AY141" s="167"/>
      <c r="AZ141" s="105"/>
      <c r="BA141" s="105"/>
      <c r="BB141" s="106"/>
    </row>
    <row r="142" spans="1:54" ht="20.100000000000001" customHeight="1" x14ac:dyDescent="0.25">
      <c r="A142" s="238" t="s">
        <v>107</v>
      </c>
      <c r="B142" s="162"/>
      <c r="C142" s="163"/>
      <c r="D142" s="162"/>
      <c r="E142" s="162"/>
      <c r="F142" s="162"/>
      <c r="G142" s="162"/>
      <c r="H142" s="162"/>
      <c r="I142" s="162"/>
      <c r="J142" s="221">
        <v>4277.5077001123309</v>
      </c>
      <c r="K142" s="221">
        <v>4141.8772218475951</v>
      </c>
      <c r="L142" s="221">
        <v>3976.6950897868601</v>
      </c>
      <c r="M142" s="221">
        <v>3858.5984005061223</v>
      </c>
      <c r="N142" s="221">
        <v>3775.1651419346163</v>
      </c>
      <c r="O142" s="221">
        <v>4342.9620050884814</v>
      </c>
      <c r="P142" s="221">
        <v>3740.9152512615001</v>
      </c>
      <c r="Q142" s="221">
        <v>3710.7964379332843</v>
      </c>
      <c r="R142" s="221">
        <v>3683.4423758197031</v>
      </c>
      <c r="S142" s="221">
        <v>3695.0259707346631</v>
      </c>
      <c r="T142" s="221">
        <v>3689.490825247085</v>
      </c>
      <c r="U142" s="221">
        <v>3666.9970748287101</v>
      </c>
      <c r="V142" s="222">
        <v>3651.0067995673007</v>
      </c>
      <c r="W142" s="221">
        <v>3663.9359977332133</v>
      </c>
      <c r="X142" s="221">
        <v>3678.7581523034778</v>
      </c>
      <c r="Y142" s="221">
        <v>3666.8739649995096</v>
      </c>
      <c r="Z142" s="221">
        <v>3670.6419655240743</v>
      </c>
      <c r="AA142" s="221">
        <v>3678.4491686724118</v>
      </c>
      <c r="AB142" s="221">
        <v>3689.0042122546756</v>
      </c>
      <c r="AC142" s="221">
        <v>3707.3671900767872</v>
      </c>
      <c r="AD142" s="221">
        <v>3713.1371799770732</v>
      </c>
      <c r="AE142" s="221">
        <v>3718.7492101478651</v>
      </c>
      <c r="AF142" s="221">
        <v>3730.0858686951724</v>
      </c>
      <c r="AG142" s="221">
        <v>3719.2132868114877</v>
      </c>
      <c r="AH142" s="221">
        <v>3733.6969531036098</v>
      </c>
      <c r="AI142" s="221">
        <v>3738.9405416606414</v>
      </c>
      <c r="AJ142" s="221">
        <v>3748.2442888140949</v>
      </c>
      <c r="AK142" s="221">
        <v>3746.4518578287561</v>
      </c>
      <c r="AL142" s="221">
        <v>3759.6431883239929</v>
      </c>
      <c r="AM142" s="221">
        <v>3755.8909344122285</v>
      </c>
      <c r="AN142" s="221">
        <v>3752.6632617243076</v>
      </c>
      <c r="AO142" s="221">
        <v>3735.6993666715985</v>
      </c>
      <c r="AP142" s="221">
        <v>3736.6986090894388</v>
      </c>
      <c r="AQ142" s="221">
        <v>3804.7509037452378</v>
      </c>
      <c r="AR142" s="221">
        <v>3785.7870900794301</v>
      </c>
      <c r="AS142" s="221">
        <v>3777.5758026235367</v>
      </c>
      <c r="AT142" s="221">
        <v>3779.2077703396449</v>
      </c>
      <c r="AU142" s="221">
        <v>3828.0869781464921</v>
      </c>
      <c r="AV142" s="221">
        <v>3814.4011827526692</v>
      </c>
      <c r="AW142" s="221">
        <v>3813.1100238244744</v>
      </c>
      <c r="AX142" s="221">
        <v>3815.7582955708231</v>
      </c>
      <c r="AY142" s="167" t="str">
        <f>IF(ROUND(B142,1)=0,"x",IF(ABS(AX142)/ABS(B142)&gt;10,"x",(ROUND(AX142,1)-ROUND(B142,1))/ROUND(B142,1)*SIGN(B142)*100))</f>
        <v>x</v>
      </c>
      <c r="AZ142" s="105">
        <f>AX142-B142</f>
        <v>3815.7582955708231</v>
      </c>
      <c r="BA142" s="105">
        <f>IF(ROUND(AT142,1)=0,"x",IF(ABS(AX142)/ABS(AT142)&gt;10,"x",(ROUND(AX142,1)-ROUND(AT142,1))/ROUND(AT142,1)*SIGN(AT142)*100))</f>
        <v>0.96845893310754572</v>
      </c>
      <c r="BB142" s="106">
        <f>AX142-AT142</f>
        <v>36.550525231178199</v>
      </c>
    </row>
    <row r="143" spans="1:54" ht="20.100000000000001" customHeight="1" x14ac:dyDescent="0.25">
      <c r="A143" s="238" t="s">
        <v>108</v>
      </c>
      <c r="B143" s="165"/>
      <c r="C143" s="166"/>
      <c r="D143" s="165"/>
      <c r="E143" s="165"/>
      <c r="F143" s="165"/>
      <c r="G143" s="165"/>
      <c r="H143" s="165"/>
      <c r="I143" s="165"/>
      <c r="J143" s="221">
        <v>652.06231982638542</v>
      </c>
      <c r="K143" s="221">
        <v>611.50738123412009</v>
      </c>
      <c r="L143" s="221">
        <v>569.41045849763941</v>
      </c>
      <c r="M143" s="221">
        <v>545.39231155641244</v>
      </c>
      <c r="N143" s="221">
        <v>534.75758674888164</v>
      </c>
      <c r="O143" s="221">
        <v>622.95523047609436</v>
      </c>
      <c r="P143" s="221">
        <v>533.15441565161962</v>
      </c>
      <c r="Q143" s="221">
        <v>533.1050318355733</v>
      </c>
      <c r="R143" s="221">
        <v>539.03964726125605</v>
      </c>
      <c r="S143" s="221">
        <v>536.7935724338912</v>
      </c>
      <c r="T143" s="221">
        <v>537.58161955743344</v>
      </c>
      <c r="U143" s="221">
        <v>542.61688351833141</v>
      </c>
      <c r="V143" s="222">
        <v>545.48764145324594</v>
      </c>
      <c r="W143" s="221">
        <v>549.33277890934073</v>
      </c>
      <c r="X143" s="221">
        <v>553.23850362320934</v>
      </c>
      <c r="Y143" s="221">
        <v>558.32347472794618</v>
      </c>
      <c r="Z143" s="221">
        <v>564.85880585805489</v>
      </c>
      <c r="AA143" s="221">
        <v>572.17632662573385</v>
      </c>
      <c r="AB143" s="221">
        <v>576.53404949314483</v>
      </c>
      <c r="AC143" s="221">
        <v>582.36869148317714</v>
      </c>
      <c r="AD143" s="221">
        <v>586.40117108325194</v>
      </c>
      <c r="AE143" s="221">
        <v>589.67287442011127</v>
      </c>
      <c r="AF143" s="221">
        <v>592.22661160598182</v>
      </c>
      <c r="AG143" s="221">
        <v>593.66271446258816</v>
      </c>
      <c r="AH143" s="221">
        <v>600.51926755944237</v>
      </c>
      <c r="AI143" s="221">
        <v>604.91112921330398</v>
      </c>
      <c r="AJ143" s="221">
        <v>604.95670049866101</v>
      </c>
      <c r="AK143" s="221">
        <v>608.43853667961662</v>
      </c>
      <c r="AL143" s="221">
        <v>612.77967941225586</v>
      </c>
      <c r="AM143" s="221">
        <v>613.64816492580883</v>
      </c>
      <c r="AN143" s="221">
        <v>612.8087951655466</v>
      </c>
      <c r="AO143" s="221">
        <v>610.05813864339677</v>
      </c>
      <c r="AP143" s="221">
        <v>608.31392508143324</v>
      </c>
      <c r="AQ143" s="221">
        <v>608.43164239788257</v>
      </c>
      <c r="AR143" s="221">
        <v>607.35139597398995</v>
      </c>
      <c r="AS143" s="221">
        <v>603.93701840825463</v>
      </c>
      <c r="AT143" s="221">
        <v>602.92867679304698</v>
      </c>
      <c r="AU143" s="221">
        <v>600.03246657294289</v>
      </c>
      <c r="AV143" s="221">
        <v>608.46290837170909</v>
      </c>
      <c r="AW143" s="221">
        <v>606.65627560584676</v>
      </c>
      <c r="AX143" s="221">
        <v>605.53573878446969</v>
      </c>
      <c r="AY143" s="167" t="str">
        <f>IF(ROUND(B143,1)=0,"x",IF(ABS(AX143)/ABS(B143)&gt;10,"x",(ROUND(AX143,1)-ROUND(B143,1))/ROUND(B143,1)*SIGN(B143)*100))</f>
        <v>x</v>
      </c>
      <c r="AZ143" s="105">
        <f>AX143-B143</f>
        <v>605.53573878446969</v>
      </c>
      <c r="BA143" s="105">
        <f>IF(ROUND(AT143,1)=0,"x",IF(ABS(AX143)/ABS(AT143)&gt;10,"x",(ROUND(AX143,1)-ROUND(AT143,1))/ROUND(AT143,1)*SIGN(AT143)*100))</f>
        <v>0.43124896334384188</v>
      </c>
      <c r="BB143" s="106">
        <f>AX143-AT143</f>
        <v>2.6070619914227109</v>
      </c>
    </row>
    <row r="144" spans="1:54" ht="20.100000000000001" customHeight="1" x14ac:dyDescent="0.25">
      <c r="A144" s="238" t="s">
        <v>109</v>
      </c>
      <c r="B144" s="165"/>
      <c r="C144" s="166"/>
      <c r="D144" s="165"/>
      <c r="E144" s="165"/>
      <c r="F144" s="165"/>
      <c r="G144" s="165"/>
      <c r="H144" s="165"/>
      <c r="I144" s="165"/>
      <c r="J144" s="221">
        <v>13389.411122566558</v>
      </c>
      <c r="K144" s="221">
        <v>13420.181147821566</v>
      </c>
      <c r="L144" s="221">
        <v>13374.51310582646</v>
      </c>
      <c r="M144" s="221">
        <v>13680.181851836114</v>
      </c>
      <c r="N144" s="221">
        <v>14286.429018136336</v>
      </c>
      <c r="O144" s="221">
        <v>12091.391627188455</v>
      </c>
      <c r="P144" s="221">
        <v>14762.428211592396</v>
      </c>
      <c r="Q144" s="221">
        <v>14910.104407073051</v>
      </c>
      <c r="R144" s="221">
        <v>15191.175669046712</v>
      </c>
      <c r="S144" s="221">
        <v>15297.290485030066</v>
      </c>
      <c r="T144" s="221">
        <v>15399.14789929886</v>
      </c>
      <c r="U144" s="221">
        <v>15528.692852160886</v>
      </c>
      <c r="V144" s="222">
        <v>15945.864106351552</v>
      </c>
      <c r="W144" s="221">
        <v>15934.978319981139</v>
      </c>
      <c r="X144" s="221">
        <v>16036.404369032978</v>
      </c>
      <c r="Y144" s="221">
        <v>16161.562196395331</v>
      </c>
      <c r="Z144" s="221">
        <v>16387.948898501156</v>
      </c>
      <c r="AA144" s="221">
        <v>16444.318068899622</v>
      </c>
      <c r="AB144" s="221">
        <v>16583.45269470249</v>
      </c>
      <c r="AC144" s="221">
        <v>16698.260879662277</v>
      </c>
      <c r="AD144" s="221">
        <v>16877.225672877845</v>
      </c>
      <c r="AE144" s="221">
        <v>16982.731858856554</v>
      </c>
      <c r="AF144" s="221">
        <v>17033.320718183975</v>
      </c>
      <c r="AG144" s="221">
        <v>17209.50665123912</v>
      </c>
      <c r="AH144" s="221">
        <v>17362.826631384967</v>
      </c>
      <c r="AI144" s="221">
        <v>17576.62142606849</v>
      </c>
      <c r="AJ144" s="221">
        <v>17618.788210880994</v>
      </c>
      <c r="AK144" s="221">
        <v>17751.455240217441</v>
      </c>
      <c r="AL144" s="221">
        <v>17950.295471001798</v>
      </c>
      <c r="AM144" s="221">
        <v>17949.250092357357</v>
      </c>
      <c r="AN144" s="221">
        <v>17870.616719708523</v>
      </c>
      <c r="AO144" s="221">
        <v>17912.899768993368</v>
      </c>
      <c r="AP144" s="221">
        <v>17942.992165153584</v>
      </c>
      <c r="AQ144" s="221">
        <v>18064.129741872352</v>
      </c>
      <c r="AR144" s="221">
        <v>18149.288298003528</v>
      </c>
      <c r="AS144" s="221">
        <v>18239.755170814933</v>
      </c>
      <c r="AT144" s="221">
        <v>18218.335889763384</v>
      </c>
      <c r="AU144" s="221">
        <v>18213.883425473239</v>
      </c>
      <c r="AV144" s="221">
        <v>18251.806076489214</v>
      </c>
      <c r="AW144" s="221">
        <v>18235.839659869656</v>
      </c>
      <c r="AX144" s="221">
        <v>18511.299061715341</v>
      </c>
      <c r="AY144" s="167" t="str">
        <f>IF(ROUND(B144,1)=0,"x",IF(ABS(AX144)/ABS(B144)&gt;10,"x",(ROUND(AX144,1)-ROUND(B144,1))/ROUND(B144,1)*SIGN(B144)*100))</f>
        <v>x</v>
      </c>
      <c r="AZ144" s="105">
        <f>AX144-B144</f>
        <v>18511.299061715341</v>
      </c>
      <c r="BA144" s="105">
        <f>IF(ROUND(AT144,1)=0,"x",IF(ABS(AX144)/ABS(AT144)&gt;10,"x",(ROUND(AX144,1)-ROUND(AT144,1))/ROUND(AT144,1)*SIGN(AT144)*100))</f>
        <v>1.6082730002250485</v>
      </c>
      <c r="BB144" s="106">
        <f>AX144-AT144</f>
        <v>292.96317195195661</v>
      </c>
    </row>
    <row r="145" spans="1:54" ht="20.100000000000001" customHeight="1" x14ac:dyDescent="0.25">
      <c r="A145" s="241" t="s">
        <v>112</v>
      </c>
      <c r="B145" s="165"/>
      <c r="C145" s="166"/>
      <c r="D145" s="165"/>
      <c r="E145" s="165"/>
      <c r="F145" s="165"/>
      <c r="G145" s="165"/>
      <c r="H145" s="165"/>
      <c r="I145" s="165"/>
      <c r="J145" s="221"/>
      <c r="K145" s="221"/>
      <c r="L145" s="221"/>
      <c r="M145" s="221"/>
      <c r="N145" s="221"/>
      <c r="O145" s="221"/>
      <c r="P145" s="221"/>
      <c r="Q145" s="221"/>
      <c r="R145" s="221"/>
      <c r="S145" s="221"/>
      <c r="T145" s="221"/>
      <c r="U145" s="221"/>
      <c r="V145" s="222"/>
      <c r="W145" s="221"/>
      <c r="X145" s="221"/>
      <c r="Y145" s="221"/>
      <c r="Z145" s="221"/>
      <c r="AA145" s="221"/>
      <c r="AB145" s="221"/>
      <c r="AC145" s="221"/>
      <c r="AD145" s="221"/>
      <c r="AE145" s="221"/>
      <c r="AF145" s="221"/>
      <c r="AG145" s="221"/>
      <c r="AH145" s="221"/>
      <c r="AI145" s="221"/>
      <c r="AJ145" s="221"/>
      <c r="AK145" s="221"/>
      <c r="AL145" s="221"/>
      <c r="AM145" s="221"/>
      <c r="AN145" s="221"/>
      <c r="AO145" s="221"/>
      <c r="AP145" s="221"/>
      <c r="AQ145" s="221"/>
      <c r="AR145" s="221"/>
      <c r="AS145" s="221"/>
      <c r="AT145" s="221"/>
      <c r="AU145" s="221"/>
      <c r="AV145" s="221"/>
      <c r="AW145" s="221"/>
      <c r="AX145" s="221"/>
      <c r="AY145" s="167"/>
      <c r="AZ145" s="105"/>
      <c r="BA145" s="105"/>
      <c r="BB145" s="106"/>
    </row>
    <row r="146" spans="1:54" ht="20.100000000000001" customHeight="1" x14ac:dyDescent="0.25">
      <c r="A146" s="238" t="s">
        <v>107</v>
      </c>
      <c r="B146" s="165"/>
      <c r="C146" s="166"/>
      <c r="D146" s="165"/>
      <c r="E146" s="165"/>
      <c r="F146" s="165"/>
      <c r="G146" s="165"/>
      <c r="H146" s="165"/>
      <c r="I146" s="165"/>
      <c r="J146" s="221">
        <v>2732.8145812950684</v>
      </c>
      <c r="K146" s="221">
        <v>2759.7145327222424</v>
      </c>
      <c r="L146" s="221">
        <v>2809.8236974110005</v>
      </c>
      <c r="M146" s="221">
        <v>2819.9319274485379</v>
      </c>
      <c r="N146" s="221">
        <v>2882.2604601103189</v>
      </c>
      <c r="O146" s="221">
        <v>3150.0273255305337</v>
      </c>
      <c r="P146" s="221">
        <v>2617.1173316372915</v>
      </c>
      <c r="Q146" s="221">
        <v>2612.7509761269116</v>
      </c>
      <c r="R146" s="221">
        <v>2564.1922816009651</v>
      </c>
      <c r="S146" s="221">
        <v>2577.5846682761162</v>
      </c>
      <c r="T146" s="221">
        <v>2538.8210736664068</v>
      </c>
      <c r="U146" s="221">
        <v>2654.0906576362017</v>
      </c>
      <c r="V146" s="222">
        <v>2802.5410292072324</v>
      </c>
      <c r="W146" s="221">
        <v>2880.3423284142345</v>
      </c>
      <c r="X146" s="221">
        <v>2857.961729536381</v>
      </c>
      <c r="Y146" s="221">
        <v>2837.816063542708</v>
      </c>
      <c r="Z146" s="221">
        <v>2858.5069942540122</v>
      </c>
      <c r="AA146" s="221">
        <v>2868.3835756560557</v>
      </c>
      <c r="AB146" s="221">
        <v>2827.7752201825151</v>
      </c>
      <c r="AC146" s="221">
        <v>2863.2084046217997</v>
      </c>
      <c r="AD146" s="221">
        <v>2827.4324417271687</v>
      </c>
      <c r="AE146" s="221">
        <v>2787.3383942025966</v>
      </c>
      <c r="AF146" s="221">
        <v>2737.4943097984515</v>
      </c>
      <c r="AG146" s="221">
        <v>2736.6089884278704</v>
      </c>
      <c r="AH146" s="221">
        <v>2765.0661596745799</v>
      </c>
      <c r="AI146" s="221">
        <v>2822.1103580856893</v>
      </c>
      <c r="AJ146" s="221">
        <v>2795.67728707682</v>
      </c>
      <c r="AK146" s="221">
        <v>2770.0539908105143</v>
      </c>
      <c r="AL146" s="221">
        <v>2865.616780228198</v>
      </c>
      <c r="AM146" s="221">
        <v>2844.5628558487269</v>
      </c>
      <c r="AN146" s="221">
        <v>2837.7166769593878</v>
      </c>
      <c r="AO146" s="221">
        <v>2808.1473114929049</v>
      </c>
      <c r="AP146" s="221">
        <v>2802.7978327672654</v>
      </c>
      <c r="AQ146" s="221">
        <v>2820.7493886718535</v>
      </c>
      <c r="AR146" s="221">
        <v>2834.4070945383055</v>
      </c>
      <c r="AS146" s="221">
        <v>2795.4757794874818</v>
      </c>
      <c r="AT146" s="221">
        <v>2807.8565444166088</v>
      </c>
      <c r="AU146" s="221">
        <v>2808.239012483175</v>
      </c>
      <c r="AV146" s="221">
        <v>2790.0593823365357</v>
      </c>
      <c r="AW146" s="221">
        <v>2849.8456865998455</v>
      </c>
      <c r="AX146" s="221">
        <v>2880.8887802477702</v>
      </c>
      <c r="AY146" s="167" t="str">
        <f>IF(ROUND(B146,1)=0,"x",IF(ABS(AX146)/ABS(B146)&gt;10,"x",(ROUND(AX146,1)-ROUND(B146,1))/ROUND(B146,1)*SIGN(B146)*100))</f>
        <v>x</v>
      </c>
      <c r="AZ146" s="105">
        <f>AX146-B146</f>
        <v>2880.8887802477702</v>
      </c>
      <c r="BA146" s="105">
        <f>IF(ROUND(AT146,1)=0,"x",IF(ABS(AX146)/ABS(AT146)&gt;10,"x",(ROUND(AX146,1)-ROUND(AT146,1))/ROUND(AT146,1)*SIGN(AT146)*100))</f>
        <v>2.5998076854588841</v>
      </c>
      <c r="BB146" s="106">
        <f>AX146-AT146</f>
        <v>73.032235831161415</v>
      </c>
    </row>
    <row r="147" spans="1:54" ht="20.100000000000001" customHeight="1" x14ac:dyDescent="0.25">
      <c r="A147" s="238" t="s">
        <v>108</v>
      </c>
      <c r="B147" s="162"/>
      <c r="C147" s="163"/>
      <c r="D147" s="162"/>
      <c r="E147" s="162"/>
      <c r="F147" s="162"/>
      <c r="G147" s="162"/>
      <c r="H147" s="162"/>
      <c r="I147" s="162"/>
      <c r="J147" s="221">
        <v>1742.6059339876269</v>
      </c>
      <c r="K147" s="221">
        <v>1819.6483663400775</v>
      </c>
      <c r="L147" s="221">
        <v>1733.9568898142068</v>
      </c>
      <c r="M147" s="221">
        <v>1724.2411432702186</v>
      </c>
      <c r="N147" s="221">
        <v>1713.4272155724823</v>
      </c>
      <c r="O147" s="221">
        <v>2004.0657553749663</v>
      </c>
      <c r="P147" s="221">
        <v>1739.7709008714769</v>
      </c>
      <c r="Q147" s="221">
        <v>1705.5372098384619</v>
      </c>
      <c r="R147" s="221">
        <v>1682.1104459420706</v>
      </c>
      <c r="S147" s="221">
        <v>1720.850212439557</v>
      </c>
      <c r="T147" s="221">
        <v>1719.094022875619</v>
      </c>
      <c r="U147" s="221">
        <v>1739.8789505579125</v>
      </c>
      <c r="V147" s="222">
        <v>1788.5096039309112</v>
      </c>
      <c r="W147" s="221">
        <v>1888.602637663364</v>
      </c>
      <c r="X147" s="221">
        <v>1843.4773284972678</v>
      </c>
      <c r="Y147" s="221">
        <v>1774.4049014742714</v>
      </c>
      <c r="Z147" s="221">
        <v>1769.1115283514835</v>
      </c>
      <c r="AA147" s="221">
        <v>1775.6531194009917</v>
      </c>
      <c r="AB147" s="221">
        <v>1790.0957267024992</v>
      </c>
      <c r="AC147" s="221">
        <v>1758.0635857847651</v>
      </c>
      <c r="AD147" s="221">
        <v>1702.5709030853538</v>
      </c>
      <c r="AE147" s="221">
        <v>1728.9938386091223</v>
      </c>
      <c r="AF147" s="221">
        <v>1702.0029191859155</v>
      </c>
      <c r="AG147" s="221">
        <v>1731.9347970847516</v>
      </c>
      <c r="AH147" s="221">
        <v>1693.2135562292585</v>
      </c>
      <c r="AI147" s="221">
        <v>1673.033370472526</v>
      </c>
      <c r="AJ147" s="221">
        <v>1694.2942932384226</v>
      </c>
      <c r="AK147" s="221">
        <v>1711.4288662325473</v>
      </c>
      <c r="AL147" s="221">
        <v>1770.6727750876607</v>
      </c>
      <c r="AM147" s="221">
        <v>1703.0844118169325</v>
      </c>
      <c r="AN147" s="221">
        <v>1669.338163072239</v>
      </c>
      <c r="AO147" s="221">
        <v>1689.809185568231</v>
      </c>
      <c r="AP147" s="221">
        <v>1647.5335097719869</v>
      </c>
      <c r="AQ147" s="221">
        <v>1662.2151001604645</v>
      </c>
      <c r="AR147" s="221">
        <v>1625.0493265008131</v>
      </c>
      <c r="AS147" s="221">
        <v>1564.7152657220659</v>
      </c>
      <c r="AT147" s="221">
        <v>1553.2549136865605</v>
      </c>
      <c r="AU147" s="221">
        <v>1567.4821979886215</v>
      </c>
      <c r="AV147" s="221">
        <v>1555.4000106399642</v>
      </c>
      <c r="AW147" s="221">
        <v>1554.7699735173601</v>
      </c>
      <c r="AX147" s="221">
        <v>1547.1914611949512</v>
      </c>
      <c r="AY147" s="167" t="str">
        <f>IF(ROUND(B147,1)=0,"x",IF(ABS(AX147)/ABS(B147)&gt;10,"x",(ROUND(AX147,1)-ROUND(B147,1))/ROUND(B147,1)*SIGN(B147)*100))</f>
        <v>x</v>
      </c>
      <c r="AZ147" s="105">
        <f>AX147-B147</f>
        <v>1547.1914611949512</v>
      </c>
      <c r="BA147" s="105">
        <f>IF(ROUND(AT147,1)=0,"x",IF(ABS(AX147)/ABS(AT147)&gt;10,"x",(ROUND(AX147,1)-ROUND(AT147,1))/ROUND(AT147,1)*SIGN(AT147)*100))</f>
        <v>-0.3927122899632981</v>
      </c>
      <c r="BB147" s="106">
        <f>AX147-AT147</f>
        <v>-6.0634524916092687</v>
      </c>
    </row>
    <row r="148" spans="1:54" ht="20.100000000000001" customHeight="1" thickBot="1" x14ac:dyDescent="0.3">
      <c r="A148" s="238" t="s">
        <v>109</v>
      </c>
      <c r="B148" s="165"/>
      <c r="C148" s="166"/>
      <c r="D148" s="165"/>
      <c r="E148" s="165"/>
      <c r="F148" s="165"/>
      <c r="G148" s="165"/>
      <c r="H148" s="165"/>
      <c r="I148" s="165"/>
      <c r="J148" s="221">
        <v>58999.930256534659</v>
      </c>
      <c r="K148" s="221">
        <v>59047.946952865808</v>
      </c>
      <c r="L148" s="221">
        <v>54261.165610377109</v>
      </c>
      <c r="M148" s="221">
        <v>61269.800051211343</v>
      </c>
      <c r="N148" s="221">
        <v>51338.077775882652</v>
      </c>
      <c r="O148" s="221">
        <v>54068.393241256919</v>
      </c>
      <c r="P148" s="221">
        <v>55555.661846663381</v>
      </c>
      <c r="Q148" s="221">
        <v>48829.13128453667</v>
      </c>
      <c r="R148" s="221">
        <v>48090.987627405026</v>
      </c>
      <c r="S148" s="221">
        <v>52041.694485648804</v>
      </c>
      <c r="T148" s="221">
        <v>47456.622401173212</v>
      </c>
      <c r="U148" s="221">
        <v>51508.774154712235</v>
      </c>
      <c r="V148" s="222">
        <v>48663.978335795167</v>
      </c>
      <c r="W148" s="221">
        <v>49894.463888380727</v>
      </c>
      <c r="X148" s="221">
        <v>52322.760423362655</v>
      </c>
      <c r="Y148" s="221">
        <v>50266.338264168226</v>
      </c>
      <c r="Z148" s="221">
        <v>50057.996177446927</v>
      </c>
      <c r="AA148" s="221">
        <v>51471.309668111928</v>
      </c>
      <c r="AB148" s="221">
        <v>55562.315151395516</v>
      </c>
      <c r="AC148" s="221">
        <v>50133.007524878441</v>
      </c>
      <c r="AD148" s="221">
        <v>51368.596733379338</v>
      </c>
      <c r="AE148" s="221">
        <v>53566.198324347613</v>
      </c>
      <c r="AF148" s="221">
        <v>57501.367570075548</v>
      </c>
      <c r="AG148" s="221">
        <v>54013.289437946005</v>
      </c>
      <c r="AH148" s="221">
        <v>57088.123288286166</v>
      </c>
      <c r="AI148" s="221">
        <v>65773.428214980624</v>
      </c>
      <c r="AJ148" s="221">
        <v>64216.656069136036</v>
      </c>
      <c r="AK148" s="221">
        <v>61514.255660048417</v>
      </c>
      <c r="AL148" s="221">
        <v>65354.077032676993</v>
      </c>
      <c r="AM148" s="221">
        <v>73272.115029686189</v>
      </c>
      <c r="AN148" s="221">
        <v>66854.431493545228</v>
      </c>
      <c r="AO148" s="221">
        <v>69152.328169218643</v>
      </c>
      <c r="AP148" s="221">
        <v>77978.052481034698</v>
      </c>
      <c r="AQ148" s="221">
        <v>72380.233382370629</v>
      </c>
      <c r="AR148" s="221">
        <v>80486.562555160432</v>
      </c>
      <c r="AS148" s="221">
        <v>83846.192709422001</v>
      </c>
      <c r="AT148" s="221">
        <v>80270.127486233003</v>
      </c>
      <c r="AU148" s="221">
        <v>78646.549007086607</v>
      </c>
      <c r="AV148" s="221">
        <v>80043.403922625206</v>
      </c>
      <c r="AW148" s="221">
        <v>78784.085580765241</v>
      </c>
      <c r="AX148" s="221">
        <v>87495.592187128321</v>
      </c>
      <c r="AY148" s="167" t="str">
        <f>IF(ROUND(B148,1)=0,"x",IF(ABS(AX148)/ABS(B148)&gt;10,"x",(ROUND(AX148,1)-ROUND(B148,1))/ROUND(B148,1)*SIGN(B148)*100))</f>
        <v>x</v>
      </c>
      <c r="AZ148" s="105">
        <f>AX148-B148</f>
        <v>87495.592187128321</v>
      </c>
      <c r="BA148" s="105">
        <f>IF(ROUND(AT148,1)=0,"x",IF(ABS(AX148)/ABS(AT148)&gt;10,"x",(ROUND(AX148,1)-ROUND(AT148,1))/ROUND(AT148,1)*SIGN(AT148)*100))</f>
        <v>9.0014837405210653</v>
      </c>
      <c r="BB148" s="106">
        <f>AX148-AT148</f>
        <v>7225.4647008953179</v>
      </c>
    </row>
    <row r="149" spans="1:54" ht="20.100000000000001" hidden="1" customHeight="1" x14ac:dyDescent="0.25">
      <c r="A149" s="241" t="s">
        <v>113</v>
      </c>
      <c r="B149" s="165"/>
      <c r="C149" s="166"/>
      <c r="D149" s="165"/>
      <c r="E149" s="165"/>
      <c r="F149" s="165"/>
      <c r="G149" s="165"/>
      <c r="H149" s="165"/>
      <c r="I149" s="165"/>
      <c r="J149" s="165"/>
      <c r="K149" s="221"/>
      <c r="L149" s="221"/>
      <c r="M149" s="221"/>
      <c r="N149" s="221"/>
      <c r="O149" s="221"/>
      <c r="P149" s="221"/>
      <c r="Q149" s="221"/>
      <c r="R149" s="221"/>
      <c r="S149" s="221"/>
      <c r="T149" s="221"/>
      <c r="U149" s="221"/>
      <c r="V149" s="222"/>
      <c r="W149" s="221"/>
      <c r="X149" s="221"/>
      <c r="Y149" s="221"/>
      <c r="Z149" s="221"/>
      <c r="AA149" s="221"/>
      <c r="AB149" s="221"/>
      <c r="AC149" s="221"/>
      <c r="AD149" s="221"/>
      <c r="AE149" s="221"/>
      <c r="AF149" s="221"/>
      <c r="AG149" s="221"/>
      <c r="AH149" s="221"/>
      <c r="AI149" s="221"/>
      <c r="AJ149" s="221"/>
      <c r="AK149" s="221"/>
      <c r="AL149" s="221"/>
      <c r="AM149" s="221"/>
      <c r="AN149" s="221"/>
      <c r="AO149" s="221"/>
      <c r="AP149" s="221"/>
      <c r="AQ149" s="221"/>
      <c r="AR149" s="221"/>
      <c r="AS149" s="221"/>
      <c r="AT149" s="221"/>
      <c r="AU149" s="221"/>
      <c r="AV149" s="221"/>
      <c r="AW149" s="221"/>
      <c r="AX149" s="221"/>
      <c r="AY149" s="167"/>
      <c r="AZ149" s="105"/>
      <c r="BA149" s="105"/>
      <c r="BB149" s="106"/>
    </row>
    <row r="150" spans="1:54" ht="20.100000000000001" hidden="1" customHeight="1" x14ac:dyDescent="0.25">
      <c r="A150" s="238" t="s">
        <v>107</v>
      </c>
      <c r="B150" s="165"/>
      <c r="C150" s="166"/>
      <c r="D150" s="165"/>
      <c r="E150" s="165"/>
      <c r="F150" s="165"/>
      <c r="G150" s="165"/>
      <c r="H150" s="165"/>
      <c r="I150" s="165"/>
      <c r="J150" s="165"/>
      <c r="K150" s="221">
        <v>2483.1693751591356</v>
      </c>
      <c r="L150" s="221">
        <v>2537.2952738217036</v>
      </c>
      <c r="M150" s="221">
        <v>2524.9880107789295</v>
      </c>
      <c r="N150" s="221">
        <v>2574.735974707386</v>
      </c>
      <c r="O150" s="221">
        <v>2830.6038248601644</v>
      </c>
      <c r="P150" s="221">
        <v>2366.1240722292714</v>
      </c>
      <c r="Q150" s="221">
        <v>2342.7978895327778</v>
      </c>
      <c r="R150" s="221">
        <v>2298.1936383507955</v>
      </c>
      <c r="S150" s="221">
        <v>2329.3972498009934</v>
      </c>
      <c r="T150" s="221">
        <v>2293.1522975931184</v>
      </c>
      <c r="U150" s="221">
        <v>2398.3929079624645</v>
      </c>
      <c r="V150" s="222">
        <v>2533.09728017308</v>
      </c>
      <c r="W150" s="221">
        <v>2613.9455758592894</v>
      </c>
      <c r="X150" s="221">
        <v>2587.7787431331035</v>
      </c>
      <c r="Y150" s="221">
        <v>2566.1845134259092</v>
      </c>
      <c r="Z150" s="221">
        <v>2596.3713096889242</v>
      </c>
      <c r="AA150" s="221">
        <v>2604.3236009992752</v>
      </c>
      <c r="AB150" s="221">
        <v>2563.6052578181302</v>
      </c>
      <c r="AC150" s="221">
        <v>2600.5328088387246</v>
      </c>
      <c r="AD150" s="221">
        <v>2558.6320213985482</v>
      </c>
      <c r="AE150" s="221">
        <v>2517.5472945107463</v>
      </c>
      <c r="AF150" s="221">
        <v>2468.4311895144092</v>
      </c>
      <c r="AG150" s="221">
        <v>2465.2100581570903</v>
      </c>
      <c r="AH150" s="221">
        <v>2487.1177689991</v>
      </c>
      <c r="AI150" s="221">
        <v>2517.6797144024404</v>
      </c>
      <c r="AJ150" s="221">
        <v>2516.7165492427721</v>
      </c>
      <c r="AK150" s="221">
        <v>2495.3919465729814</v>
      </c>
      <c r="AL150" s="221">
        <v>2565.6952787969194</v>
      </c>
      <c r="AM150" s="221">
        <v>2541.701390549385</v>
      </c>
      <c r="AN150" s="221">
        <v>2534.3472857626984</v>
      </c>
      <c r="AO150" s="221">
        <v>2513.1031113728786</v>
      </c>
      <c r="AP150" s="221">
        <v>2504.4157366973964</v>
      </c>
      <c r="AQ150" s="221">
        <v>2520.7494839454102</v>
      </c>
      <c r="AR150" s="221">
        <v>2535.210323535689</v>
      </c>
      <c r="AS150" s="221">
        <v>2510.6735755019063</v>
      </c>
      <c r="AT150" s="221">
        <v>2523.253932399688</v>
      </c>
      <c r="AU150" s="221">
        <v>2524.6162992739469</v>
      </c>
      <c r="AV150" s="221">
        <v>2500.3972922514386</v>
      </c>
      <c r="AW150" s="221">
        <v>2562.6876898031205</v>
      </c>
      <c r="AX150" s="221">
        <v>2600.2985674608972</v>
      </c>
      <c r="AY150" s="167"/>
      <c r="AZ150" s="105"/>
      <c r="BA150" s="105"/>
      <c r="BB150" s="106"/>
    </row>
    <row r="151" spans="1:54" ht="20.100000000000001" hidden="1" customHeight="1" x14ac:dyDescent="0.25">
      <c r="A151" s="238" t="s">
        <v>108</v>
      </c>
      <c r="B151" s="165"/>
      <c r="C151" s="166"/>
      <c r="D151" s="165"/>
      <c r="E151" s="165"/>
      <c r="F151" s="165"/>
      <c r="G151" s="165"/>
      <c r="H151" s="165"/>
      <c r="I151" s="165"/>
      <c r="J151" s="165"/>
      <c r="K151" s="221">
        <v>1667.7188222927762</v>
      </c>
      <c r="L151" s="221">
        <v>1592.7017300840334</v>
      </c>
      <c r="M151" s="221">
        <v>1585.559759635903</v>
      </c>
      <c r="N151" s="221">
        <v>1594.1455084028535</v>
      </c>
      <c r="O151" s="221">
        <v>1842.0022518567312</v>
      </c>
      <c r="P151" s="221">
        <v>1630.279285904438</v>
      </c>
      <c r="Q151" s="221">
        <v>1591.6850733206786</v>
      </c>
      <c r="R151" s="221">
        <v>1571.8393318038429</v>
      </c>
      <c r="S151" s="221">
        <v>1611.3901385531069</v>
      </c>
      <c r="T151" s="221">
        <v>1609.6741905927395</v>
      </c>
      <c r="U151" s="221">
        <v>1626.2933679039143</v>
      </c>
      <c r="V151" s="222">
        <v>1682.6812835020846</v>
      </c>
      <c r="W151" s="221">
        <v>1787.2617042473621</v>
      </c>
      <c r="X151" s="221">
        <v>1730.91460741636</v>
      </c>
      <c r="Y151" s="221">
        <v>1675.1413410637056</v>
      </c>
      <c r="Z151" s="221">
        <v>1664.3128051070223</v>
      </c>
      <c r="AA151" s="221">
        <v>1667.7050485656282</v>
      </c>
      <c r="AB151" s="221">
        <v>1679.7147483813451</v>
      </c>
      <c r="AC151" s="221">
        <v>1644.6927524001248</v>
      </c>
      <c r="AD151" s="221">
        <v>1589.2673222731025</v>
      </c>
      <c r="AE151" s="221">
        <v>1613.5660087030815</v>
      </c>
      <c r="AF151" s="221">
        <v>1571.843751699985</v>
      </c>
      <c r="AG151" s="221">
        <v>1608.1177435145892</v>
      </c>
      <c r="AH151" s="221">
        <v>1578.140787881154</v>
      </c>
      <c r="AI151" s="221">
        <v>1559.0072641047341</v>
      </c>
      <c r="AJ151" s="221">
        <v>1576.936711661268</v>
      </c>
      <c r="AK151" s="221">
        <v>1587.2681017068221</v>
      </c>
      <c r="AL151" s="221">
        <v>1624.8100684588412</v>
      </c>
      <c r="AM151" s="221">
        <v>1581.936442069944</v>
      </c>
      <c r="AN151" s="221">
        <v>1532.4115914162433</v>
      </c>
      <c r="AO151" s="221">
        <v>1552.9512051749241</v>
      </c>
      <c r="AP151" s="221">
        <v>1514.9873778501628</v>
      </c>
      <c r="AQ151" s="221">
        <v>1524.5879122748893</v>
      </c>
      <c r="AR151" s="221">
        <v>1493.4304853326967</v>
      </c>
      <c r="AS151" s="221">
        <v>1453.6499867995435</v>
      </c>
      <c r="AT151" s="221">
        <v>1441.591914842722</v>
      </c>
      <c r="AU151" s="221">
        <v>1455.8480840118393</v>
      </c>
      <c r="AV151" s="221">
        <v>1448.0943171027902</v>
      </c>
      <c r="AW151" s="221">
        <v>1448.501092220994</v>
      </c>
      <c r="AX151" s="221">
        <v>1445.3481273151324</v>
      </c>
      <c r="AY151" s="167"/>
      <c r="AZ151" s="105"/>
      <c r="BA151" s="105"/>
      <c r="BB151" s="106"/>
    </row>
    <row r="152" spans="1:54" ht="20.100000000000001" hidden="1" customHeight="1" x14ac:dyDescent="0.25">
      <c r="A152" s="238" t="s">
        <v>109</v>
      </c>
      <c r="B152" s="162"/>
      <c r="C152" s="163"/>
      <c r="D152" s="162"/>
      <c r="E152" s="162"/>
      <c r="F152" s="162"/>
      <c r="G152" s="162"/>
      <c r="H152" s="162"/>
      <c r="I152" s="162"/>
      <c r="J152" s="162"/>
      <c r="K152" s="221">
        <v>55658.18700362544</v>
      </c>
      <c r="L152" s="221">
        <v>50961.697787722565</v>
      </c>
      <c r="M152" s="221">
        <v>57685.718106943626</v>
      </c>
      <c r="N152" s="221">
        <v>47474.899084655182</v>
      </c>
      <c r="O152" s="221">
        <v>50972.423859266186</v>
      </c>
      <c r="P152" s="221">
        <v>51727.706917085918</v>
      </c>
      <c r="Q152" s="221">
        <v>44839.24856587057</v>
      </c>
      <c r="R152" s="221">
        <v>43742.028669537256</v>
      </c>
      <c r="S152" s="221">
        <v>47807.379636192316</v>
      </c>
      <c r="T152" s="221">
        <v>42823.826767184044</v>
      </c>
      <c r="U152" s="221">
        <v>46591.655955976508</v>
      </c>
      <c r="V152" s="222">
        <v>43198.129000492365</v>
      </c>
      <c r="W152" s="221">
        <v>43554.95864579927</v>
      </c>
      <c r="X152" s="221">
        <v>46177.593104286949</v>
      </c>
      <c r="Y152" s="221">
        <v>44712.29237275802</v>
      </c>
      <c r="Z152" s="221">
        <v>45300.171008952813</v>
      </c>
      <c r="AA152" s="221">
        <v>46639.888462603718</v>
      </c>
      <c r="AB152" s="221">
        <v>51282.736405534524</v>
      </c>
      <c r="AC152" s="221">
        <v>45696.749113066398</v>
      </c>
      <c r="AD152" s="221">
        <v>46447.711065102369</v>
      </c>
      <c r="AE152" s="221">
        <v>48399.684079164086</v>
      </c>
      <c r="AF152" s="221">
        <v>52381.19681560788</v>
      </c>
      <c r="AG152" s="221">
        <v>49945.738362204036</v>
      </c>
      <c r="AH152" s="221">
        <v>51927.018853659698</v>
      </c>
      <c r="AI152" s="221">
        <v>60732.998865600239</v>
      </c>
      <c r="AJ152" s="221">
        <v>58878.365816356745</v>
      </c>
      <c r="AK152" s="221">
        <v>56306.243919142566</v>
      </c>
      <c r="AL152" s="221">
        <v>59249.083222385721</v>
      </c>
      <c r="AM152" s="221">
        <v>66868.286395240459</v>
      </c>
      <c r="AN152" s="221">
        <v>60292.80350018201</v>
      </c>
      <c r="AO152" s="221">
        <v>62495.88637581942</v>
      </c>
      <c r="AP152" s="221">
        <v>70515.433403805495</v>
      </c>
      <c r="AQ152" s="221">
        <v>65115.074903113695</v>
      </c>
      <c r="AR152" s="221">
        <v>72723.951004645583</v>
      </c>
      <c r="AS152" s="221">
        <v>76226.109384454627</v>
      </c>
      <c r="AT152" s="221">
        <v>72540.798109079944</v>
      </c>
      <c r="AU152" s="221">
        <v>70911.858392238588</v>
      </c>
      <c r="AV152" s="221">
        <v>72552.733572727899</v>
      </c>
      <c r="AW152" s="221">
        <v>71208.670715279615</v>
      </c>
      <c r="AX152" s="221">
        <v>80149.570503502051</v>
      </c>
      <c r="AY152" s="164"/>
      <c r="AZ152" s="111"/>
      <c r="BA152" s="111"/>
      <c r="BB152" s="112"/>
    </row>
    <row r="153" spans="1:54" ht="20.100000000000001" hidden="1" customHeight="1" x14ac:dyDescent="0.25">
      <c r="A153" s="241" t="s">
        <v>114</v>
      </c>
      <c r="B153" s="165"/>
      <c r="C153" s="166"/>
      <c r="D153" s="165"/>
      <c r="E153" s="165"/>
      <c r="F153" s="165"/>
      <c r="G153" s="165"/>
      <c r="H153" s="165"/>
      <c r="I153" s="165"/>
      <c r="J153" s="165"/>
      <c r="K153" s="221"/>
      <c r="L153" s="221"/>
      <c r="M153" s="221"/>
      <c r="N153" s="221"/>
      <c r="O153" s="221"/>
      <c r="P153" s="221"/>
      <c r="Q153" s="221"/>
      <c r="R153" s="221"/>
      <c r="S153" s="221"/>
      <c r="T153" s="221"/>
      <c r="U153" s="221"/>
      <c r="V153" s="222"/>
      <c r="W153" s="221"/>
      <c r="X153" s="221"/>
      <c r="Y153" s="221"/>
      <c r="Z153" s="221"/>
      <c r="AA153" s="221"/>
      <c r="AB153" s="221"/>
      <c r="AC153" s="221"/>
      <c r="AD153" s="221"/>
      <c r="AE153" s="221"/>
      <c r="AF153" s="221"/>
      <c r="AG153" s="221"/>
      <c r="AH153" s="221"/>
      <c r="AI153" s="221"/>
      <c r="AJ153" s="221"/>
      <c r="AK153" s="221"/>
      <c r="AL153" s="221"/>
      <c r="AM153" s="221"/>
      <c r="AN153" s="221"/>
      <c r="AO153" s="221"/>
      <c r="AP153" s="221"/>
      <c r="AQ153" s="221"/>
      <c r="AR153" s="221"/>
      <c r="AS153" s="221"/>
      <c r="AT153" s="221"/>
      <c r="AU153" s="221"/>
      <c r="AV153" s="221"/>
      <c r="AW153" s="221"/>
      <c r="AX153" s="221"/>
      <c r="AY153" s="167"/>
      <c r="AZ153" s="105"/>
      <c r="BA153" s="105"/>
      <c r="BB153" s="106"/>
    </row>
    <row r="154" spans="1:54" ht="20.100000000000001" hidden="1" customHeight="1" x14ac:dyDescent="0.25">
      <c r="A154" s="238" t="s">
        <v>107</v>
      </c>
      <c r="B154" s="165"/>
      <c r="C154" s="166"/>
      <c r="D154" s="165"/>
      <c r="E154" s="165"/>
      <c r="F154" s="165"/>
      <c r="G154" s="165"/>
      <c r="H154" s="165"/>
      <c r="I154" s="165"/>
      <c r="J154" s="165"/>
      <c r="K154" s="221">
        <v>276.54515756310695</v>
      </c>
      <c r="L154" s="221">
        <v>272.52842358929701</v>
      </c>
      <c r="M154" s="221">
        <v>294.94391666960848</v>
      </c>
      <c r="N154" s="221">
        <v>307.5244854029329</v>
      </c>
      <c r="O154" s="221">
        <v>319.42350067036926</v>
      </c>
      <c r="P154" s="221">
        <v>250.99325940802004</v>
      </c>
      <c r="Q154" s="221">
        <v>269.95308659413382</v>
      </c>
      <c r="R154" s="221">
        <v>265.99864325016961</v>
      </c>
      <c r="S154" s="221">
        <v>248.18741847512268</v>
      </c>
      <c r="T154" s="221">
        <v>245.66877607328854</v>
      </c>
      <c r="U154" s="221">
        <v>255.69774967373715</v>
      </c>
      <c r="V154" s="222">
        <v>269.44374903415235</v>
      </c>
      <c r="W154" s="221">
        <v>266.39675255494524</v>
      </c>
      <c r="X154" s="221">
        <v>270.18298640327754</v>
      </c>
      <c r="Y154" s="221">
        <v>271.63155011679856</v>
      </c>
      <c r="Z154" s="221">
        <v>262.13568456508818</v>
      </c>
      <c r="AA154" s="221">
        <v>264.05997465678058</v>
      </c>
      <c r="AB154" s="221">
        <v>264.16996236438479</v>
      </c>
      <c r="AC154" s="221">
        <v>262.67559578307527</v>
      </c>
      <c r="AD154" s="221">
        <v>268.80042032862059</v>
      </c>
      <c r="AE154" s="221">
        <v>269.79109969185038</v>
      </c>
      <c r="AF154" s="221">
        <v>269.06312028404216</v>
      </c>
      <c r="AG154" s="221">
        <v>271.39893027077994</v>
      </c>
      <c r="AH154" s="221">
        <v>277.94839067548008</v>
      </c>
      <c r="AI154" s="221">
        <v>304.43064368324912</v>
      </c>
      <c r="AJ154" s="221">
        <v>278.9607378340479</v>
      </c>
      <c r="AK154" s="221">
        <v>274.66204423753305</v>
      </c>
      <c r="AL154" s="221">
        <v>299.92150143127844</v>
      </c>
      <c r="AM154" s="221">
        <v>302.86146529934189</v>
      </c>
      <c r="AN154" s="221">
        <v>303.36939119668926</v>
      </c>
      <c r="AO154" s="221">
        <v>295.0442001200264</v>
      </c>
      <c r="AP154" s="221">
        <v>298.38209606986902</v>
      </c>
      <c r="AQ154" s="221">
        <v>299.99990472644311</v>
      </c>
      <c r="AR154" s="221">
        <v>299.19677100261663</v>
      </c>
      <c r="AS154" s="221">
        <v>284.80220398557543</v>
      </c>
      <c r="AT154" s="221">
        <v>284.6026120169206</v>
      </c>
      <c r="AU154" s="221">
        <v>283.62271320922821</v>
      </c>
      <c r="AV154" s="221">
        <v>289.66209008509713</v>
      </c>
      <c r="AW154" s="221">
        <v>287.15799679672489</v>
      </c>
      <c r="AX154" s="221">
        <v>280.59021278687328</v>
      </c>
      <c r="AY154" s="167"/>
      <c r="AZ154" s="105"/>
      <c r="BA154" s="105"/>
      <c r="BB154" s="106"/>
    </row>
    <row r="155" spans="1:54" ht="20.100000000000001" hidden="1" customHeight="1" x14ac:dyDescent="0.25">
      <c r="A155" s="238" t="s">
        <v>108</v>
      </c>
      <c r="B155" s="217"/>
      <c r="C155" s="218"/>
      <c r="D155" s="217"/>
      <c r="E155" s="217"/>
      <c r="F155" s="217"/>
      <c r="G155" s="217"/>
      <c r="H155" s="217"/>
      <c r="I155" s="217"/>
      <c r="J155" s="217"/>
      <c r="K155" s="221">
        <v>151.92954404730133</v>
      </c>
      <c r="L155" s="221">
        <v>141.25515973017326</v>
      </c>
      <c r="M155" s="221">
        <v>138.68138363431564</v>
      </c>
      <c r="N155" s="221">
        <v>119.28170716962882</v>
      </c>
      <c r="O155" s="221">
        <v>162.06350351823519</v>
      </c>
      <c r="P155" s="221">
        <v>109.49161496703893</v>
      </c>
      <c r="Q155" s="221">
        <v>113.85213651778336</v>
      </c>
      <c r="R155" s="221">
        <v>110.27111413822769</v>
      </c>
      <c r="S155" s="221">
        <v>109.46007388645013</v>
      </c>
      <c r="T155" s="221">
        <v>109.41983228287954</v>
      </c>
      <c r="U155" s="221">
        <v>113.58558265399817</v>
      </c>
      <c r="V155" s="222">
        <v>105.8283204288267</v>
      </c>
      <c r="W155" s="221">
        <v>101.34093341600187</v>
      </c>
      <c r="X155" s="221">
        <v>112.56272108090775</v>
      </c>
      <c r="Y155" s="221">
        <v>99.263560410565859</v>
      </c>
      <c r="Z155" s="221">
        <v>104.79872324446116</v>
      </c>
      <c r="AA155" s="221">
        <v>107.94807083536342</v>
      </c>
      <c r="AB155" s="221">
        <v>110.380978321154</v>
      </c>
      <c r="AC155" s="221">
        <v>113.37083338464028</v>
      </c>
      <c r="AD155" s="221">
        <v>113.30358081225131</v>
      </c>
      <c r="AE155" s="221">
        <v>115.42782990604097</v>
      </c>
      <c r="AF155" s="221">
        <v>130.15916748593062</v>
      </c>
      <c r="AG155" s="221">
        <v>123.81705357016254</v>
      </c>
      <c r="AH155" s="221">
        <v>115.07276834810449</v>
      </c>
      <c r="AI155" s="221">
        <v>114.02610636779193</v>
      </c>
      <c r="AJ155" s="221">
        <v>117.35758157715472</v>
      </c>
      <c r="AK155" s="221">
        <v>124.1607645257253</v>
      </c>
      <c r="AL155" s="221">
        <v>145.86270662881952</v>
      </c>
      <c r="AM155" s="221">
        <v>121.14796974698865</v>
      </c>
      <c r="AN155" s="221">
        <v>136.9265716559957</v>
      </c>
      <c r="AO155" s="221">
        <v>136.85798039330689</v>
      </c>
      <c r="AP155" s="221">
        <v>132.5461319218241</v>
      </c>
      <c r="AQ155" s="221">
        <v>137.62718788557535</v>
      </c>
      <c r="AR155" s="221">
        <v>131.61884116811643</v>
      </c>
      <c r="AS155" s="221">
        <v>111.0652789225224</v>
      </c>
      <c r="AT155" s="221">
        <v>111.66299884383844</v>
      </c>
      <c r="AU155" s="221">
        <v>111.6341139767821</v>
      </c>
      <c r="AV155" s="221">
        <v>107.30569353717395</v>
      </c>
      <c r="AW155" s="221">
        <v>106.26888129636609</v>
      </c>
      <c r="AX155" s="221">
        <v>101.84333387981891</v>
      </c>
      <c r="AY155" s="212"/>
      <c r="AZ155" s="219"/>
      <c r="BA155" s="219"/>
      <c r="BB155" s="220"/>
    </row>
    <row r="156" spans="1:54" ht="20.100000000000001" hidden="1" customHeight="1" x14ac:dyDescent="0.25">
      <c r="A156" s="244" t="s">
        <v>109</v>
      </c>
      <c r="B156" s="162"/>
      <c r="C156" s="163"/>
      <c r="D156" s="162"/>
      <c r="E156" s="162"/>
      <c r="F156" s="162"/>
      <c r="G156" s="162"/>
      <c r="H156" s="162"/>
      <c r="I156" s="162"/>
      <c r="J156" s="162"/>
      <c r="K156" s="221">
        <v>3389.7599492403683</v>
      </c>
      <c r="L156" s="221">
        <v>3299.4678226545425</v>
      </c>
      <c r="M156" s="221">
        <v>3584.0819442677184</v>
      </c>
      <c r="N156" s="221">
        <v>3863.1786912274715</v>
      </c>
      <c r="O156" s="221">
        <v>3095.9693819907361</v>
      </c>
      <c r="P156" s="221">
        <v>3827.954929577465</v>
      </c>
      <c r="Q156" s="221">
        <v>3989.8827186661019</v>
      </c>
      <c r="R156" s="221">
        <v>4348.9589578677715</v>
      </c>
      <c r="S156" s="221">
        <v>4234.3148494564903</v>
      </c>
      <c r="T156" s="221">
        <v>4632.7956339891671</v>
      </c>
      <c r="U156" s="221">
        <v>4917.118198735724</v>
      </c>
      <c r="V156" s="222">
        <v>5465.8493353028061</v>
      </c>
      <c r="W156" s="221">
        <v>6339.5052425814602</v>
      </c>
      <c r="X156" s="221">
        <v>6145.1673190757037</v>
      </c>
      <c r="Y156" s="221">
        <v>5554.0458914102064</v>
      </c>
      <c r="Z156" s="221">
        <v>4757.8251684941151</v>
      </c>
      <c r="AA156" s="221">
        <v>4831.4212055082089</v>
      </c>
      <c r="AB156" s="221">
        <v>4279.5787458609893</v>
      </c>
      <c r="AC156" s="221">
        <v>4436.2584118120449</v>
      </c>
      <c r="AD156" s="221">
        <v>4920.885668276972</v>
      </c>
      <c r="AE156" s="221">
        <v>5166.5142451835236</v>
      </c>
      <c r="AF156" s="221">
        <v>5120.1707544676683</v>
      </c>
      <c r="AG156" s="221">
        <v>4067.5510757419688</v>
      </c>
      <c r="AH156" s="221">
        <v>5161.1044346264707</v>
      </c>
      <c r="AI156" s="221">
        <v>5040.4293493803798</v>
      </c>
      <c r="AJ156" s="221">
        <v>5338.2902527792894</v>
      </c>
      <c r="AK156" s="221">
        <v>5208.011740905853</v>
      </c>
      <c r="AL156" s="221">
        <v>6104.9938102912683</v>
      </c>
      <c r="AM156" s="221">
        <v>6403.8286344457229</v>
      </c>
      <c r="AN156" s="221">
        <v>6561.627993363214</v>
      </c>
      <c r="AO156" s="221">
        <v>6656.4417933992254</v>
      </c>
      <c r="AP156" s="221">
        <v>7462.6190772291984</v>
      </c>
      <c r="AQ156" s="221">
        <v>7265.1584792569365</v>
      </c>
      <c r="AR156" s="221">
        <v>7762.6115505148491</v>
      </c>
      <c r="AS156" s="221">
        <v>7620.0833249673733</v>
      </c>
      <c r="AT156" s="221">
        <v>7729.329377153058</v>
      </c>
      <c r="AU156" s="221">
        <v>7734.690614848013</v>
      </c>
      <c r="AV156" s="221">
        <v>7490.6703498973138</v>
      </c>
      <c r="AW156" s="221">
        <v>7575.4148654856181</v>
      </c>
      <c r="AX156" s="221">
        <v>7346.0216836262716</v>
      </c>
      <c r="AY156" s="164"/>
      <c r="AZ156" s="111"/>
      <c r="BA156" s="111"/>
      <c r="BB156" s="112"/>
    </row>
    <row r="157" spans="1:54" ht="33.75" customHeight="1" thickTop="1" thickBot="1" x14ac:dyDescent="0.3">
      <c r="A157" s="195" t="s">
        <v>67</v>
      </c>
      <c r="B157" s="245">
        <v>513.17687688866215</v>
      </c>
      <c r="C157" s="246">
        <v>495.31605926816809</v>
      </c>
      <c r="D157" s="245">
        <v>515.90083758933281</v>
      </c>
      <c r="E157" s="245">
        <v>522.33013881958493</v>
      </c>
      <c r="F157" s="245">
        <v>521.01801216107697</v>
      </c>
      <c r="G157" s="245">
        <v>546.43121221516003</v>
      </c>
      <c r="H157" s="245">
        <v>543.75845637059604</v>
      </c>
      <c r="I157" s="245">
        <v>540.19793766818032</v>
      </c>
      <c r="J157" s="245">
        <v>515.3560169583651</v>
      </c>
      <c r="K157" s="245">
        <v>492.9327929722827</v>
      </c>
      <c r="L157" s="245">
        <v>477.71904794098009</v>
      </c>
      <c r="M157" s="245">
        <v>466.56151852198713</v>
      </c>
      <c r="N157" s="245">
        <v>467.25817301224271</v>
      </c>
      <c r="O157" s="245">
        <v>449.81829867962392</v>
      </c>
      <c r="P157" s="245">
        <v>438.59465963274801</v>
      </c>
      <c r="Q157" s="245">
        <v>410.93592684798551</v>
      </c>
      <c r="R157" s="245">
        <v>407.21150222356221</v>
      </c>
      <c r="S157" s="245">
        <v>407.24165539732263</v>
      </c>
      <c r="T157" s="245">
        <v>405.93940319614524</v>
      </c>
      <c r="U157" s="245">
        <v>398.36396101616418</v>
      </c>
      <c r="V157" s="246">
        <v>393.43184979137692</v>
      </c>
      <c r="W157" s="245">
        <v>406.9061210705205</v>
      </c>
      <c r="X157" s="245">
        <v>400.09198597905089</v>
      </c>
      <c r="Y157" s="245">
        <v>387.95350502648904</v>
      </c>
      <c r="Z157" s="245">
        <v>363.32078462452944</v>
      </c>
      <c r="AA157" s="245">
        <v>363.91277105810042</v>
      </c>
      <c r="AB157" s="245">
        <v>336.24769634431334</v>
      </c>
      <c r="AC157" s="245">
        <v>325.47318863710899</v>
      </c>
      <c r="AD157" s="245">
        <v>322.78639663737101</v>
      </c>
      <c r="AE157" s="245">
        <v>322.90096649025122</v>
      </c>
      <c r="AF157" s="245">
        <v>323.35594079303792</v>
      </c>
      <c r="AG157" s="245">
        <v>322.18813002742661</v>
      </c>
      <c r="AH157" s="245">
        <v>313.28431180819024</v>
      </c>
      <c r="AI157" s="245">
        <v>312.49086669258452</v>
      </c>
      <c r="AJ157" s="245">
        <v>313.26305457401645</v>
      </c>
      <c r="AK157" s="245">
        <v>329.04051962357954</v>
      </c>
      <c r="AL157" s="245">
        <v>324.44704269644797</v>
      </c>
      <c r="AM157" s="245">
        <v>323.63194001270733</v>
      </c>
      <c r="AN157" s="245">
        <v>319.50228239438223</v>
      </c>
      <c r="AO157" s="245">
        <v>318.79201344424615</v>
      </c>
      <c r="AP157" s="245">
        <v>307.88613941452371</v>
      </c>
      <c r="AQ157" s="245">
        <v>298.06397306389289</v>
      </c>
      <c r="AR157" s="245">
        <v>299.88460431283994</v>
      </c>
      <c r="AS157" s="245">
        <v>299.36369055380652</v>
      </c>
      <c r="AT157" s="245">
        <v>297.29188057004393</v>
      </c>
      <c r="AU157" s="245">
        <v>247.34181796849884</v>
      </c>
      <c r="AV157" s="245">
        <v>241.71255333046915</v>
      </c>
      <c r="AW157" s="245">
        <v>227.28494148779845</v>
      </c>
      <c r="AX157" s="245">
        <v>227.71122642888466</v>
      </c>
      <c r="AY157" s="247">
        <f>IF(ROUND(B157,1)=0,"x",IF(ABS(AX157)/ABS(B157)&gt;10,"x",(ROUND(AX157,1)-ROUND(B157,1))/ROUND(B157,1)*SIGN(B157)*100))</f>
        <v>-55.631332813717862</v>
      </c>
      <c r="AZ157" s="248">
        <f>AX157-B157</f>
        <v>-285.46565045977752</v>
      </c>
      <c r="BA157" s="248">
        <f>IF(ROUND(AT157,1)=0,"x",IF(ABS(AX157)/ABS(AT157)&gt;10,"x",(ROUND(AX157,1)-ROUND(AT157,1))/ROUND(AT157,1)*SIGN(AT157)*100))</f>
        <v>-23.410696266397586</v>
      </c>
      <c r="BB157" s="249">
        <f>AX157-AT157</f>
        <v>-69.580654141159272</v>
      </c>
    </row>
    <row r="158" spans="1:54" ht="27.95" customHeight="1" thickTop="1" thickBot="1" x14ac:dyDescent="0.3">
      <c r="A158" s="250" t="s">
        <v>68</v>
      </c>
      <c r="B158" s="196">
        <v>23.193359758251248</v>
      </c>
      <c r="C158" s="197">
        <v>23.435834041566867</v>
      </c>
      <c r="D158" s="196">
        <v>23.526120133046373</v>
      </c>
      <c r="E158" s="196">
        <v>23.940312427139194</v>
      </c>
      <c r="F158" s="196">
        <v>23.25404413170676</v>
      </c>
      <c r="G158" s="196">
        <v>23.586653232056999</v>
      </c>
      <c r="H158" s="196">
        <v>23.7821263963753</v>
      </c>
      <c r="I158" s="196">
        <v>24.940800747780024</v>
      </c>
      <c r="J158" s="196">
        <v>24.487081929195202</v>
      </c>
      <c r="K158" s="196">
        <v>24.919503145668656</v>
      </c>
      <c r="L158" s="196">
        <v>22.566229189451938</v>
      </c>
      <c r="M158" s="196">
        <v>21.865371013868813</v>
      </c>
      <c r="N158" s="196">
        <v>21.488295439257367</v>
      </c>
      <c r="O158" s="196">
        <v>21.481707730944137</v>
      </c>
      <c r="P158" s="196">
        <v>22.02338892029395</v>
      </c>
      <c r="Q158" s="196">
        <v>21.58481012658228</v>
      </c>
      <c r="R158" s="196">
        <v>20.449611818798523</v>
      </c>
      <c r="S158" s="196">
        <v>20.588073646606212</v>
      </c>
      <c r="T158" s="196">
        <v>19.959213051823419</v>
      </c>
      <c r="U158" s="196">
        <v>19.744439563950003</v>
      </c>
      <c r="V158" s="197">
        <v>20.181579354041105</v>
      </c>
      <c r="W158" s="196">
        <v>20.276166698674864</v>
      </c>
      <c r="X158" s="196">
        <v>20.03798261414363</v>
      </c>
      <c r="Y158" s="196">
        <v>19.913009404388713</v>
      </c>
      <c r="Z158" s="196">
        <v>19.317614424410539</v>
      </c>
      <c r="AA158" s="196">
        <v>18.611727299615499</v>
      </c>
      <c r="AB158" s="196">
        <v>18.304570088788097</v>
      </c>
      <c r="AC158" s="196">
        <v>18.177864666453878</v>
      </c>
      <c r="AD158" s="196">
        <v>18.758502101643103</v>
      </c>
      <c r="AE158" s="196">
        <v>19.109509864364981</v>
      </c>
      <c r="AF158" s="196">
        <v>19.396150263893201</v>
      </c>
      <c r="AG158" s="196">
        <v>19.043376774946509</v>
      </c>
      <c r="AH158" s="196">
        <v>18.550084092775844</v>
      </c>
      <c r="AI158" s="196">
        <v>18.318305479984456</v>
      </c>
      <c r="AJ158" s="196">
        <v>18.773851590106005</v>
      </c>
      <c r="AK158" s="196">
        <v>18.251668180202945</v>
      </c>
      <c r="AL158" s="196">
        <v>17.891787283796315</v>
      </c>
      <c r="AM158" s="196">
        <v>18.836151882578175</v>
      </c>
      <c r="AN158" s="196">
        <v>18.256302521008404</v>
      </c>
      <c r="AO158" s="196">
        <v>17.838908450704224</v>
      </c>
      <c r="AP158" s="196">
        <v>18.121866407892611</v>
      </c>
      <c r="AQ158" s="196">
        <v>17.79140612473946</v>
      </c>
      <c r="AR158" s="196">
        <v>19.590407120487885</v>
      </c>
      <c r="AS158" s="196">
        <v>19.318021348174604</v>
      </c>
      <c r="AT158" s="196">
        <v>20.962257176886116</v>
      </c>
      <c r="AU158" s="196">
        <v>19.547271919550905</v>
      </c>
      <c r="AV158" s="196">
        <v>19.772200463592036</v>
      </c>
      <c r="AW158" s="196">
        <v>19.953374694491448</v>
      </c>
      <c r="AX158" s="196">
        <v>16.596623300687032</v>
      </c>
      <c r="AY158" s="198">
        <f>IF(ROUND(B158,1)=0,"x",IF(ABS(AX158)/ABS(B158)&gt;10,"x",(ROUND(AX158,1)-ROUND(B158,1))/ROUND(B158,1)*SIGN(B158)*100))</f>
        <v>-28.448275862068957</v>
      </c>
      <c r="AZ158" s="130">
        <f>AX158-B158</f>
        <v>-6.5967364575642158</v>
      </c>
      <c r="BA158" s="130">
        <f>IF(ROUND(AT158,1)=0,"x",IF(ABS(AX158)/ABS(AT158)&gt;10,"x",(ROUND(AX158,1)-ROUND(AT158,1))/ROUND(AT158,1)*SIGN(AT158)*100))</f>
        <v>-20.952380952380945</v>
      </c>
      <c r="BB158" s="131">
        <f>AX158-AT158</f>
        <v>-4.3656338761990838</v>
      </c>
    </row>
    <row r="159" spans="1:54" ht="71.25" customHeight="1" thickTop="1" x14ac:dyDescent="0.25">
      <c r="A159" s="251" t="s">
        <v>117</v>
      </c>
      <c r="B159" s="159">
        <f t="shared" ref="B159:AX159" si="22">(B24+B29+B70+B73)/B203+B161</f>
        <v>5456.670067893725</v>
      </c>
      <c r="C159" s="160">
        <f t="shared" si="22"/>
        <v>5488.1195236244621</v>
      </c>
      <c r="D159" s="159">
        <f t="shared" si="22"/>
        <v>5522.8073341612126</v>
      </c>
      <c r="E159" s="159">
        <f t="shared" si="22"/>
        <v>5556.6404486555966</v>
      </c>
      <c r="F159" s="159">
        <f t="shared" si="22"/>
        <v>5532.7083253661713</v>
      </c>
      <c r="G159" s="159">
        <f t="shared" si="22"/>
        <v>5580.9830338356023</v>
      </c>
      <c r="H159" s="159">
        <f t="shared" si="22"/>
        <v>5587.9819452722058</v>
      </c>
      <c r="I159" s="159">
        <f t="shared" si="22"/>
        <v>5581.094392287514</v>
      </c>
      <c r="J159" s="159">
        <f t="shared" si="22"/>
        <v>5425.7752654274009</v>
      </c>
      <c r="K159" s="159">
        <f t="shared" si="22"/>
        <v>5203.3364702389235</v>
      </c>
      <c r="L159" s="159">
        <f t="shared" si="22"/>
        <v>4979.3255715706719</v>
      </c>
      <c r="M159" s="159">
        <f t="shared" si="22"/>
        <v>4850.071713666056</v>
      </c>
      <c r="N159" s="159">
        <f t="shared" si="22"/>
        <v>4746.4348177048305</v>
      </c>
      <c r="O159" s="159">
        <f t="shared" si="22"/>
        <v>4721.0108883062276</v>
      </c>
      <c r="P159" s="159">
        <f t="shared" si="22"/>
        <v>4710.4954011461177</v>
      </c>
      <c r="Q159" s="159">
        <f t="shared" si="22"/>
        <v>4685.6099134359065</v>
      </c>
      <c r="R159" s="159">
        <f t="shared" si="22"/>
        <v>4660.7533730308287</v>
      </c>
      <c r="S159" s="159">
        <f t="shared" si="22"/>
        <v>4695.4894701569192</v>
      </c>
      <c r="T159" s="159">
        <f t="shared" si="22"/>
        <v>4692.0035420357426</v>
      </c>
      <c r="U159" s="159">
        <f t="shared" si="22"/>
        <v>4682.6727139547856</v>
      </c>
      <c r="V159" s="160">
        <f t="shared" si="22"/>
        <v>4665.4763560500705</v>
      </c>
      <c r="W159" s="159">
        <f t="shared" si="22"/>
        <v>4705.1621068711838</v>
      </c>
      <c r="X159" s="159">
        <f t="shared" si="22"/>
        <v>4733.3697961092421</v>
      </c>
      <c r="Y159" s="159">
        <f t="shared" si="22"/>
        <v>4734.93286861244</v>
      </c>
      <c r="Z159" s="159">
        <f t="shared" si="22"/>
        <v>4784.2064592827437</v>
      </c>
      <c r="AA159" s="159">
        <f t="shared" si="22"/>
        <v>4721.2986083260012</v>
      </c>
      <c r="AB159" s="159">
        <f t="shared" si="22"/>
        <v>4745.7816220135301</v>
      </c>
      <c r="AC159" s="159">
        <f t="shared" si="22"/>
        <v>4801.8270454909234</v>
      </c>
      <c r="AD159" s="159">
        <f t="shared" si="22"/>
        <v>4767.7936568589985</v>
      </c>
      <c r="AE159" s="159">
        <f t="shared" si="22"/>
        <v>4774.3098337288329</v>
      </c>
      <c r="AF159" s="159">
        <f t="shared" si="22"/>
        <v>4798.8142605210123</v>
      </c>
      <c r="AG159" s="159">
        <f t="shared" si="22"/>
        <v>4783.90077914217</v>
      </c>
      <c r="AH159" s="159">
        <f t="shared" si="22"/>
        <v>4789.2936206829118</v>
      </c>
      <c r="AI159" s="159">
        <f t="shared" si="22"/>
        <v>4796.6340237929035</v>
      </c>
      <c r="AJ159" s="159">
        <f t="shared" si="22"/>
        <v>4821.1328094990358</v>
      </c>
      <c r="AK159" s="159">
        <f t="shared" si="22"/>
        <v>4818.5400073647816</v>
      </c>
      <c r="AL159" s="159">
        <f t="shared" si="22"/>
        <v>4826.3068983590701</v>
      </c>
      <c r="AM159" s="159">
        <f t="shared" si="22"/>
        <v>4817.2317895786073</v>
      </c>
      <c r="AN159" s="159">
        <f t="shared" si="22"/>
        <v>4797.517516909511</v>
      </c>
      <c r="AO159" s="159">
        <f t="shared" si="22"/>
        <v>4788.4902314072569</v>
      </c>
      <c r="AP159" s="159">
        <f t="shared" si="22"/>
        <v>4797.478974607795</v>
      </c>
      <c r="AQ159" s="159">
        <f t="shared" si="22"/>
        <v>4854.744027725761</v>
      </c>
      <c r="AR159" s="159">
        <f t="shared" si="22"/>
        <v>4868.4434675194052</v>
      </c>
      <c r="AS159" s="159">
        <f t="shared" si="22"/>
        <v>4866.3922346183026</v>
      </c>
      <c r="AT159" s="159">
        <f t="shared" si="22"/>
        <v>4858.9112489219278</v>
      </c>
      <c r="AU159" s="159">
        <f t="shared" si="22"/>
        <v>4904.3975617998067</v>
      </c>
      <c r="AV159" s="159">
        <f t="shared" si="22"/>
        <v>4906.3683548163717</v>
      </c>
      <c r="AW159" s="159">
        <f t="shared" si="22"/>
        <v>4884.6494014975342</v>
      </c>
      <c r="AX159" s="159">
        <f t="shared" si="22"/>
        <v>4819.9820932612192</v>
      </c>
      <c r="AY159" s="161">
        <f>IF(ROUND(B159,1)=0,"x",IF(ABS(AX159)/ABS(B159)&gt;10,"x",(ROUND(AX159,1)-ROUND(B159,1))/ROUND(B159,1)*SIGN(B159)*100))</f>
        <v>-11.668224384701373</v>
      </c>
      <c r="AZ159" s="252">
        <f>AX159-B159</f>
        <v>-636.68797463250576</v>
      </c>
      <c r="BA159" s="252">
        <f>IF(ROUND(AT159,1)=0,"x",IF(ABS(AX159)/ABS(AT159)&gt;10,"x",(ROUND(AX159,1)-ROUND(AT159,1))/ROUND(AT159,1)*SIGN(AT159)*100))</f>
        <v>-0.8005927267488453</v>
      </c>
      <c r="BB159" s="253">
        <f>AX159-AT159</f>
        <v>-38.929155660708602</v>
      </c>
    </row>
    <row r="160" spans="1:54" s="260" customFormat="1" ht="18.95" customHeight="1" x14ac:dyDescent="0.25">
      <c r="A160" s="254" t="s">
        <v>118</v>
      </c>
      <c r="B160" s="255"/>
      <c r="C160" s="256"/>
      <c r="D160" s="255"/>
      <c r="E160" s="255"/>
      <c r="F160" s="255"/>
      <c r="G160" s="255"/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255"/>
      <c r="S160" s="255"/>
      <c r="T160" s="255"/>
      <c r="U160" s="255"/>
      <c r="V160" s="256"/>
      <c r="W160" s="255"/>
      <c r="X160" s="255"/>
      <c r="Y160" s="255"/>
      <c r="Z160" s="255"/>
      <c r="AA160" s="255"/>
      <c r="AB160" s="255"/>
      <c r="AC160" s="255"/>
      <c r="AD160" s="255"/>
      <c r="AE160" s="255"/>
      <c r="AF160" s="255"/>
      <c r="AG160" s="255"/>
      <c r="AH160" s="255"/>
      <c r="AI160" s="255"/>
      <c r="AJ160" s="255"/>
      <c r="AK160" s="255"/>
      <c r="AL160" s="255"/>
      <c r="AM160" s="255"/>
      <c r="AN160" s="255"/>
      <c r="AO160" s="255"/>
      <c r="AP160" s="255"/>
      <c r="AQ160" s="255"/>
      <c r="AR160" s="255"/>
      <c r="AS160" s="255"/>
      <c r="AT160" s="255"/>
      <c r="AU160" s="255"/>
      <c r="AV160" s="255"/>
      <c r="AW160" s="255"/>
      <c r="AX160" s="255"/>
      <c r="AY160" s="257"/>
      <c r="AZ160" s="258"/>
      <c r="BA160" s="258"/>
      <c r="BB160" s="259"/>
    </row>
    <row r="161" spans="1:55" ht="33" customHeight="1" x14ac:dyDescent="0.25">
      <c r="A161" s="261" t="s">
        <v>119</v>
      </c>
      <c r="B161" s="262">
        <v>252.45241552529339</v>
      </c>
      <c r="C161" s="263">
        <v>252.45241552529339</v>
      </c>
      <c r="D161" s="262">
        <v>252.45241552529339</v>
      </c>
      <c r="E161" s="262">
        <v>252.45241552529339</v>
      </c>
      <c r="F161" s="262">
        <v>249.52694175685494</v>
      </c>
      <c r="G161" s="262">
        <v>249.52694175685494</v>
      </c>
      <c r="H161" s="262">
        <v>249.52694175685494</v>
      </c>
      <c r="I161" s="262">
        <v>249.52694175685494</v>
      </c>
      <c r="J161" s="262">
        <v>240.31706344892558</v>
      </c>
      <c r="K161" s="262">
        <v>240.31706344892558</v>
      </c>
      <c r="L161" s="262">
        <v>240.31706344892558</v>
      </c>
      <c r="M161" s="262">
        <v>240.31706344892558</v>
      </c>
      <c r="N161" s="262">
        <v>191.93932463339164</v>
      </c>
      <c r="O161" s="262">
        <v>191.93932463339164</v>
      </c>
      <c r="P161" s="262">
        <v>191.93932463339164</v>
      </c>
      <c r="Q161" s="262">
        <v>191.93932463339164</v>
      </c>
      <c r="R161" s="262">
        <v>185.7805080274365</v>
      </c>
      <c r="S161" s="262">
        <v>185.7805080274365</v>
      </c>
      <c r="T161" s="262">
        <v>185.7805080274365</v>
      </c>
      <c r="U161" s="262">
        <v>185.7805080274365</v>
      </c>
      <c r="V161" s="263">
        <v>183.35535465924895</v>
      </c>
      <c r="W161" s="262">
        <v>183.35535465924895</v>
      </c>
      <c r="X161" s="262">
        <v>183.35535465924895</v>
      </c>
      <c r="Y161" s="262">
        <v>183.35535465924895</v>
      </c>
      <c r="Z161" s="262">
        <v>180.67327125024769</v>
      </c>
      <c r="AA161" s="262">
        <v>180.67327125024769</v>
      </c>
      <c r="AB161" s="262">
        <v>180.67327125024769</v>
      </c>
      <c r="AC161" s="262">
        <v>180.67327125024769</v>
      </c>
      <c r="AD161" s="262">
        <v>163.58272831486437</v>
      </c>
      <c r="AE161" s="262">
        <v>163.58272831486437</v>
      </c>
      <c r="AF161" s="262">
        <v>163.58272831486437</v>
      </c>
      <c r="AG161" s="262">
        <v>163.58272831486437</v>
      </c>
      <c r="AH161" s="262">
        <v>153.05471897367698</v>
      </c>
      <c r="AI161" s="262">
        <v>153.05471897367698</v>
      </c>
      <c r="AJ161" s="262">
        <v>153.05471897367698</v>
      </c>
      <c r="AK161" s="262">
        <v>153.05471897367698</v>
      </c>
      <c r="AL161" s="262">
        <v>151.7106801596581</v>
      </c>
      <c r="AM161" s="262">
        <v>151.7106801596581</v>
      </c>
      <c r="AN161" s="262">
        <v>151.7106801596581</v>
      </c>
      <c r="AO161" s="262">
        <v>151.7106801596581</v>
      </c>
      <c r="AP161" s="262">
        <v>151.55304868186965</v>
      </c>
      <c r="AQ161" s="262">
        <v>151.55304868186965</v>
      </c>
      <c r="AR161" s="262">
        <v>151.55304868186965</v>
      </c>
      <c r="AS161" s="262">
        <v>151.55304868186965</v>
      </c>
      <c r="AT161" s="262">
        <v>146.78138732596821</v>
      </c>
      <c r="AU161" s="262">
        <v>146.78138732596821</v>
      </c>
      <c r="AV161" s="262">
        <v>146.78138732596821</v>
      </c>
      <c r="AW161" s="262">
        <v>146.78138732596821</v>
      </c>
      <c r="AX161" s="262">
        <v>91.655094284461327</v>
      </c>
      <c r="AY161" s="264">
        <f>IF(ROUND(B161,1)=0,"x",IF(ABS(AX161)/ABS(B161)&gt;10,"x",(ROUND(AX161,1)-ROUND(B161,1))/ROUND(B161,1)*SIGN(B161)*100))</f>
        <v>-63.683168316831683</v>
      </c>
      <c r="AZ161" s="105">
        <f>AX161-B161</f>
        <v>-160.79732124083205</v>
      </c>
      <c r="BA161" s="105">
        <f>IF(ROUND(AT161,1)=0,"x",IF(ABS(AX161)/ABS(AT161)&gt;10,"x",(ROUND(AX161,1)-ROUND(AT161,1))/ROUND(AT161,1)*SIGN(AT161)*100))</f>
        <v>-37.53405994550409</v>
      </c>
      <c r="BB161" s="265">
        <f>AX161-AT161</f>
        <v>-55.126293041506884</v>
      </c>
    </row>
    <row r="162" spans="1:55" ht="29.1" customHeight="1" thickBot="1" x14ac:dyDescent="0.3">
      <c r="A162" s="266" t="s">
        <v>120</v>
      </c>
      <c r="B162" s="267">
        <f t="shared" ref="B162:AX162" si="23">B73/B203</f>
        <v>16.577057415329069</v>
      </c>
      <c r="C162" s="268">
        <f t="shared" si="23"/>
        <v>16.751139612145561</v>
      </c>
      <c r="D162" s="267">
        <f t="shared" si="23"/>
        <v>16.809234983369205</v>
      </c>
      <c r="E162" s="267">
        <f t="shared" si="23"/>
        <v>17.166006062019118</v>
      </c>
      <c r="F162" s="267">
        <f t="shared" si="23"/>
        <v>16.649585070174766</v>
      </c>
      <c r="G162" s="267">
        <f t="shared" si="23"/>
        <v>16.893117346147886</v>
      </c>
      <c r="H162" s="267">
        <f t="shared" si="23"/>
        <v>16.927974377001796</v>
      </c>
      <c r="I162" s="267">
        <f t="shared" si="23"/>
        <v>17.616451160616919</v>
      </c>
      <c r="J162" s="267">
        <f t="shared" si="23"/>
        <v>17.27724027974055</v>
      </c>
      <c r="K162" s="267">
        <f t="shared" si="23"/>
        <v>17.615421842232617</v>
      </c>
      <c r="L162" s="267">
        <f t="shared" si="23"/>
        <v>15.100255195041923</v>
      </c>
      <c r="M162" s="267">
        <f t="shared" si="23"/>
        <v>14.676958086042006</v>
      </c>
      <c r="N162" s="267">
        <f t="shared" si="23"/>
        <v>14.371384367011974</v>
      </c>
      <c r="O162" s="267">
        <f t="shared" si="23"/>
        <v>14.323966605579312</v>
      </c>
      <c r="P162" s="267">
        <f t="shared" si="23"/>
        <v>14.785189372526851</v>
      </c>
      <c r="Q162" s="267">
        <f t="shared" si="23"/>
        <v>14.539602169981915</v>
      </c>
      <c r="R162" s="267">
        <f t="shared" si="23"/>
        <v>13.917992010250998</v>
      </c>
      <c r="S162" s="267">
        <f t="shared" si="23"/>
        <v>14.03839359321635</v>
      </c>
      <c r="T162" s="267">
        <f t="shared" si="23"/>
        <v>13.560860524632117</v>
      </c>
      <c r="U162" s="267">
        <f t="shared" si="23"/>
        <v>13.448867947130934</v>
      </c>
      <c r="V162" s="268">
        <f t="shared" si="23"/>
        <v>13.748647813320968</v>
      </c>
      <c r="W162" s="267">
        <f t="shared" si="23"/>
        <v>13.89014787785673</v>
      </c>
      <c r="X162" s="267">
        <f t="shared" si="23"/>
        <v>13.646722531130081</v>
      </c>
      <c r="Y162" s="267">
        <f t="shared" si="23"/>
        <v>13.576410658307209</v>
      </c>
      <c r="Z162" s="267">
        <f t="shared" si="23"/>
        <v>13.011293837923521</v>
      </c>
      <c r="AA162" s="267">
        <f t="shared" si="23"/>
        <v>12.534013605442176</v>
      </c>
      <c r="AB162" s="267">
        <f t="shared" si="23"/>
        <v>12.353845562516815</v>
      </c>
      <c r="AC162" s="267">
        <f t="shared" si="23"/>
        <v>12.289738270028725</v>
      </c>
      <c r="AD162" s="267">
        <f t="shared" si="23"/>
        <v>12.759266335498666</v>
      </c>
      <c r="AE162" s="267">
        <f t="shared" si="23"/>
        <v>13.007860665844637</v>
      </c>
      <c r="AF162" s="267">
        <f t="shared" si="23"/>
        <v>13.249767153058055</v>
      </c>
      <c r="AG162" s="267">
        <f t="shared" si="23"/>
        <v>12.985800427932309</v>
      </c>
      <c r="AH162" s="267">
        <f t="shared" si="23"/>
        <v>12.601009113310125</v>
      </c>
      <c r="AI162" s="267">
        <f t="shared" si="23"/>
        <v>12.443451224251845</v>
      </c>
      <c r="AJ162" s="267">
        <f t="shared" si="23"/>
        <v>12.846878680800943</v>
      </c>
      <c r="AK162" s="267">
        <f t="shared" si="23"/>
        <v>12.52694752635527</v>
      </c>
      <c r="AL162" s="267">
        <f t="shared" si="23"/>
        <v>12.239648429625447</v>
      </c>
      <c r="AM162" s="267">
        <f t="shared" si="23"/>
        <v>12.9459157626037</v>
      </c>
      <c r="AN162" s="267">
        <f t="shared" si="23"/>
        <v>12.503890445066917</v>
      </c>
      <c r="AO162" s="267">
        <f t="shared" si="23"/>
        <v>12.237516005121638</v>
      </c>
      <c r="AP162" s="267">
        <f t="shared" si="23"/>
        <v>12.468057577227883</v>
      </c>
      <c r="AQ162" s="267">
        <f t="shared" si="23"/>
        <v>12.237053070386404</v>
      </c>
      <c r="AR162" s="267">
        <f t="shared" si="23"/>
        <v>13.545821658150652</v>
      </c>
      <c r="AS162" s="267">
        <f t="shared" si="23"/>
        <v>13.275740333097977</v>
      </c>
      <c r="AT162" s="267">
        <f t="shared" si="23"/>
        <v>13.278163374265883</v>
      </c>
      <c r="AU162" s="267">
        <f t="shared" si="23"/>
        <v>13.484108073179595</v>
      </c>
      <c r="AV162" s="267">
        <f t="shared" si="23"/>
        <v>13.668371832787146</v>
      </c>
      <c r="AW162" s="267">
        <f t="shared" si="23"/>
        <v>13.781161872532433</v>
      </c>
      <c r="AX162" s="267">
        <f t="shared" si="23"/>
        <v>10.426107294255226</v>
      </c>
      <c r="AY162" s="264">
        <f>IF(ROUND(B162,1)=0,"x",IF(ABS(AX162)/ABS(B162)&gt;10,"x",(ROUND(AX162,1)-ROUND(B162,1))/ROUND(B162,1)*SIGN(B162)*100))</f>
        <v>-37.349397590361448</v>
      </c>
      <c r="AZ162" s="105">
        <f>AX162-B162</f>
        <v>-6.1509501210738424</v>
      </c>
      <c r="BA162" s="105">
        <f>IF(ROUND(AT162,1)=0,"x",IF(ABS(AX162)/ABS(AT162)&gt;10,"x",(ROUND(AX162,1)-ROUND(AT162,1))/ROUND(AT162,1)*SIGN(AT162)*100))</f>
        <v>-21.804511278195491</v>
      </c>
      <c r="BB162" s="265">
        <f>AX162-AT162</f>
        <v>-2.8520560800106569</v>
      </c>
    </row>
    <row r="163" spans="1:55" ht="27" customHeight="1" thickTop="1" thickBot="1" x14ac:dyDescent="0.3">
      <c r="A163" s="195" t="s">
        <v>69</v>
      </c>
      <c r="B163" s="245">
        <v>11544.816843922923</v>
      </c>
      <c r="C163" s="246">
        <v>11557.395320699066</v>
      </c>
      <c r="D163" s="245">
        <v>11259.009800647116</v>
      </c>
      <c r="E163" s="245">
        <v>11277.746845460537</v>
      </c>
      <c r="F163" s="245">
        <v>11264.24731347279</v>
      </c>
      <c r="G163" s="245">
        <v>11376.725197643775</v>
      </c>
      <c r="H163" s="245">
        <v>11316.938754784778</v>
      </c>
      <c r="I163" s="245">
        <v>11184.502873722518</v>
      </c>
      <c r="J163" s="245">
        <v>11146.149364061312</v>
      </c>
      <c r="K163" s="245">
        <v>10845.667208263814</v>
      </c>
      <c r="L163" s="245">
        <v>10505.695081517642</v>
      </c>
      <c r="M163" s="245">
        <v>10466.510442828865</v>
      </c>
      <c r="N163" s="245">
        <v>10560.445076012378</v>
      </c>
      <c r="O163" s="245">
        <v>10430.091418479949</v>
      </c>
      <c r="P163" s="245">
        <v>10215.04665733645</v>
      </c>
      <c r="Q163" s="245">
        <v>10051.983965429696</v>
      </c>
      <c r="R163" s="245">
        <v>9983.0039571870057</v>
      </c>
      <c r="S163" s="245">
        <v>10235.435462405661</v>
      </c>
      <c r="T163" s="245">
        <v>10106.911050213792</v>
      </c>
      <c r="U163" s="245">
        <v>10294.58746889049</v>
      </c>
      <c r="V163" s="246">
        <v>10411.31629578118</v>
      </c>
      <c r="W163" s="245">
        <v>10734.372406443284</v>
      </c>
      <c r="X163" s="245">
        <v>10765.565662012201</v>
      </c>
      <c r="Y163" s="245">
        <v>10686.262438832877</v>
      </c>
      <c r="Z163" s="245">
        <v>10801.181692094313</v>
      </c>
      <c r="AA163" s="245">
        <v>10566.481671469441</v>
      </c>
      <c r="AB163" s="245">
        <v>10626.421707486605</v>
      </c>
      <c r="AC163" s="245">
        <v>10727.859129080785</v>
      </c>
      <c r="AD163" s="245">
        <v>10485.747076805503</v>
      </c>
      <c r="AE163" s="245">
        <v>10534.631442169117</v>
      </c>
      <c r="AF163" s="245">
        <v>10535.734151946175</v>
      </c>
      <c r="AG163" s="245">
        <v>10482.795428300342</v>
      </c>
      <c r="AH163" s="245">
        <v>10543.423710251496</v>
      </c>
      <c r="AI163" s="245">
        <v>10719.206723831721</v>
      </c>
      <c r="AJ163" s="245">
        <v>10752.516641006838</v>
      </c>
      <c r="AK163" s="245">
        <v>10682.21260706622</v>
      </c>
      <c r="AL163" s="245">
        <v>10896.722211022858</v>
      </c>
      <c r="AM163" s="245">
        <v>10903.789679565265</v>
      </c>
      <c r="AN163" s="245">
        <v>10658.461503985542</v>
      </c>
      <c r="AO163" s="245">
        <v>10759.68803877545</v>
      </c>
      <c r="AP163" s="245">
        <v>10851.199862526284</v>
      </c>
      <c r="AQ163" s="245">
        <v>10806.721370774458</v>
      </c>
      <c r="AR163" s="245">
        <v>11028.337109988492</v>
      </c>
      <c r="AS163" s="245">
        <v>10999.016735303445</v>
      </c>
      <c r="AT163" s="245">
        <v>10933.584870015198</v>
      </c>
      <c r="AU163" s="245">
        <v>10912.32139512912</v>
      </c>
      <c r="AV163" s="245">
        <v>10917.268016630685</v>
      </c>
      <c r="AW163" s="245">
        <v>10820.749504589536</v>
      </c>
      <c r="AX163" s="245">
        <v>10987.618846999707</v>
      </c>
      <c r="AY163" s="247">
        <f>IF(ROUND(B163,1)=0,"x",IF(ABS(AX163)/ABS(B163)&gt;10,"x",(ROUND(AX163,1)-ROUND(B163,1))/ROUND(B163,1)*SIGN(B163)*100))</f>
        <v>-4.8264153558311875</v>
      </c>
      <c r="AZ163" s="248">
        <f>AX163-B163</f>
        <v>-557.19799692321612</v>
      </c>
      <c r="BA163" s="248">
        <f>IF(ROUND(AT163,1)=0,"x",IF(ABS(AX163)/ABS(AT163)&gt;10,"x",(ROUND(AX163,1)-ROUND(AT163,1))/ROUND(AT163,1)*SIGN(AT163)*100))</f>
        <v>0.4938903929172459</v>
      </c>
      <c r="BB163" s="249">
        <f>AX163-AT163</f>
        <v>54.033976984508627</v>
      </c>
    </row>
    <row r="164" spans="1:55" s="10" customFormat="1" ht="30.75" customHeight="1" thickTop="1" x14ac:dyDescent="0.25">
      <c r="A164" s="725" t="s">
        <v>331</v>
      </c>
      <c r="B164" s="725"/>
      <c r="C164" s="725"/>
      <c r="D164" s="725"/>
      <c r="E164" s="725"/>
      <c r="F164" s="725"/>
      <c r="G164" s="725"/>
      <c r="H164" s="725"/>
      <c r="I164" s="725"/>
      <c r="J164" s="725"/>
      <c r="K164" s="725"/>
      <c r="L164" s="725"/>
      <c r="M164" s="725"/>
      <c r="N164" s="725"/>
      <c r="O164" s="725"/>
      <c r="P164" s="725"/>
      <c r="Q164" s="725"/>
      <c r="R164" s="725"/>
      <c r="S164" s="725"/>
      <c r="T164" s="725"/>
      <c r="U164" s="725"/>
      <c r="V164" s="725"/>
      <c r="W164" s="725"/>
      <c r="X164" s="725"/>
      <c r="Y164" s="725"/>
      <c r="Z164" s="725"/>
      <c r="AA164" s="725"/>
      <c r="AB164" s="725"/>
      <c r="AC164" s="725"/>
      <c r="AD164" s="725"/>
      <c r="AE164" s="725"/>
      <c r="AF164" s="725"/>
      <c r="AG164" s="725"/>
      <c r="AH164" s="725"/>
      <c r="AI164" s="725"/>
      <c r="AJ164" s="725"/>
      <c r="AK164" s="725"/>
      <c r="AL164" s="725"/>
      <c r="AM164" s="725"/>
      <c r="AN164" s="725"/>
      <c r="AO164" s="725"/>
      <c r="AP164" s="725"/>
      <c r="AQ164" s="725"/>
      <c r="AR164" s="725"/>
      <c r="AS164" s="725"/>
      <c r="AT164" s="725"/>
      <c r="AU164" s="725"/>
      <c r="AV164" s="725"/>
      <c r="AW164" s="725"/>
      <c r="AX164" s="725"/>
      <c r="AY164" s="725"/>
      <c r="AZ164" s="725"/>
      <c r="BA164" s="269"/>
    </row>
    <row r="165" spans="1:55" ht="16.5" customHeight="1" x14ac:dyDescent="0.25">
      <c r="A165" s="270"/>
      <c r="B165" s="271"/>
      <c r="C165" s="272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2"/>
      <c r="W165" s="271"/>
      <c r="X165" s="271"/>
      <c r="Y165" s="271"/>
      <c r="Z165" s="271"/>
      <c r="AA165" s="271"/>
      <c r="AB165" s="271"/>
      <c r="AC165" s="271"/>
      <c r="AD165" s="271"/>
      <c r="AE165" s="271"/>
      <c r="AF165" s="271"/>
      <c r="AG165" s="271"/>
      <c r="AH165" s="271"/>
      <c r="AI165" s="271"/>
      <c r="AJ165" s="271"/>
      <c r="AK165" s="271"/>
      <c r="AL165" s="271"/>
      <c r="AM165" s="271"/>
      <c r="AN165" s="271"/>
      <c r="AO165" s="271"/>
      <c r="AP165" s="271"/>
      <c r="AQ165" s="271"/>
      <c r="AR165" s="271"/>
      <c r="AS165" s="271"/>
      <c r="AT165" s="271"/>
      <c r="AU165" s="271"/>
      <c r="AV165" s="271"/>
      <c r="AW165" s="271"/>
      <c r="AX165" s="271"/>
      <c r="AY165" s="273"/>
      <c r="AZ165"/>
      <c r="BA165" s="708" t="s">
        <v>93</v>
      </c>
      <c r="BB165" s="708"/>
    </row>
    <row r="166" spans="1:55" x14ac:dyDescent="0.25">
      <c r="A166" s="154"/>
      <c r="B166" s="494">
        <v>2022</v>
      </c>
      <c r="C166" s="495"/>
      <c r="D166" s="495"/>
      <c r="E166" s="495"/>
      <c r="F166" s="495"/>
      <c r="G166" s="495"/>
      <c r="H166" s="495"/>
      <c r="I166" s="495"/>
      <c r="J166" s="495"/>
      <c r="K166" s="495"/>
      <c r="L166" s="495"/>
      <c r="M166" s="495"/>
      <c r="N166" s="495"/>
      <c r="O166" s="495"/>
      <c r="P166" s="495"/>
      <c r="Q166" s="495"/>
      <c r="R166" s="495"/>
      <c r="S166" s="495"/>
      <c r="T166" s="495"/>
      <c r="U166" s="495"/>
      <c r="V166" s="495"/>
      <c r="W166" s="495"/>
      <c r="X166" s="495"/>
      <c r="Y166" s="495"/>
      <c r="Z166" s="495"/>
      <c r="AA166" s="495"/>
      <c r="AB166" s="495"/>
      <c r="AC166" s="495"/>
      <c r="AD166" s="495"/>
      <c r="AE166" s="495"/>
      <c r="AF166" s="495"/>
      <c r="AG166" s="495"/>
      <c r="AH166" s="495"/>
      <c r="AI166" s="495"/>
      <c r="AJ166" s="495"/>
      <c r="AK166" s="495"/>
      <c r="AL166" s="495"/>
      <c r="AM166" s="495"/>
      <c r="AN166" s="495"/>
      <c r="AO166" s="495"/>
      <c r="AP166" s="495"/>
      <c r="AQ166" s="495"/>
      <c r="AR166" s="495"/>
      <c r="AS166" s="495"/>
      <c r="AT166" s="495"/>
      <c r="AU166" s="495"/>
      <c r="AV166" s="495"/>
      <c r="AW166" s="495"/>
      <c r="AX166" s="496">
        <v>2023</v>
      </c>
      <c r="AY166" s="715" t="str">
        <f>AY$4</f>
        <v>Отклонение 01.01.2023 от</v>
      </c>
      <c r="AZ166" s="716"/>
      <c r="BA166" s="716"/>
      <c r="BB166" s="717"/>
      <c r="BC166" s="85"/>
    </row>
    <row r="167" spans="1:55" x14ac:dyDescent="0.25">
      <c r="A167" s="86" t="s">
        <v>8</v>
      </c>
      <c r="B167" s="497"/>
      <c r="C167" s="498"/>
      <c r="D167" s="498"/>
      <c r="E167" s="498"/>
      <c r="F167" s="498"/>
      <c r="G167" s="498"/>
      <c r="H167" s="498"/>
      <c r="I167" s="498"/>
      <c r="J167" s="498"/>
      <c r="K167" s="498"/>
      <c r="L167" s="498"/>
      <c r="M167" s="498"/>
      <c r="N167" s="498"/>
      <c r="O167" s="498"/>
      <c r="P167" s="498"/>
      <c r="Q167" s="498"/>
      <c r="R167" s="498"/>
      <c r="S167" s="498"/>
      <c r="T167" s="498"/>
      <c r="U167" s="498"/>
      <c r="V167" s="498"/>
      <c r="W167" s="498"/>
      <c r="X167" s="498"/>
      <c r="Y167" s="498"/>
      <c r="Z167" s="498"/>
      <c r="AA167" s="498"/>
      <c r="AB167" s="498"/>
      <c r="AC167" s="498"/>
      <c r="AD167" s="498"/>
      <c r="AE167" s="498"/>
      <c r="AF167" s="498"/>
      <c r="AG167" s="498"/>
      <c r="AH167" s="498"/>
      <c r="AI167" s="498"/>
      <c r="AJ167" s="498"/>
      <c r="AK167" s="498"/>
      <c r="AL167" s="498"/>
      <c r="AM167" s="498"/>
      <c r="AN167" s="498"/>
      <c r="AO167" s="498"/>
      <c r="AP167" s="498"/>
      <c r="AQ167" s="498"/>
      <c r="AR167" s="498"/>
      <c r="AS167" s="498"/>
      <c r="AT167" s="498"/>
      <c r="AU167" s="498"/>
      <c r="AV167" s="498"/>
      <c r="AW167" s="498"/>
      <c r="AX167" s="499"/>
      <c r="AY167" s="718" t="str">
        <f>AY$5</f>
        <v>01.01.2022</v>
      </c>
      <c r="AZ167" s="702"/>
      <c r="BA167" s="719" t="str">
        <f>BA$5</f>
        <v>01.12.2022</v>
      </c>
      <c r="BB167" s="720"/>
    </row>
    <row r="168" spans="1:55" ht="53.25" customHeight="1" thickBot="1" x14ac:dyDescent="0.3">
      <c r="A168" s="87"/>
      <c r="B168" s="274" t="str">
        <f t="shared" ref="B168:AX168" si="24">B$6</f>
        <v>01.01.</v>
      </c>
      <c r="C168" s="506" t="str">
        <f t="shared" si="24"/>
        <v>08.01.</v>
      </c>
      <c r="D168" s="507" t="str">
        <f t="shared" si="24"/>
        <v>15.01.</v>
      </c>
      <c r="E168" s="507" t="str">
        <f t="shared" si="24"/>
        <v>22.01.</v>
      </c>
      <c r="F168" s="274" t="str">
        <f t="shared" si="24"/>
        <v>01.02.</v>
      </c>
      <c r="G168" s="507" t="str">
        <f t="shared" si="24"/>
        <v>08.02.</v>
      </c>
      <c r="H168" s="507" t="str">
        <f t="shared" si="24"/>
        <v>15.02.</v>
      </c>
      <c r="I168" s="507" t="str">
        <f t="shared" si="24"/>
        <v>22.02.</v>
      </c>
      <c r="J168" s="274" t="str">
        <f t="shared" si="24"/>
        <v>01.03.</v>
      </c>
      <c r="K168" s="507" t="str">
        <f t="shared" si="24"/>
        <v>08.03.</v>
      </c>
      <c r="L168" s="507" t="str">
        <f t="shared" si="24"/>
        <v>15.03.</v>
      </c>
      <c r="M168" s="507" t="str">
        <f t="shared" si="24"/>
        <v>22.03.</v>
      </c>
      <c r="N168" s="274" t="str">
        <f t="shared" si="24"/>
        <v>01.04.</v>
      </c>
      <c r="O168" s="507" t="str">
        <f t="shared" si="24"/>
        <v>08.04.</v>
      </c>
      <c r="P168" s="507" t="str">
        <f t="shared" si="24"/>
        <v>15.04.</v>
      </c>
      <c r="Q168" s="507" t="str">
        <f t="shared" si="24"/>
        <v>22.04.</v>
      </c>
      <c r="R168" s="274" t="str">
        <f t="shared" si="24"/>
        <v>01.05.</v>
      </c>
      <c r="S168" s="507" t="str">
        <f t="shared" si="24"/>
        <v>08.05.</v>
      </c>
      <c r="T168" s="507" t="str">
        <f t="shared" si="24"/>
        <v>15.05.</v>
      </c>
      <c r="U168" s="507" t="str">
        <f t="shared" si="24"/>
        <v>22.05.</v>
      </c>
      <c r="V168" s="275" t="str">
        <f t="shared" si="24"/>
        <v>01.06.</v>
      </c>
      <c r="W168" s="507" t="str">
        <f t="shared" si="24"/>
        <v>08.06.</v>
      </c>
      <c r="X168" s="507" t="str">
        <f t="shared" si="24"/>
        <v>15.06.</v>
      </c>
      <c r="Y168" s="507" t="str">
        <f t="shared" si="24"/>
        <v>22.06.</v>
      </c>
      <c r="Z168" s="274" t="str">
        <f t="shared" si="24"/>
        <v>01.07.</v>
      </c>
      <c r="AA168" s="507" t="str">
        <f t="shared" si="24"/>
        <v>08.07.</v>
      </c>
      <c r="AB168" s="507" t="str">
        <f t="shared" si="24"/>
        <v>15.07.</v>
      </c>
      <c r="AC168" s="507" t="str">
        <f t="shared" si="24"/>
        <v>22.07.</v>
      </c>
      <c r="AD168" s="274" t="str">
        <f t="shared" si="24"/>
        <v>01.08.</v>
      </c>
      <c r="AE168" s="507" t="str">
        <f t="shared" si="24"/>
        <v>08.08.</v>
      </c>
      <c r="AF168" s="507" t="str">
        <f t="shared" si="24"/>
        <v>15.08.</v>
      </c>
      <c r="AG168" s="507" t="str">
        <f t="shared" si="24"/>
        <v>22.08.</v>
      </c>
      <c r="AH168" s="274" t="str">
        <f t="shared" si="24"/>
        <v>01.09.</v>
      </c>
      <c r="AI168" s="507" t="str">
        <f t="shared" si="24"/>
        <v>08.09.</v>
      </c>
      <c r="AJ168" s="507" t="str">
        <f t="shared" si="24"/>
        <v>15.09.</v>
      </c>
      <c r="AK168" s="507" t="str">
        <f t="shared" si="24"/>
        <v>22.09.</v>
      </c>
      <c r="AL168" s="274" t="str">
        <f t="shared" si="24"/>
        <v>01.10.</v>
      </c>
      <c r="AM168" s="507" t="str">
        <f t="shared" si="24"/>
        <v>08.10.</v>
      </c>
      <c r="AN168" s="507" t="str">
        <f t="shared" si="24"/>
        <v>15.10.</v>
      </c>
      <c r="AO168" s="507" t="str">
        <f t="shared" si="24"/>
        <v>22.10.</v>
      </c>
      <c r="AP168" s="274" t="str">
        <f t="shared" si="24"/>
        <v>01.11.</v>
      </c>
      <c r="AQ168" s="507" t="str">
        <f t="shared" si="24"/>
        <v>08.11.</v>
      </c>
      <c r="AR168" s="507" t="str">
        <f t="shared" si="24"/>
        <v>15.11.</v>
      </c>
      <c r="AS168" s="507" t="str">
        <f t="shared" si="24"/>
        <v>22.11.</v>
      </c>
      <c r="AT168" s="274" t="str">
        <f t="shared" si="24"/>
        <v>01.12.</v>
      </c>
      <c r="AU168" s="507" t="str">
        <f t="shared" si="24"/>
        <v>08.12.</v>
      </c>
      <c r="AV168" s="507" t="str">
        <f t="shared" si="24"/>
        <v>15.12.</v>
      </c>
      <c r="AW168" s="507" t="str">
        <f t="shared" si="24"/>
        <v>22.12.</v>
      </c>
      <c r="AX168" s="274" t="str">
        <f t="shared" si="24"/>
        <v>01.01.</v>
      </c>
      <c r="AY168" s="157" t="s">
        <v>88</v>
      </c>
      <c r="AZ168" s="90" t="s">
        <v>89</v>
      </c>
      <c r="BA168" s="91" t="s">
        <v>88</v>
      </c>
      <c r="BB168" s="92" t="s">
        <v>89</v>
      </c>
    </row>
    <row r="169" spans="1:55" ht="19.5" customHeight="1" thickTop="1" x14ac:dyDescent="0.25">
      <c r="A169" s="276" t="s">
        <v>121</v>
      </c>
      <c r="B169" s="277"/>
      <c r="C169" s="278"/>
      <c r="D169" s="277"/>
      <c r="E169" s="277"/>
      <c r="F169" s="277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277"/>
      <c r="V169" s="278"/>
      <c r="W169" s="277"/>
      <c r="X169" s="277"/>
      <c r="Y169" s="277"/>
      <c r="Z169" s="277"/>
      <c r="AA169" s="277"/>
      <c r="AB169" s="277"/>
      <c r="AC169" s="277"/>
      <c r="AD169" s="277"/>
      <c r="AE169" s="277"/>
      <c r="AF169" s="277"/>
      <c r="AG169" s="277"/>
      <c r="AH169" s="277"/>
      <c r="AI169" s="277"/>
      <c r="AJ169" s="277"/>
      <c r="AK169" s="277"/>
      <c r="AL169" s="277"/>
      <c r="AM169" s="277"/>
      <c r="AN169" s="277"/>
      <c r="AO169" s="277"/>
      <c r="AP169" s="277"/>
      <c r="AQ169" s="277"/>
      <c r="AR169" s="277"/>
      <c r="AS169" s="277"/>
      <c r="AT169" s="277"/>
      <c r="AU169" s="277"/>
      <c r="AV169" s="277"/>
      <c r="AW169" s="277"/>
      <c r="AX169" s="277"/>
      <c r="AY169" s="279"/>
      <c r="AZ169" s="280"/>
      <c r="BA169" s="281"/>
      <c r="BB169" s="282"/>
    </row>
    <row r="170" spans="1:55" ht="19.5" customHeight="1" x14ac:dyDescent="0.25">
      <c r="A170" s="99" t="s">
        <v>122</v>
      </c>
      <c r="B170" s="283">
        <f t="shared" ref="B170:AX170" si="25">B171+B176</f>
        <v>28050.622799999997</v>
      </c>
      <c r="C170" s="284">
        <f t="shared" si="25"/>
        <v>28574.632376140016</v>
      </c>
      <c r="D170" s="283">
        <f t="shared" si="25"/>
        <v>27393.893955094158</v>
      </c>
      <c r="E170" s="283">
        <f t="shared" si="25"/>
        <v>27616.381352869823</v>
      </c>
      <c r="F170" s="283">
        <f t="shared" si="25"/>
        <v>28031.663299999997</v>
      </c>
      <c r="G170" s="283">
        <f t="shared" si="25"/>
        <v>27885.6276</v>
      </c>
      <c r="H170" s="283">
        <f t="shared" si="25"/>
        <v>27520.609199999999</v>
      </c>
      <c r="I170" s="283">
        <f t="shared" si="25"/>
        <v>27266.279353813119</v>
      </c>
      <c r="J170" s="283">
        <f t="shared" si="25"/>
        <v>29270.223399999995</v>
      </c>
      <c r="K170" s="283">
        <f t="shared" si="25"/>
        <v>32011.062320196099</v>
      </c>
      <c r="L170" s="283">
        <f t="shared" si="25"/>
        <v>32933.806912120941</v>
      </c>
      <c r="M170" s="283">
        <f t="shared" si="25"/>
        <v>32447.729906953544</v>
      </c>
      <c r="N170" s="283">
        <f t="shared" si="25"/>
        <v>29945.174299999999</v>
      </c>
      <c r="O170" s="283">
        <f t="shared" si="25"/>
        <v>29344.574774803648</v>
      </c>
      <c r="P170" s="283">
        <f t="shared" si="25"/>
        <v>27608.934734300561</v>
      </c>
      <c r="Q170" s="283">
        <f t="shared" si="25"/>
        <v>26597.81582667843</v>
      </c>
      <c r="R170" s="283">
        <f t="shared" si="25"/>
        <v>25354.146699999998</v>
      </c>
      <c r="S170" s="283">
        <f t="shared" si="25"/>
        <v>24982.914084592339</v>
      </c>
      <c r="T170" s="283">
        <f t="shared" si="25"/>
        <v>24210.275894861734</v>
      </c>
      <c r="U170" s="283">
        <f t="shared" si="25"/>
        <v>24733.666530769675</v>
      </c>
      <c r="V170" s="284">
        <f t="shared" si="25"/>
        <v>25878.054100000001</v>
      </c>
      <c r="W170" s="283">
        <f t="shared" si="25"/>
        <v>26834.769473967994</v>
      </c>
      <c r="X170" s="283">
        <f t="shared" si="25"/>
        <v>26420.17367385346</v>
      </c>
      <c r="Y170" s="283">
        <f t="shared" si="25"/>
        <v>26230.466399073899</v>
      </c>
      <c r="Z170" s="283">
        <f t="shared" si="25"/>
        <v>26291.194</v>
      </c>
      <c r="AA170" s="283">
        <f t="shared" si="25"/>
        <v>27545.567361832596</v>
      </c>
      <c r="AB170" s="283">
        <f t="shared" si="25"/>
        <v>26724.322724788901</v>
      </c>
      <c r="AC170" s="283">
        <f t="shared" si="25"/>
        <v>26026.979121128039</v>
      </c>
      <c r="AD170" s="283">
        <f t="shared" si="25"/>
        <v>26547.377100000002</v>
      </c>
      <c r="AE170" s="283">
        <f t="shared" si="25"/>
        <v>26451.88993048179</v>
      </c>
      <c r="AF170" s="283">
        <f t="shared" si="25"/>
        <v>26265.276174499402</v>
      </c>
      <c r="AG170" s="283">
        <f t="shared" si="25"/>
        <v>26068.890060210528</v>
      </c>
      <c r="AH170" s="283">
        <f t="shared" si="25"/>
        <v>26107.970399999998</v>
      </c>
      <c r="AI170" s="283">
        <f t="shared" si="25"/>
        <v>26729.346900419001</v>
      </c>
      <c r="AJ170" s="283">
        <f t="shared" si="25"/>
        <v>26540.961884644399</v>
      </c>
      <c r="AK170" s="283">
        <f t="shared" si="25"/>
        <v>26175.252945865977</v>
      </c>
      <c r="AL170" s="283">
        <f t="shared" si="25"/>
        <v>26178.037100000001</v>
      </c>
      <c r="AM170" s="283">
        <f t="shared" si="25"/>
        <v>26479.345484606172</v>
      </c>
      <c r="AN170" s="283">
        <f t="shared" si="25"/>
        <v>26528.33478317791</v>
      </c>
      <c r="AO170" s="283">
        <f t="shared" si="25"/>
        <v>26049.30434650775</v>
      </c>
      <c r="AP170" s="283">
        <f t="shared" si="25"/>
        <v>26030.904499999997</v>
      </c>
      <c r="AQ170" s="283">
        <f t="shared" si="25"/>
        <v>26172.612475808324</v>
      </c>
      <c r="AR170" s="283">
        <f t="shared" si="25"/>
        <v>25988.266540773671</v>
      </c>
      <c r="AS170" s="283">
        <f t="shared" si="25"/>
        <v>25715.042635843711</v>
      </c>
      <c r="AT170" s="283">
        <f t="shared" si="25"/>
        <v>25847.268799999998</v>
      </c>
      <c r="AU170" s="283">
        <f t="shared" si="25"/>
        <v>26359.154931007412</v>
      </c>
      <c r="AV170" s="283">
        <f t="shared" si="25"/>
        <v>26662.900880269801</v>
      </c>
      <c r="AW170" s="283">
        <f t="shared" si="25"/>
        <v>28120.253005569066</v>
      </c>
      <c r="AX170" s="283">
        <f t="shared" si="25"/>
        <v>29397.996212930004</v>
      </c>
      <c r="AY170" s="164">
        <f t="shared" ref="AY170:AY202" si="26">IF(ROUND(B170,1)=0,"x",IF(ABS(AX170)/ABS(B170)&gt;10,"x",(ROUND(AX170,1)-ROUND(B170,1))/ROUND(B170,1)*SIGN(B170)*100))</f>
        <v>4.8034623145316022</v>
      </c>
      <c r="AZ170" s="111">
        <f t="shared" ref="AZ170:AZ209" si="27">AX170-B170</f>
        <v>1347.3734129300065</v>
      </c>
      <c r="BA170" s="111">
        <f t="shared" ref="BA170:BA202" si="28">IF(ROUND(AT170,1)=0,"x",IF(ABS(AX170)/ABS(AT170)&gt;10,"x",(ROUND(AX170,1)-ROUND(AT170,1))/ROUND(AT170,1)*SIGN(AT170)*100))</f>
        <v>13.737218200740505</v>
      </c>
      <c r="BB170" s="112">
        <f t="shared" ref="BB170:BB209" si="29">AX170-AT170</f>
        <v>3550.7274129300058</v>
      </c>
    </row>
    <row r="171" spans="1:55" ht="19.5" customHeight="1" x14ac:dyDescent="0.25">
      <c r="A171" s="99" t="s">
        <v>123</v>
      </c>
      <c r="B171" s="283">
        <f t="shared" ref="B171:AX176" si="30">B182+B193</f>
        <v>9805.7079999999987</v>
      </c>
      <c r="C171" s="284">
        <f t="shared" si="30"/>
        <v>9877.5132343398582</v>
      </c>
      <c r="D171" s="283">
        <f t="shared" si="30"/>
        <v>9340.9743457912573</v>
      </c>
      <c r="E171" s="283">
        <f t="shared" si="30"/>
        <v>9537.2486688431109</v>
      </c>
      <c r="F171" s="283">
        <f t="shared" si="30"/>
        <v>9713.155999999999</v>
      </c>
      <c r="G171" s="283">
        <f t="shared" si="30"/>
        <v>9654.5272000000004</v>
      </c>
      <c r="H171" s="283">
        <f t="shared" si="30"/>
        <v>9603.0566999999992</v>
      </c>
      <c r="I171" s="283">
        <f t="shared" si="30"/>
        <v>9362.6444663124894</v>
      </c>
      <c r="J171" s="283">
        <f t="shared" si="30"/>
        <v>10572.626999999999</v>
      </c>
      <c r="K171" s="283">
        <f t="shared" si="30"/>
        <v>11741.123622281899</v>
      </c>
      <c r="L171" s="283">
        <f t="shared" si="30"/>
        <v>12383.39179912213</v>
      </c>
      <c r="M171" s="283">
        <f t="shared" si="30"/>
        <v>12161.088140328889</v>
      </c>
      <c r="N171" s="283">
        <f t="shared" si="30"/>
        <v>11053.928999999998</v>
      </c>
      <c r="O171" s="283">
        <f t="shared" si="30"/>
        <v>10608.162376093122</v>
      </c>
      <c r="P171" s="283">
        <f t="shared" si="30"/>
        <v>9777.1198593570407</v>
      </c>
      <c r="Q171" s="283">
        <f t="shared" si="30"/>
        <v>9289.9593166617396</v>
      </c>
      <c r="R171" s="283">
        <f t="shared" si="30"/>
        <v>8563.780999999999</v>
      </c>
      <c r="S171" s="283">
        <f t="shared" si="30"/>
        <v>8478.7717664998709</v>
      </c>
      <c r="T171" s="283">
        <f t="shared" si="30"/>
        <v>8065.0794505333506</v>
      </c>
      <c r="U171" s="283">
        <f t="shared" si="30"/>
        <v>8443.8113566741213</v>
      </c>
      <c r="V171" s="284">
        <f t="shared" si="30"/>
        <v>8900.4270000000015</v>
      </c>
      <c r="W171" s="283">
        <f t="shared" si="30"/>
        <v>9173.4903243415702</v>
      </c>
      <c r="X171" s="283">
        <f t="shared" si="30"/>
        <v>9183.8723789374199</v>
      </c>
      <c r="Y171" s="283">
        <f t="shared" si="30"/>
        <v>9041.924724173201</v>
      </c>
      <c r="Z171" s="283">
        <f t="shared" si="30"/>
        <v>9082.1270000000004</v>
      </c>
      <c r="AA171" s="283">
        <f t="shared" si="30"/>
        <v>9838.4350581064973</v>
      </c>
      <c r="AB171" s="283">
        <f t="shared" si="30"/>
        <v>9442.0023864797495</v>
      </c>
      <c r="AC171" s="283">
        <f t="shared" si="30"/>
        <v>9419.7671078642488</v>
      </c>
      <c r="AD171" s="283">
        <f t="shared" si="30"/>
        <v>9457.3770000000004</v>
      </c>
      <c r="AE171" s="283">
        <f t="shared" si="30"/>
        <v>9469.9368608490695</v>
      </c>
      <c r="AF171" s="283">
        <f t="shared" si="30"/>
        <v>9331.26546212014</v>
      </c>
      <c r="AG171" s="283">
        <f t="shared" si="30"/>
        <v>9339.9101291943698</v>
      </c>
      <c r="AH171" s="283">
        <f t="shared" si="30"/>
        <v>9480.6329999999998</v>
      </c>
      <c r="AI171" s="283">
        <f t="shared" si="30"/>
        <v>9565.9903363613194</v>
      </c>
      <c r="AJ171" s="283">
        <f t="shared" si="30"/>
        <v>9530.2701292904003</v>
      </c>
      <c r="AK171" s="283">
        <f t="shared" si="30"/>
        <v>9679.8961102480607</v>
      </c>
      <c r="AL171" s="283">
        <f t="shared" si="30"/>
        <v>10013.932999999999</v>
      </c>
      <c r="AM171" s="283">
        <f t="shared" si="30"/>
        <v>10049.94750703201</v>
      </c>
      <c r="AN171" s="283">
        <f t="shared" si="30"/>
        <v>10109.319748009622</v>
      </c>
      <c r="AO171" s="283">
        <f t="shared" si="30"/>
        <v>10099.159166824909</v>
      </c>
      <c r="AP171" s="283">
        <f t="shared" si="30"/>
        <v>10108.463</v>
      </c>
      <c r="AQ171" s="283">
        <f t="shared" si="30"/>
        <v>10225.574467335162</v>
      </c>
      <c r="AR171" s="283">
        <f t="shared" si="30"/>
        <v>10136.20567261199</v>
      </c>
      <c r="AS171" s="283">
        <f t="shared" si="30"/>
        <v>9937.5803368688303</v>
      </c>
      <c r="AT171" s="283">
        <f t="shared" si="30"/>
        <v>10125.905999999999</v>
      </c>
      <c r="AU171" s="283">
        <f t="shared" si="30"/>
        <v>10540.89298744245</v>
      </c>
      <c r="AV171" s="283">
        <f t="shared" si="30"/>
        <v>10726.15065362689</v>
      </c>
      <c r="AW171" s="283">
        <f t="shared" si="30"/>
        <v>11768.618186836889</v>
      </c>
      <c r="AX171" s="283">
        <f t="shared" si="30"/>
        <v>12294.808000000001</v>
      </c>
      <c r="AY171" s="164">
        <f t="shared" si="26"/>
        <v>25.384215303343954</v>
      </c>
      <c r="AZ171" s="111">
        <f t="shared" si="27"/>
        <v>2489.1000000000022</v>
      </c>
      <c r="BA171" s="111">
        <f t="shared" si="28"/>
        <v>21.419330627401017</v>
      </c>
      <c r="BB171" s="112">
        <f t="shared" si="29"/>
        <v>2168.9020000000019</v>
      </c>
    </row>
    <row r="172" spans="1:55" ht="19.5" customHeight="1" x14ac:dyDescent="0.25">
      <c r="A172" s="101" t="s">
        <v>54</v>
      </c>
      <c r="B172" s="285">
        <f t="shared" si="30"/>
        <v>3114.7689999999998</v>
      </c>
      <c r="C172" s="286">
        <f t="shared" si="30"/>
        <v>3231.1610000000001</v>
      </c>
      <c r="D172" s="285">
        <f t="shared" si="30"/>
        <v>3233.0059999999999</v>
      </c>
      <c r="E172" s="285">
        <f t="shared" si="30"/>
        <v>3326.0320000000002</v>
      </c>
      <c r="F172" s="285">
        <f t="shared" si="30"/>
        <v>3326.2130000000002</v>
      </c>
      <c r="G172" s="285">
        <f t="shared" si="30"/>
        <v>3335.6669999999999</v>
      </c>
      <c r="H172" s="285">
        <f t="shared" si="30"/>
        <v>3308.0740000000001</v>
      </c>
      <c r="I172" s="285">
        <f t="shared" si="30"/>
        <v>3287.7489999999998</v>
      </c>
      <c r="J172" s="285">
        <f t="shared" si="30"/>
        <v>3325.4009999999998</v>
      </c>
      <c r="K172" s="285">
        <f t="shared" si="30"/>
        <v>3396.0540000000001</v>
      </c>
      <c r="L172" s="285">
        <f t="shared" si="30"/>
        <v>3246.5</v>
      </c>
      <c r="M172" s="285">
        <f t="shared" si="30"/>
        <v>2924.2280000000001</v>
      </c>
      <c r="N172" s="285">
        <f t="shared" si="30"/>
        <v>2520.009</v>
      </c>
      <c r="O172" s="285">
        <f t="shared" si="30"/>
        <v>2490.1680000000001</v>
      </c>
      <c r="P172" s="285">
        <f t="shared" si="30"/>
        <v>2409.739</v>
      </c>
      <c r="Q172" s="285">
        <f t="shared" si="30"/>
        <v>2326.6019999999999</v>
      </c>
      <c r="R172" s="285">
        <f t="shared" si="30"/>
        <v>2183.4380000000001</v>
      </c>
      <c r="S172" s="285">
        <f t="shared" si="30"/>
        <v>2157.741</v>
      </c>
      <c r="T172" s="285">
        <f t="shared" si="30"/>
        <v>2124.3159999999998</v>
      </c>
      <c r="U172" s="285">
        <f t="shared" si="30"/>
        <v>2092.011</v>
      </c>
      <c r="V172" s="286">
        <f t="shared" si="30"/>
        <v>2125.2170000000001</v>
      </c>
      <c r="W172" s="285">
        <f t="shared" si="30"/>
        <v>2174.2930000000001</v>
      </c>
      <c r="X172" s="285">
        <f t="shared" si="30"/>
        <v>2165.8409999999999</v>
      </c>
      <c r="Y172" s="285">
        <f t="shared" si="30"/>
        <v>2156.4839999999999</v>
      </c>
      <c r="Z172" s="285">
        <f t="shared" si="30"/>
        <v>2149.7330000000002</v>
      </c>
      <c r="AA172" s="285">
        <f t="shared" si="30"/>
        <v>2344.7359999999999</v>
      </c>
      <c r="AB172" s="285">
        <f t="shared" si="30"/>
        <v>2298.3420000000001</v>
      </c>
      <c r="AC172" s="285">
        <f t="shared" si="30"/>
        <v>2287.0529999999999</v>
      </c>
      <c r="AD172" s="285">
        <f t="shared" si="30"/>
        <v>2384.884</v>
      </c>
      <c r="AE172" s="285">
        <f t="shared" si="30"/>
        <v>2387.7089999999998</v>
      </c>
      <c r="AF172" s="285">
        <f t="shared" si="30"/>
        <v>2426.4560000000001</v>
      </c>
      <c r="AG172" s="285">
        <f t="shared" si="30"/>
        <v>2407.0430000000001</v>
      </c>
      <c r="AH172" s="285">
        <f t="shared" si="30"/>
        <v>2408.3249999999998</v>
      </c>
      <c r="AI172" s="285">
        <f t="shared" si="30"/>
        <v>2444.317</v>
      </c>
      <c r="AJ172" s="285">
        <f t="shared" si="30"/>
        <v>2445.1680000000001</v>
      </c>
      <c r="AK172" s="285">
        <f t="shared" si="30"/>
        <v>2439.5729999999999</v>
      </c>
      <c r="AL172" s="285">
        <f t="shared" si="30"/>
        <v>2431.9870000000001</v>
      </c>
      <c r="AM172" s="285">
        <f t="shared" si="30"/>
        <v>2486.0419999999999</v>
      </c>
      <c r="AN172" s="285">
        <f t="shared" si="30"/>
        <v>2588.5459999999998</v>
      </c>
      <c r="AO172" s="285">
        <f t="shared" si="30"/>
        <v>2517.9389999999999</v>
      </c>
      <c r="AP172" s="285">
        <f t="shared" si="30"/>
        <v>2532.0149999999999</v>
      </c>
      <c r="AQ172" s="285">
        <f t="shared" si="30"/>
        <v>2689.172</v>
      </c>
      <c r="AR172" s="285">
        <f t="shared" si="30"/>
        <v>2630.5619999999999</v>
      </c>
      <c r="AS172" s="285">
        <f t="shared" si="30"/>
        <v>2613.8670000000002</v>
      </c>
      <c r="AT172" s="285">
        <f t="shared" si="30"/>
        <v>2641.5079999999998</v>
      </c>
      <c r="AU172" s="285">
        <f t="shared" si="30"/>
        <v>2802.9969999999998</v>
      </c>
      <c r="AV172" s="285">
        <f t="shared" si="30"/>
        <v>2816.4690000000001</v>
      </c>
      <c r="AW172" s="285">
        <f t="shared" si="30"/>
        <v>3018.7849999999999</v>
      </c>
      <c r="AX172" s="285">
        <f t="shared" si="30"/>
        <v>3101.1950000000002</v>
      </c>
      <c r="AY172" s="167">
        <f t="shared" si="26"/>
        <v>-0.43662514447156675</v>
      </c>
      <c r="AZ172" s="105">
        <f t="shared" si="27"/>
        <v>-13.573999999999614</v>
      </c>
      <c r="BA172" s="105">
        <f t="shared" si="28"/>
        <v>17.40299072496687</v>
      </c>
      <c r="BB172" s="106">
        <f t="shared" si="29"/>
        <v>459.68700000000035</v>
      </c>
    </row>
    <row r="173" spans="1:55" ht="19.5" customHeight="1" x14ac:dyDescent="0.25">
      <c r="A173" s="101" t="s">
        <v>55</v>
      </c>
      <c r="B173" s="285">
        <f t="shared" si="30"/>
        <v>6690.9389999999994</v>
      </c>
      <c r="C173" s="286">
        <f t="shared" si="30"/>
        <v>6646.352234339859</v>
      </c>
      <c r="D173" s="285">
        <f t="shared" si="30"/>
        <v>6107.9683457912588</v>
      </c>
      <c r="E173" s="285">
        <f t="shared" si="30"/>
        <v>6211.2166688431107</v>
      </c>
      <c r="F173" s="285">
        <f t="shared" si="30"/>
        <v>6386.9429999999993</v>
      </c>
      <c r="G173" s="285">
        <f t="shared" si="30"/>
        <v>6318.8602000000001</v>
      </c>
      <c r="H173" s="285">
        <f t="shared" si="30"/>
        <v>6294.9826999999996</v>
      </c>
      <c r="I173" s="285">
        <f t="shared" si="30"/>
        <v>6074.8954663124905</v>
      </c>
      <c r="J173" s="285">
        <f t="shared" si="30"/>
        <v>7247.2259999999997</v>
      </c>
      <c r="K173" s="285">
        <f t="shared" si="30"/>
        <v>8345.0696222818988</v>
      </c>
      <c r="L173" s="285">
        <f t="shared" si="30"/>
        <v>9136.8917991221297</v>
      </c>
      <c r="M173" s="285">
        <f t="shared" si="30"/>
        <v>9236.8601403288885</v>
      </c>
      <c r="N173" s="285">
        <f t="shared" si="30"/>
        <v>8533.92</v>
      </c>
      <c r="O173" s="285">
        <f t="shared" si="30"/>
        <v>8117.9943760931201</v>
      </c>
      <c r="P173" s="285">
        <f t="shared" si="30"/>
        <v>7367.3808593570402</v>
      </c>
      <c r="Q173" s="285">
        <f t="shared" si="30"/>
        <v>6963.3573166617407</v>
      </c>
      <c r="R173" s="285">
        <f t="shared" si="30"/>
        <v>6380.3429999999989</v>
      </c>
      <c r="S173" s="285">
        <f t="shared" si="30"/>
        <v>6321.03076649987</v>
      </c>
      <c r="T173" s="285">
        <f t="shared" si="30"/>
        <v>5940.7634505333499</v>
      </c>
      <c r="U173" s="285">
        <f t="shared" si="30"/>
        <v>6351.8003566741208</v>
      </c>
      <c r="V173" s="286">
        <f t="shared" si="30"/>
        <v>6775.2100000000009</v>
      </c>
      <c r="W173" s="285">
        <f t="shared" si="30"/>
        <v>6999.1973243415705</v>
      </c>
      <c r="X173" s="285">
        <f t="shared" si="30"/>
        <v>7018.0313789374195</v>
      </c>
      <c r="Y173" s="285">
        <f t="shared" si="30"/>
        <v>6885.4407241732015</v>
      </c>
      <c r="Z173" s="285">
        <f t="shared" si="30"/>
        <v>6932.3940000000002</v>
      </c>
      <c r="AA173" s="285">
        <f t="shared" si="30"/>
        <v>7493.6990581064983</v>
      </c>
      <c r="AB173" s="285">
        <f t="shared" si="30"/>
        <v>7143.6603864797489</v>
      </c>
      <c r="AC173" s="285">
        <f t="shared" si="30"/>
        <v>7132.7141078642499</v>
      </c>
      <c r="AD173" s="285">
        <f t="shared" si="30"/>
        <v>7072.4930000000004</v>
      </c>
      <c r="AE173" s="285">
        <f t="shared" si="30"/>
        <v>7082.2278608490706</v>
      </c>
      <c r="AF173" s="285">
        <f t="shared" si="30"/>
        <v>6904.8094621201408</v>
      </c>
      <c r="AG173" s="285">
        <f t="shared" si="30"/>
        <v>6932.8671291943701</v>
      </c>
      <c r="AH173" s="285">
        <f t="shared" si="30"/>
        <v>7072.308</v>
      </c>
      <c r="AI173" s="285">
        <f t="shared" si="30"/>
        <v>7121.6733363613184</v>
      </c>
      <c r="AJ173" s="285">
        <f t="shared" si="30"/>
        <v>7085.1021292903997</v>
      </c>
      <c r="AK173" s="285">
        <f t="shared" si="30"/>
        <v>7240.3231102480604</v>
      </c>
      <c r="AL173" s="285">
        <f t="shared" si="30"/>
        <v>7581.9459999999999</v>
      </c>
      <c r="AM173" s="285">
        <f t="shared" si="30"/>
        <v>7563.9055070320101</v>
      </c>
      <c r="AN173" s="285">
        <f t="shared" si="30"/>
        <v>7520.7737480096212</v>
      </c>
      <c r="AO173" s="285">
        <f t="shared" si="30"/>
        <v>7581.2201668249081</v>
      </c>
      <c r="AP173" s="285">
        <f t="shared" si="30"/>
        <v>7576.4480000000003</v>
      </c>
      <c r="AQ173" s="285">
        <f t="shared" si="30"/>
        <v>7536.4024673351596</v>
      </c>
      <c r="AR173" s="285">
        <f t="shared" si="30"/>
        <v>7505.64367261199</v>
      </c>
      <c r="AS173" s="285">
        <f t="shared" si="30"/>
        <v>7323.7133368688301</v>
      </c>
      <c r="AT173" s="285">
        <f t="shared" si="30"/>
        <v>7484.3979999999992</v>
      </c>
      <c r="AU173" s="285">
        <f t="shared" si="30"/>
        <v>7737.8959874424509</v>
      </c>
      <c r="AV173" s="285">
        <f t="shared" si="30"/>
        <v>7909.6816536268898</v>
      </c>
      <c r="AW173" s="285">
        <f t="shared" si="30"/>
        <v>8749.8331868368896</v>
      </c>
      <c r="AX173" s="285">
        <f t="shared" si="30"/>
        <v>9193.6130000000012</v>
      </c>
      <c r="AY173" s="167">
        <f t="shared" si="26"/>
        <v>37.404534517030605</v>
      </c>
      <c r="AZ173" s="105">
        <f t="shared" si="27"/>
        <v>2502.6740000000018</v>
      </c>
      <c r="BA173" s="105">
        <f t="shared" si="28"/>
        <v>22.83683394794507</v>
      </c>
      <c r="BB173" s="106">
        <f t="shared" si="29"/>
        <v>1709.215000000002</v>
      </c>
    </row>
    <row r="174" spans="1:55" ht="19.5" hidden="1" customHeight="1" x14ac:dyDescent="0.25">
      <c r="A174" s="101" t="s">
        <v>44</v>
      </c>
      <c r="B174" s="285">
        <f t="shared" si="30"/>
        <v>6389.9589999999998</v>
      </c>
      <c r="C174" s="286">
        <f t="shared" si="30"/>
        <v>6356.6172343398594</v>
      </c>
      <c r="D174" s="285">
        <f t="shared" si="30"/>
        <v>5894.728345791259</v>
      </c>
      <c r="E174" s="285">
        <f t="shared" si="30"/>
        <v>5993.5386688431108</v>
      </c>
      <c r="F174" s="285">
        <f t="shared" si="30"/>
        <v>6159.076</v>
      </c>
      <c r="G174" s="285">
        <f t="shared" si="30"/>
        <v>6093.1752000000006</v>
      </c>
      <c r="H174" s="285">
        <f t="shared" si="30"/>
        <v>6058.7596999999987</v>
      </c>
      <c r="I174" s="285">
        <f t="shared" si="30"/>
        <v>5879.0334663124904</v>
      </c>
      <c r="J174" s="285">
        <f t="shared" si="30"/>
        <v>6885.88</v>
      </c>
      <c r="K174" s="285">
        <f t="shared" si="30"/>
        <v>7840.8186222818995</v>
      </c>
      <c r="L174" s="285">
        <f t="shared" si="30"/>
        <v>8634.4167991221293</v>
      </c>
      <c r="M174" s="285">
        <f t="shared" si="30"/>
        <v>8656.291140328889</v>
      </c>
      <c r="N174" s="285">
        <f t="shared" si="30"/>
        <v>8047.1880000000001</v>
      </c>
      <c r="O174" s="285">
        <f t="shared" si="30"/>
        <v>7739.6923760931204</v>
      </c>
      <c r="P174" s="285">
        <f t="shared" si="30"/>
        <v>7079.0478593570406</v>
      </c>
      <c r="Q174" s="285">
        <f t="shared" si="30"/>
        <v>6626.96531666174</v>
      </c>
      <c r="R174" s="285">
        <f t="shared" si="30"/>
        <v>6101.6589999999997</v>
      </c>
      <c r="S174" s="285">
        <f t="shared" si="30"/>
        <v>6040.16476649987</v>
      </c>
      <c r="T174" s="285">
        <f t="shared" si="30"/>
        <v>5646.5864505333502</v>
      </c>
      <c r="U174" s="285">
        <f t="shared" si="30"/>
        <v>6035.5493566741206</v>
      </c>
      <c r="V174" s="286">
        <f t="shared" si="30"/>
        <v>6436.6020000000008</v>
      </c>
      <c r="W174" s="285">
        <f t="shared" si="30"/>
        <v>6666.2043243415701</v>
      </c>
      <c r="X174" s="285">
        <f t="shared" si="30"/>
        <v>6649.0413789374197</v>
      </c>
      <c r="Y174" s="285">
        <f t="shared" si="30"/>
        <v>6570.299724173201</v>
      </c>
      <c r="Z174" s="285">
        <f t="shared" si="30"/>
        <v>6626.0309999999999</v>
      </c>
      <c r="AA174" s="285">
        <f t="shared" si="30"/>
        <v>7154.4290581064988</v>
      </c>
      <c r="AB174" s="285">
        <f t="shared" si="30"/>
        <v>6815.1253864797491</v>
      </c>
      <c r="AC174" s="285">
        <f t="shared" si="30"/>
        <v>6770.98710786425</v>
      </c>
      <c r="AD174" s="285">
        <f t="shared" si="30"/>
        <v>6665.33</v>
      </c>
      <c r="AE174" s="285">
        <f t="shared" si="30"/>
        <v>6675.1768608490711</v>
      </c>
      <c r="AF174" s="285">
        <f t="shared" si="30"/>
        <v>6478.0734621201409</v>
      </c>
      <c r="AG174" s="285">
        <f t="shared" si="30"/>
        <v>6482.0871291943704</v>
      </c>
      <c r="AH174" s="285">
        <f t="shared" si="30"/>
        <v>6603.76</v>
      </c>
      <c r="AI174" s="285">
        <f t="shared" si="30"/>
        <v>6659.8843363613187</v>
      </c>
      <c r="AJ174" s="285">
        <f t="shared" si="30"/>
        <v>6573.6721292903994</v>
      </c>
      <c r="AK174" s="285">
        <f t="shared" si="30"/>
        <v>6787.6061102480608</v>
      </c>
      <c r="AL174" s="285">
        <f t="shared" si="30"/>
        <v>6990.8739999999998</v>
      </c>
      <c r="AM174" s="285">
        <f t="shared" si="30"/>
        <v>7013.1565070320094</v>
      </c>
      <c r="AN174" s="285">
        <f t="shared" si="30"/>
        <v>6984.866748009621</v>
      </c>
      <c r="AO174" s="285">
        <f t="shared" si="30"/>
        <v>7052.2441668249094</v>
      </c>
      <c r="AP174" s="285">
        <f t="shared" si="30"/>
        <v>7013.8380000000006</v>
      </c>
      <c r="AQ174" s="285">
        <f t="shared" si="30"/>
        <v>7053.9084673351599</v>
      </c>
      <c r="AR174" s="285">
        <f t="shared" si="30"/>
        <v>6992.7766726119899</v>
      </c>
      <c r="AS174" s="285">
        <f t="shared" si="30"/>
        <v>6942.23533686883</v>
      </c>
      <c r="AT174" s="285">
        <f t="shared" si="30"/>
        <v>7074.0869999999995</v>
      </c>
      <c r="AU174" s="285">
        <f t="shared" si="30"/>
        <v>7316.1949874424508</v>
      </c>
      <c r="AV174" s="285">
        <f t="shared" si="30"/>
        <v>7456.7706536268897</v>
      </c>
      <c r="AW174" s="285">
        <f t="shared" si="30"/>
        <v>8243.8161868368898</v>
      </c>
      <c r="AX174" s="285">
        <f t="shared" si="30"/>
        <v>8662.7440000000006</v>
      </c>
      <c r="AY174" s="167">
        <f t="shared" si="26"/>
        <v>35.566510172143985</v>
      </c>
      <c r="AZ174" s="105">
        <f t="shared" si="27"/>
        <v>2272.7850000000008</v>
      </c>
      <c r="BA174" s="105">
        <f t="shared" si="28"/>
        <v>22.456566913105558</v>
      </c>
      <c r="BB174" s="106">
        <f t="shared" si="29"/>
        <v>1588.6570000000011</v>
      </c>
    </row>
    <row r="175" spans="1:55" ht="19.5" hidden="1" customHeight="1" x14ac:dyDescent="0.25">
      <c r="A175" s="101" t="s">
        <v>45</v>
      </c>
      <c r="B175" s="285">
        <f t="shared" si="30"/>
        <v>300.97999999999996</v>
      </c>
      <c r="C175" s="286">
        <f t="shared" si="30"/>
        <v>289.73500000000001</v>
      </c>
      <c r="D175" s="285">
        <f t="shared" si="30"/>
        <v>213.24</v>
      </c>
      <c r="E175" s="285">
        <f t="shared" si="30"/>
        <v>217.678</v>
      </c>
      <c r="F175" s="285">
        <f t="shared" si="30"/>
        <v>227.86699999999996</v>
      </c>
      <c r="G175" s="285">
        <f t="shared" si="30"/>
        <v>225.685</v>
      </c>
      <c r="H175" s="285">
        <f t="shared" si="30"/>
        <v>236.22299999999998</v>
      </c>
      <c r="I175" s="285">
        <f t="shared" si="30"/>
        <v>195.86199999999999</v>
      </c>
      <c r="J175" s="285">
        <f t="shared" si="30"/>
        <v>361.346</v>
      </c>
      <c r="K175" s="285">
        <f t="shared" si="30"/>
        <v>504.25100000000009</v>
      </c>
      <c r="L175" s="285">
        <f t="shared" si="30"/>
        <v>502.47499999999997</v>
      </c>
      <c r="M175" s="285">
        <f t="shared" si="30"/>
        <v>580.56899999999996</v>
      </c>
      <c r="N175" s="285">
        <f t="shared" si="30"/>
        <v>486.73199999999997</v>
      </c>
      <c r="O175" s="285">
        <f t="shared" si="30"/>
        <v>378.30199999999996</v>
      </c>
      <c r="P175" s="285">
        <f t="shared" si="30"/>
        <v>288.33299999999997</v>
      </c>
      <c r="Q175" s="285">
        <f t="shared" si="30"/>
        <v>336.392</v>
      </c>
      <c r="R175" s="285">
        <f t="shared" si="30"/>
        <v>278.68399999999997</v>
      </c>
      <c r="S175" s="285">
        <f t="shared" si="30"/>
        <v>280.86599999999999</v>
      </c>
      <c r="T175" s="285">
        <f t="shared" si="30"/>
        <v>294.17700000000002</v>
      </c>
      <c r="U175" s="285">
        <f t="shared" si="30"/>
        <v>316.25099999999998</v>
      </c>
      <c r="V175" s="286">
        <f t="shared" si="30"/>
        <v>338.608</v>
      </c>
      <c r="W175" s="285">
        <f t="shared" si="30"/>
        <v>332.99299999999999</v>
      </c>
      <c r="X175" s="285">
        <f t="shared" si="30"/>
        <v>368.99</v>
      </c>
      <c r="Y175" s="285">
        <f t="shared" si="30"/>
        <v>315.14099999999996</v>
      </c>
      <c r="Z175" s="285">
        <f t="shared" si="30"/>
        <v>306.363</v>
      </c>
      <c r="AA175" s="285">
        <f t="shared" si="30"/>
        <v>339.27</v>
      </c>
      <c r="AB175" s="285">
        <f t="shared" si="30"/>
        <v>328.53499999999997</v>
      </c>
      <c r="AC175" s="285">
        <f t="shared" si="30"/>
        <v>361.72699999999998</v>
      </c>
      <c r="AD175" s="285">
        <f t="shared" si="30"/>
        <v>407.16300000000001</v>
      </c>
      <c r="AE175" s="285">
        <f t="shared" si="30"/>
        <v>407.05099999999999</v>
      </c>
      <c r="AF175" s="285">
        <f t="shared" si="30"/>
        <v>426.73599999999999</v>
      </c>
      <c r="AG175" s="285">
        <f t="shared" si="30"/>
        <v>450.78</v>
      </c>
      <c r="AH175" s="285">
        <f t="shared" si="30"/>
        <v>468.548</v>
      </c>
      <c r="AI175" s="285">
        <f t="shared" si="30"/>
        <v>461.78899999999999</v>
      </c>
      <c r="AJ175" s="285">
        <f t="shared" si="30"/>
        <v>511.42999999999995</v>
      </c>
      <c r="AK175" s="285">
        <f t="shared" si="30"/>
        <v>452.71699999999998</v>
      </c>
      <c r="AL175" s="285">
        <f t="shared" si="30"/>
        <v>591.072</v>
      </c>
      <c r="AM175" s="285">
        <f t="shared" si="30"/>
        <v>550.74900000000002</v>
      </c>
      <c r="AN175" s="285">
        <f t="shared" si="30"/>
        <v>535.90700000000004</v>
      </c>
      <c r="AO175" s="285">
        <f t="shared" si="30"/>
        <v>528.976</v>
      </c>
      <c r="AP175" s="285">
        <f t="shared" si="30"/>
        <v>562.61</v>
      </c>
      <c r="AQ175" s="285">
        <f t="shared" si="30"/>
        <v>482.49400000000003</v>
      </c>
      <c r="AR175" s="285">
        <f t="shared" si="30"/>
        <v>512.86699999999996</v>
      </c>
      <c r="AS175" s="285">
        <f t="shared" si="30"/>
        <v>381.47799999999995</v>
      </c>
      <c r="AT175" s="285">
        <f t="shared" si="30"/>
        <v>410.31100000000004</v>
      </c>
      <c r="AU175" s="285">
        <f t="shared" si="30"/>
        <v>421.70100000000002</v>
      </c>
      <c r="AV175" s="285">
        <f t="shared" si="30"/>
        <v>452.91100000000006</v>
      </c>
      <c r="AW175" s="285">
        <f t="shared" si="30"/>
        <v>506.01700000000005</v>
      </c>
      <c r="AX175" s="285">
        <f t="shared" si="30"/>
        <v>530.86900000000003</v>
      </c>
      <c r="AY175" s="167">
        <f t="shared" si="26"/>
        <v>76.378737541528224</v>
      </c>
      <c r="AZ175" s="105">
        <f t="shared" si="27"/>
        <v>229.88900000000007</v>
      </c>
      <c r="BA175" s="105">
        <f t="shared" si="28"/>
        <v>29.393126980258337</v>
      </c>
      <c r="BB175" s="106">
        <f t="shared" si="29"/>
        <v>120.55799999999999</v>
      </c>
    </row>
    <row r="176" spans="1:55" ht="19.5" customHeight="1" x14ac:dyDescent="0.25">
      <c r="A176" s="99" t="s">
        <v>124</v>
      </c>
      <c r="B176" s="283">
        <f t="shared" si="30"/>
        <v>18244.914799999999</v>
      </c>
      <c r="C176" s="284">
        <f t="shared" si="30"/>
        <v>18697.119141800158</v>
      </c>
      <c r="D176" s="283">
        <f t="shared" si="30"/>
        <v>18052.919609302902</v>
      </c>
      <c r="E176" s="283">
        <f t="shared" si="30"/>
        <v>18079.132684026714</v>
      </c>
      <c r="F176" s="283">
        <f t="shared" si="30"/>
        <v>18318.507299999997</v>
      </c>
      <c r="G176" s="283">
        <f t="shared" si="30"/>
        <v>18231.100399999999</v>
      </c>
      <c r="H176" s="283">
        <f t="shared" si="30"/>
        <v>17917.552500000002</v>
      </c>
      <c r="I176" s="283">
        <f t="shared" si="30"/>
        <v>17903.63488750063</v>
      </c>
      <c r="J176" s="283">
        <f t="shared" si="30"/>
        <v>18697.596399999999</v>
      </c>
      <c r="K176" s="283">
        <f t="shared" si="30"/>
        <v>20269.9386979142</v>
      </c>
      <c r="L176" s="283">
        <f t="shared" ref="B176:AX180" si="31">L187+L198</f>
        <v>20550.415112998809</v>
      </c>
      <c r="M176" s="283">
        <f t="shared" si="31"/>
        <v>20286.641766624653</v>
      </c>
      <c r="N176" s="283">
        <f t="shared" si="31"/>
        <v>18891.245300000002</v>
      </c>
      <c r="O176" s="283">
        <f t="shared" si="31"/>
        <v>18736.412398710527</v>
      </c>
      <c r="P176" s="283">
        <f t="shared" si="31"/>
        <v>17831.81487494352</v>
      </c>
      <c r="Q176" s="283">
        <f t="shared" si="31"/>
        <v>17307.856510016689</v>
      </c>
      <c r="R176" s="283">
        <f t="shared" si="31"/>
        <v>16790.365699999998</v>
      </c>
      <c r="S176" s="283">
        <f t="shared" si="31"/>
        <v>16504.142318092468</v>
      </c>
      <c r="T176" s="283">
        <f t="shared" si="31"/>
        <v>16145.196444328381</v>
      </c>
      <c r="U176" s="283">
        <f t="shared" si="31"/>
        <v>16289.855174095552</v>
      </c>
      <c r="V176" s="284">
        <f t="shared" si="31"/>
        <v>16977.627100000002</v>
      </c>
      <c r="W176" s="283">
        <f t="shared" si="31"/>
        <v>17661.279149626422</v>
      </c>
      <c r="X176" s="283">
        <f t="shared" si="31"/>
        <v>17236.30129491604</v>
      </c>
      <c r="Y176" s="283">
        <f t="shared" si="31"/>
        <v>17188.541674900698</v>
      </c>
      <c r="Z176" s="283">
        <f t="shared" si="31"/>
        <v>17209.066999999999</v>
      </c>
      <c r="AA176" s="283">
        <f t="shared" si="31"/>
        <v>17707.132303726099</v>
      </c>
      <c r="AB176" s="283">
        <f t="shared" si="31"/>
        <v>17282.320338309153</v>
      </c>
      <c r="AC176" s="283">
        <f t="shared" si="31"/>
        <v>16607.21201326379</v>
      </c>
      <c r="AD176" s="283">
        <f t="shared" si="31"/>
        <v>17090.000100000001</v>
      </c>
      <c r="AE176" s="283">
        <f t="shared" si="31"/>
        <v>16981.95306963272</v>
      </c>
      <c r="AF176" s="283">
        <f t="shared" si="31"/>
        <v>16934.010712379262</v>
      </c>
      <c r="AG176" s="283">
        <f t="shared" si="31"/>
        <v>16728.979931016158</v>
      </c>
      <c r="AH176" s="283">
        <f t="shared" si="31"/>
        <v>16627.3374</v>
      </c>
      <c r="AI176" s="283">
        <f t="shared" si="31"/>
        <v>17163.356564057682</v>
      </c>
      <c r="AJ176" s="283">
        <f t="shared" si="31"/>
        <v>17010.691755354001</v>
      </c>
      <c r="AK176" s="283">
        <f t="shared" si="31"/>
        <v>16495.356835617917</v>
      </c>
      <c r="AL176" s="283">
        <f t="shared" si="31"/>
        <v>16164.1041</v>
      </c>
      <c r="AM176" s="283">
        <f t="shared" si="31"/>
        <v>16429.397977574161</v>
      </c>
      <c r="AN176" s="283">
        <f t="shared" si="31"/>
        <v>16419.01503516829</v>
      </c>
      <c r="AO176" s="283">
        <f t="shared" si="31"/>
        <v>15950.145179682839</v>
      </c>
      <c r="AP176" s="283">
        <f t="shared" si="31"/>
        <v>15922.441499999999</v>
      </c>
      <c r="AQ176" s="283">
        <f t="shared" si="31"/>
        <v>15947.038008473161</v>
      </c>
      <c r="AR176" s="283">
        <f t="shared" si="31"/>
        <v>15852.06086816168</v>
      </c>
      <c r="AS176" s="283">
        <f t="shared" si="31"/>
        <v>15777.462298974879</v>
      </c>
      <c r="AT176" s="283">
        <f t="shared" si="31"/>
        <v>15721.362800000001</v>
      </c>
      <c r="AU176" s="283">
        <f t="shared" si="31"/>
        <v>15818.261943564961</v>
      </c>
      <c r="AV176" s="283">
        <f t="shared" si="31"/>
        <v>15936.750226642911</v>
      </c>
      <c r="AW176" s="283">
        <f t="shared" si="31"/>
        <v>16351.634818732178</v>
      </c>
      <c r="AX176" s="283">
        <f t="shared" si="31"/>
        <v>17103.188212930003</v>
      </c>
      <c r="AY176" s="164">
        <f t="shared" si="26"/>
        <v>-6.2576391210694524</v>
      </c>
      <c r="AZ176" s="111">
        <f t="shared" si="27"/>
        <v>-1141.7265870699957</v>
      </c>
      <c r="BA176" s="111">
        <f t="shared" si="28"/>
        <v>8.7892935743636134</v>
      </c>
      <c r="BB176" s="112">
        <f t="shared" si="29"/>
        <v>1381.8254129300021</v>
      </c>
    </row>
    <row r="177" spans="1:54" ht="19.5" customHeight="1" x14ac:dyDescent="0.25">
      <c r="A177" s="101" t="s">
        <v>54</v>
      </c>
      <c r="B177" s="285">
        <f t="shared" si="31"/>
        <v>10103.858</v>
      </c>
      <c r="C177" s="286">
        <f t="shared" si="31"/>
        <v>10278.524876025511</v>
      </c>
      <c r="D177" s="285">
        <f t="shared" si="31"/>
        <v>10192.429994574091</v>
      </c>
      <c r="E177" s="285">
        <f t="shared" si="31"/>
        <v>10279.590484457522</v>
      </c>
      <c r="F177" s="285">
        <f t="shared" si="31"/>
        <v>10445.241</v>
      </c>
      <c r="G177" s="285">
        <f t="shared" si="31"/>
        <v>10378.031300000001</v>
      </c>
      <c r="H177" s="285">
        <f t="shared" si="31"/>
        <v>10316.0995</v>
      </c>
      <c r="I177" s="285">
        <f t="shared" si="31"/>
        <v>10356.35158598252</v>
      </c>
      <c r="J177" s="285">
        <f t="shared" si="31"/>
        <v>10937.227999999999</v>
      </c>
      <c r="K177" s="285">
        <f t="shared" si="31"/>
        <v>11932.2256513456</v>
      </c>
      <c r="L177" s="285">
        <f t="shared" si="31"/>
        <v>12302.716405333542</v>
      </c>
      <c r="M177" s="285">
        <f t="shared" si="31"/>
        <v>12018.505147041089</v>
      </c>
      <c r="N177" s="285">
        <f t="shared" si="31"/>
        <v>10978.688</v>
      </c>
      <c r="O177" s="285">
        <f t="shared" si="31"/>
        <v>10812.987269518379</v>
      </c>
      <c r="P177" s="285">
        <f t="shared" si="31"/>
        <v>10337.73411896162</v>
      </c>
      <c r="Q177" s="285">
        <f t="shared" si="31"/>
        <v>10058.195178038952</v>
      </c>
      <c r="R177" s="285">
        <f t="shared" si="31"/>
        <v>9653.5249999999996</v>
      </c>
      <c r="S177" s="285">
        <f t="shared" si="31"/>
        <v>9294.0806392324303</v>
      </c>
      <c r="T177" s="285">
        <f t="shared" si="31"/>
        <v>9110.9335634479703</v>
      </c>
      <c r="U177" s="285">
        <f t="shared" si="31"/>
        <v>9135.8761513038608</v>
      </c>
      <c r="V177" s="286">
        <f t="shared" si="31"/>
        <v>9440.7180000000008</v>
      </c>
      <c r="W177" s="285">
        <f t="shared" si="31"/>
        <v>9562.0678793837706</v>
      </c>
      <c r="X177" s="285">
        <f t="shared" si="31"/>
        <v>9419.1348805749894</v>
      </c>
      <c r="Y177" s="285">
        <f t="shared" si="31"/>
        <v>9424.4948156085411</v>
      </c>
      <c r="Z177" s="285">
        <f t="shared" si="31"/>
        <v>9434.4490000000005</v>
      </c>
      <c r="AA177" s="285">
        <f t="shared" si="31"/>
        <v>9902.8454117224974</v>
      </c>
      <c r="AB177" s="285">
        <f t="shared" si="31"/>
        <v>9546.5593961808318</v>
      </c>
      <c r="AC177" s="285">
        <f t="shared" si="31"/>
        <v>9264.6038197568305</v>
      </c>
      <c r="AD177" s="285">
        <f t="shared" si="31"/>
        <v>9630.9449999999997</v>
      </c>
      <c r="AE177" s="285">
        <f t="shared" si="31"/>
        <v>9544.29198397033</v>
      </c>
      <c r="AF177" s="285">
        <f t="shared" si="31"/>
        <v>9483.4666121888004</v>
      </c>
      <c r="AG177" s="285">
        <f t="shared" si="31"/>
        <v>9436.104549651589</v>
      </c>
      <c r="AH177" s="285">
        <f t="shared" si="31"/>
        <v>9412.93</v>
      </c>
      <c r="AI177" s="285">
        <f t="shared" si="31"/>
        <v>9471.5955512998698</v>
      </c>
      <c r="AJ177" s="285">
        <f t="shared" si="31"/>
        <v>9411.7058965680899</v>
      </c>
      <c r="AK177" s="285">
        <f t="shared" si="31"/>
        <v>9344.9745899081499</v>
      </c>
      <c r="AL177" s="285">
        <f t="shared" si="31"/>
        <v>9132.0560000000005</v>
      </c>
      <c r="AM177" s="285">
        <f t="shared" si="31"/>
        <v>9178.89452553519</v>
      </c>
      <c r="AN177" s="285">
        <f t="shared" si="31"/>
        <v>9320.8958931818197</v>
      </c>
      <c r="AO177" s="285">
        <f t="shared" si="31"/>
        <v>9039.7164544779989</v>
      </c>
      <c r="AP177" s="285">
        <f t="shared" si="31"/>
        <v>8927.4529999999995</v>
      </c>
      <c r="AQ177" s="285">
        <f t="shared" si="31"/>
        <v>9013.8198545187006</v>
      </c>
      <c r="AR177" s="285">
        <f t="shared" si="31"/>
        <v>8783.5146684349311</v>
      </c>
      <c r="AS177" s="285">
        <f t="shared" si="31"/>
        <v>8706.087307979149</v>
      </c>
      <c r="AT177" s="285">
        <f t="shared" si="31"/>
        <v>8799.7260000000006</v>
      </c>
      <c r="AU177" s="285">
        <f t="shared" si="31"/>
        <v>8943.9484096146716</v>
      </c>
      <c r="AV177" s="285">
        <f t="shared" si="31"/>
        <v>9058.7685100544895</v>
      </c>
      <c r="AW177" s="285">
        <f t="shared" si="31"/>
        <v>9544.9239836892793</v>
      </c>
      <c r="AX177" s="285">
        <f t="shared" si="31"/>
        <v>9808.8690000000006</v>
      </c>
      <c r="AY177" s="167">
        <f t="shared" si="26"/>
        <v>-2.9196646839339264</v>
      </c>
      <c r="AZ177" s="105">
        <f t="shared" si="27"/>
        <v>-294.98899999999958</v>
      </c>
      <c r="BA177" s="105">
        <f t="shared" si="28"/>
        <v>11.468572792254268</v>
      </c>
      <c r="BB177" s="106">
        <f t="shared" si="29"/>
        <v>1009.143</v>
      </c>
    </row>
    <row r="178" spans="1:54" ht="19.5" customHeight="1" thickBot="1" x14ac:dyDescent="0.3">
      <c r="A178" s="101" t="s">
        <v>55</v>
      </c>
      <c r="B178" s="285">
        <f t="shared" si="31"/>
        <v>8141.0568000000003</v>
      </c>
      <c r="C178" s="286">
        <f t="shared" si="31"/>
        <v>8418.5942657746491</v>
      </c>
      <c r="D178" s="285">
        <f t="shared" si="31"/>
        <v>7860.48961472881</v>
      </c>
      <c r="E178" s="285">
        <f t="shared" si="31"/>
        <v>7799.5421995691904</v>
      </c>
      <c r="F178" s="285">
        <f t="shared" si="31"/>
        <v>7873.2662999999993</v>
      </c>
      <c r="G178" s="285">
        <f t="shared" si="31"/>
        <v>7853.0690999999988</v>
      </c>
      <c r="H178" s="285">
        <f t="shared" si="31"/>
        <v>7601.4530000000004</v>
      </c>
      <c r="I178" s="285">
        <f t="shared" si="31"/>
        <v>7547.2833015181104</v>
      </c>
      <c r="J178" s="285">
        <f t="shared" si="31"/>
        <v>7760.3683999999994</v>
      </c>
      <c r="K178" s="285">
        <f t="shared" si="31"/>
        <v>8337.7130465686005</v>
      </c>
      <c r="L178" s="285">
        <f t="shared" si="31"/>
        <v>8247.6987076652695</v>
      </c>
      <c r="M178" s="285">
        <f t="shared" si="31"/>
        <v>8268.1366195835617</v>
      </c>
      <c r="N178" s="285">
        <f t="shared" si="31"/>
        <v>7912.5573000000004</v>
      </c>
      <c r="O178" s="285">
        <f t="shared" si="31"/>
        <v>7923.4251291921491</v>
      </c>
      <c r="P178" s="285">
        <f t="shared" si="31"/>
        <v>7494.0807559819004</v>
      </c>
      <c r="Q178" s="285">
        <f t="shared" si="31"/>
        <v>7249.6613319777398</v>
      </c>
      <c r="R178" s="285">
        <f t="shared" si="31"/>
        <v>7136.8406999999997</v>
      </c>
      <c r="S178" s="285">
        <f t="shared" si="31"/>
        <v>7210.0616788600391</v>
      </c>
      <c r="T178" s="285">
        <f t="shared" si="31"/>
        <v>7034.2628808804102</v>
      </c>
      <c r="U178" s="285">
        <f t="shared" si="31"/>
        <v>7153.979022791691</v>
      </c>
      <c r="V178" s="286">
        <f t="shared" si="31"/>
        <v>7536.9090999999999</v>
      </c>
      <c r="W178" s="285">
        <f t="shared" si="31"/>
        <v>8099.2112702426493</v>
      </c>
      <c r="X178" s="285">
        <f t="shared" si="31"/>
        <v>7817.1664143410499</v>
      </c>
      <c r="Y178" s="285">
        <f t="shared" si="31"/>
        <v>7764.0468592921598</v>
      </c>
      <c r="Z178" s="285">
        <f t="shared" si="31"/>
        <v>7774.6179999999986</v>
      </c>
      <c r="AA178" s="285">
        <f t="shared" si="31"/>
        <v>7804.2868920036008</v>
      </c>
      <c r="AB178" s="285">
        <f t="shared" si="31"/>
        <v>7735.7609421283214</v>
      </c>
      <c r="AC178" s="285">
        <f t="shared" si="31"/>
        <v>7342.6081935069615</v>
      </c>
      <c r="AD178" s="285">
        <f t="shared" si="31"/>
        <v>7459.0550999999996</v>
      </c>
      <c r="AE178" s="285">
        <f t="shared" si="31"/>
        <v>7437.6610856623902</v>
      </c>
      <c r="AF178" s="285">
        <f t="shared" si="31"/>
        <v>7450.544100190461</v>
      </c>
      <c r="AG178" s="285">
        <f t="shared" si="31"/>
        <v>7292.8753813645699</v>
      </c>
      <c r="AH178" s="285">
        <f t="shared" si="31"/>
        <v>7214.4074000000001</v>
      </c>
      <c r="AI178" s="285">
        <f t="shared" si="31"/>
        <v>7691.7610127578109</v>
      </c>
      <c r="AJ178" s="285">
        <f t="shared" si="31"/>
        <v>7598.9858587859108</v>
      </c>
      <c r="AK178" s="285">
        <f t="shared" si="31"/>
        <v>7150.3822457097694</v>
      </c>
      <c r="AL178" s="285">
        <f t="shared" si="31"/>
        <v>7032.0481</v>
      </c>
      <c r="AM178" s="285">
        <f t="shared" si="31"/>
        <v>7250.50345203897</v>
      </c>
      <c r="AN178" s="285">
        <f t="shared" si="31"/>
        <v>7098.1191419864699</v>
      </c>
      <c r="AO178" s="285">
        <f t="shared" si="31"/>
        <v>6910.4287252048398</v>
      </c>
      <c r="AP178" s="285">
        <f t="shared" si="31"/>
        <v>6994.9884999999995</v>
      </c>
      <c r="AQ178" s="285">
        <f t="shared" si="31"/>
        <v>6933.2181539544599</v>
      </c>
      <c r="AR178" s="285">
        <f t="shared" si="31"/>
        <v>7068.5461997267503</v>
      </c>
      <c r="AS178" s="285">
        <f t="shared" si="31"/>
        <v>7071.3749909957296</v>
      </c>
      <c r="AT178" s="285">
        <f t="shared" si="31"/>
        <v>6921.6368000000002</v>
      </c>
      <c r="AU178" s="285">
        <f t="shared" si="31"/>
        <v>6874.3135339502896</v>
      </c>
      <c r="AV178" s="285">
        <f t="shared" si="31"/>
        <v>6877.9817165884197</v>
      </c>
      <c r="AW178" s="285">
        <f t="shared" si="31"/>
        <v>6806.7108350428998</v>
      </c>
      <c r="AX178" s="285">
        <f t="shared" si="31"/>
        <v>7294.3192129300014</v>
      </c>
      <c r="AY178" s="167">
        <f t="shared" si="26"/>
        <v>-10.401542789057991</v>
      </c>
      <c r="AZ178" s="105">
        <f t="shared" si="27"/>
        <v>-846.73758706999888</v>
      </c>
      <c r="BA178" s="105">
        <f t="shared" si="28"/>
        <v>5.3845931576514072</v>
      </c>
      <c r="BB178" s="106">
        <f t="shared" si="29"/>
        <v>372.68241293000119</v>
      </c>
    </row>
    <row r="179" spans="1:54" ht="19.5" hidden="1" customHeight="1" x14ac:dyDescent="0.25">
      <c r="A179" s="101" t="s">
        <v>44</v>
      </c>
      <c r="B179" s="285">
        <f t="shared" si="31"/>
        <v>7327.8850000000002</v>
      </c>
      <c r="C179" s="286">
        <f t="shared" si="31"/>
        <v>7589.0011817873001</v>
      </c>
      <c r="D179" s="285">
        <f t="shared" si="31"/>
        <v>7025.5629992668</v>
      </c>
      <c r="E179" s="285">
        <f t="shared" si="31"/>
        <v>6972.3075662786105</v>
      </c>
      <c r="F179" s="285">
        <f t="shared" si="31"/>
        <v>7029.4879999999994</v>
      </c>
      <c r="G179" s="285">
        <f t="shared" si="31"/>
        <v>7008.2283999999991</v>
      </c>
      <c r="H179" s="285">
        <f t="shared" si="31"/>
        <v>6769.0225</v>
      </c>
      <c r="I179" s="285">
        <f t="shared" si="31"/>
        <v>6703.2292325934104</v>
      </c>
      <c r="J179" s="285">
        <f t="shared" si="31"/>
        <v>6844.09</v>
      </c>
      <c r="K179" s="285">
        <f t="shared" si="31"/>
        <v>7336.6896847232001</v>
      </c>
      <c r="L179" s="285">
        <f t="shared" si="31"/>
        <v>7203.3201808208105</v>
      </c>
      <c r="M179" s="285">
        <f t="shared" si="31"/>
        <v>7227.5636648198406</v>
      </c>
      <c r="N179" s="285">
        <f t="shared" si="31"/>
        <v>6918.4780000000001</v>
      </c>
      <c r="O179" s="285">
        <f t="shared" si="31"/>
        <v>6961.7738752671594</v>
      </c>
      <c r="P179" s="285">
        <f t="shared" si="31"/>
        <v>6572.4449251449396</v>
      </c>
      <c r="Q179" s="285">
        <f t="shared" si="31"/>
        <v>6327.98492411598</v>
      </c>
      <c r="R179" s="285">
        <f t="shared" si="31"/>
        <v>6241.3019999999997</v>
      </c>
      <c r="S179" s="285">
        <f t="shared" si="31"/>
        <v>6322.1923129224197</v>
      </c>
      <c r="T179" s="285">
        <f t="shared" si="31"/>
        <v>6167.0424213762399</v>
      </c>
      <c r="U179" s="285">
        <f t="shared" si="31"/>
        <v>6259.6754426049611</v>
      </c>
      <c r="V179" s="286">
        <f t="shared" si="31"/>
        <v>6589.4769999999999</v>
      </c>
      <c r="W179" s="285">
        <f t="shared" si="31"/>
        <v>7110.7871105697996</v>
      </c>
      <c r="X179" s="285">
        <f t="shared" si="31"/>
        <v>6841.6937795781696</v>
      </c>
      <c r="Y179" s="285">
        <f t="shared" si="31"/>
        <v>6788.1871069224799</v>
      </c>
      <c r="Z179" s="285">
        <f t="shared" si="31"/>
        <v>6820.0579999999991</v>
      </c>
      <c r="AA179" s="285">
        <f t="shared" si="31"/>
        <v>6829.1620298726702</v>
      </c>
      <c r="AB179" s="285">
        <f t="shared" si="31"/>
        <v>6809.3097818025108</v>
      </c>
      <c r="AC179" s="285">
        <f t="shared" si="31"/>
        <v>6428.2489051642406</v>
      </c>
      <c r="AD179" s="285">
        <f t="shared" si="31"/>
        <v>6517.5429999999997</v>
      </c>
      <c r="AE179" s="285">
        <f t="shared" si="31"/>
        <v>6491.6493089247097</v>
      </c>
      <c r="AF179" s="285">
        <f t="shared" si="31"/>
        <v>6494.1527016543205</v>
      </c>
      <c r="AG179" s="285">
        <f t="shared" si="31"/>
        <v>6392.2420767748299</v>
      </c>
      <c r="AH179" s="285">
        <f t="shared" si="31"/>
        <v>6273.1280000000006</v>
      </c>
      <c r="AI179" s="285">
        <f t="shared" si="31"/>
        <v>6677.4807787570307</v>
      </c>
      <c r="AJ179" s="285">
        <f t="shared" si="31"/>
        <v>6638.1839188094709</v>
      </c>
      <c r="AK179" s="285">
        <f t="shared" si="31"/>
        <v>6183.5594629388597</v>
      </c>
      <c r="AL179" s="285">
        <f t="shared" si="31"/>
        <v>6073.1100000000006</v>
      </c>
      <c r="AM179" s="285">
        <f t="shared" si="31"/>
        <v>6280.1649477707697</v>
      </c>
      <c r="AN179" s="285">
        <f t="shared" si="31"/>
        <v>6085.4412027336803</v>
      </c>
      <c r="AO179" s="285">
        <f t="shared" si="31"/>
        <v>5934.4917254252505</v>
      </c>
      <c r="AP179" s="285">
        <f t="shared" si="31"/>
        <v>5984.3450000000003</v>
      </c>
      <c r="AQ179" s="285">
        <f t="shared" si="31"/>
        <v>5866.2890328558606</v>
      </c>
      <c r="AR179" s="285">
        <f t="shared" si="31"/>
        <v>6037.8639957281302</v>
      </c>
      <c r="AS179" s="285">
        <f t="shared" si="31"/>
        <v>6018.3733040400693</v>
      </c>
      <c r="AT179" s="285">
        <f t="shared" si="31"/>
        <v>5883.6839999999993</v>
      </c>
      <c r="AU179" s="285">
        <f t="shared" si="31"/>
        <v>5828.7538380356491</v>
      </c>
      <c r="AV179" s="285">
        <f t="shared" si="31"/>
        <v>5853.1842303919402</v>
      </c>
      <c r="AW179" s="285">
        <f t="shared" si="31"/>
        <v>5771.89917996437</v>
      </c>
      <c r="AX179" s="285">
        <f t="shared" si="31"/>
        <v>6198.9060000000009</v>
      </c>
      <c r="AY179" s="167">
        <f t="shared" si="26"/>
        <v>-15.406869635229739</v>
      </c>
      <c r="AZ179" s="105">
        <f t="shared" si="27"/>
        <v>-1128.9789999999994</v>
      </c>
      <c r="BA179" s="105">
        <f t="shared" si="28"/>
        <v>5.3571732073355172</v>
      </c>
      <c r="BB179" s="106">
        <f t="shared" si="29"/>
        <v>315.22200000000157</v>
      </c>
    </row>
    <row r="180" spans="1:54" ht="19.5" hidden="1" customHeight="1" x14ac:dyDescent="0.25">
      <c r="A180" s="101" t="s">
        <v>45</v>
      </c>
      <c r="B180" s="285">
        <f t="shared" si="31"/>
        <v>813.17180000000008</v>
      </c>
      <c r="C180" s="286">
        <f t="shared" si="31"/>
        <v>829.59308398735016</v>
      </c>
      <c r="D180" s="285">
        <f t="shared" si="31"/>
        <v>834.92661546200986</v>
      </c>
      <c r="E180" s="285">
        <f t="shared" si="31"/>
        <v>827.23463329057995</v>
      </c>
      <c r="F180" s="285">
        <f t="shared" si="31"/>
        <v>843.77829999999994</v>
      </c>
      <c r="G180" s="285">
        <f t="shared" si="31"/>
        <v>844.84069999999997</v>
      </c>
      <c r="H180" s="285">
        <f t="shared" si="31"/>
        <v>832.43049999999994</v>
      </c>
      <c r="I180" s="285">
        <f t="shared" si="31"/>
        <v>844.05406892469978</v>
      </c>
      <c r="J180" s="285">
        <f t="shared" si="31"/>
        <v>916.27839999999992</v>
      </c>
      <c r="K180" s="285">
        <f t="shared" si="31"/>
        <v>1001.0233618454</v>
      </c>
      <c r="L180" s="285">
        <f t="shared" si="31"/>
        <v>1044.3785268444599</v>
      </c>
      <c r="M180" s="285">
        <f t="shared" si="31"/>
        <v>1040.5729547637197</v>
      </c>
      <c r="N180" s="285">
        <f t="shared" si="31"/>
        <v>994.0793000000001</v>
      </c>
      <c r="O180" s="285">
        <f t="shared" si="31"/>
        <v>961.65125392498976</v>
      </c>
      <c r="P180" s="285">
        <f t="shared" si="31"/>
        <v>921.63583083695994</v>
      </c>
      <c r="Q180" s="285">
        <f t="shared" si="31"/>
        <v>921.67640786176003</v>
      </c>
      <c r="R180" s="285">
        <f t="shared" si="31"/>
        <v>895.53869999999995</v>
      </c>
      <c r="S180" s="285">
        <f t="shared" si="31"/>
        <v>887.86936593762005</v>
      </c>
      <c r="T180" s="285">
        <f t="shared" si="31"/>
        <v>867.22045950417009</v>
      </c>
      <c r="U180" s="285">
        <f t="shared" si="31"/>
        <v>894.30358018672996</v>
      </c>
      <c r="V180" s="286">
        <f t="shared" si="31"/>
        <v>947.43209999999988</v>
      </c>
      <c r="W180" s="285">
        <f t="shared" si="31"/>
        <v>988.42415967284978</v>
      </c>
      <c r="X180" s="285">
        <f t="shared" si="31"/>
        <v>975.47263476288003</v>
      </c>
      <c r="Y180" s="285">
        <f t="shared" si="31"/>
        <v>975.85975236968011</v>
      </c>
      <c r="Z180" s="285">
        <f t="shared" si="31"/>
        <v>954.56000000000006</v>
      </c>
      <c r="AA180" s="285">
        <f t="shared" si="31"/>
        <v>975.12486213092984</v>
      </c>
      <c r="AB180" s="285">
        <f t="shared" si="31"/>
        <v>926.45116032581006</v>
      </c>
      <c r="AC180" s="285">
        <f t="shared" si="31"/>
        <v>914.35928834271999</v>
      </c>
      <c r="AD180" s="285">
        <f t="shared" si="31"/>
        <v>941.51210000000003</v>
      </c>
      <c r="AE180" s="285">
        <f t="shared" si="31"/>
        <v>946.01177673767984</v>
      </c>
      <c r="AF180" s="285">
        <f t="shared" si="31"/>
        <v>956.39139853614006</v>
      </c>
      <c r="AG180" s="285">
        <f t="shared" si="31"/>
        <v>900.63330458973996</v>
      </c>
      <c r="AH180" s="285">
        <f t="shared" si="31"/>
        <v>941.27940000000001</v>
      </c>
      <c r="AI180" s="285">
        <f t="shared" si="31"/>
        <v>1014.28023400078</v>
      </c>
      <c r="AJ180" s="285">
        <f t="shared" si="31"/>
        <v>960.80193997643983</v>
      </c>
      <c r="AK180" s="285">
        <f t="shared" si="31"/>
        <v>966.82278277091018</v>
      </c>
      <c r="AL180" s="285">
        <f t="shared" si="31"/>
        <v>958.93810000000008</v>
      </c>
      <c r="AM180" s="285">
        <f t="shared" si="31"/>
        <v>970.33850426820015</v>
      </c>
      <c r="AN180" s="285">
        <f t="shared" si="31"/>
        <v>1012.6779392527899</v>
      </c>
      <c r="AO180" s="285">
        <f t="shared" si="31"/>
        <v>975.93699977958988</v>
      </c>
      <c r="AP180" s="285">
        <f t="shared" si="31"/>
        <v>1010.6435000000001</v>
      </c>
      <c r="AQ180" s="285">
        <f t="shared" si="31"/>
        <v>1066.9291210986003</v>
      </c>
      <c r="AR180" s="285">
        <f t="shared" si="31"/>
        <v>1030.6822039986198</v>
      </c>
      <c r="AS180" s="285">
        <f t="shared" si="31"/>
        <v>1053.0016869556603</v>
      </c>
      <c r="AT180" s="285">
        <f t="shared" si="31"/>
        <v>1037.9528</v>
      </c>
      <c r="AU180" s="285">
        <f t="shared" si="31"/>
        <v>1045.5596959146399</v>
      </c>
      <c r="AV180" s="285">
        <f t="shared" si="31"/>
        <v>1024.7974861964799</v>
      </c>
      <c r="AW180" s="285">
        <f t="shared" si="31"/>
        <v>1034.8116550785301</v>
      </c>
      <c r="AX180" s="285">
        <f t="shared" si="31"/>
        <v>1095.4132129300001</v>
      </c>
      <c r="AY180" s="167">
        <f t="shared" si="26"/>
        <v>34.702410231185446</v>
      </c>
      <c r="AZ180" s="105">
        <f t="shared" si="27"/>
        <v>282.24141293000002</v>
      </c>
      <c r="BA180" s="105">
        <f t="shared" si="28"/>
        <v>5.5298651252408559</v>
      </c>
      <c r="BB180" s="106">
        <f t="shared" si="29"/>
        <v>57.460412930000075</v>
      </c>
    </row>
    <row r="181" spans="1:54" ht="19.5" hidden="1" customHeight="1" x14ac:dyDescent="0.25">
      <c r="A181" s="99" t="s">
        <v>125</v>
      </c>
      <c r="B181" s="283">
        <v>25277.733799999998</v>
      </c>
      <c r="C181" s="284">
        <v>25658.233868316776</v>
      </c>
      <c r="D181" s="283">
        <v>25036.940528674462</v>
      </c>
      <c r="E181" s="283">
        <v>25214.33243485487</v>
      </c>
      <c r="F181" s="283">
        <v>25511.792300000001</v>
      </c>
      <c r="G181" s="283">
        <v>25425.7984</v>
      </c>
      <c r="H181" s="283">
        <v>25047.073800000002</v>
      </c>
      <c r="I181" s="283">
        <v>24847.380456917941</v>
      </c>
      <c r="J181" s="283">
        <v>26648.873400000004</v>
      </c>
      <c r="K181" s="283">
        <v>29467.309094107703</v>
      </c>
      <c r="L181" s="283">
        <v>30473.354264227382</v>
      </c>
      <c r="M181" s="283">
        <v>29530.316475849344</v>
      </c>
      <c r="N181" s="283">
        <v>26945.255300000001</v>
      </c>
      <c r="O181" s="283">
        <v>26529.348395081899</v>
      </c>
      <c r="P181" s="283">
        <v>24841.797937232477</v>
      </c>
      <c r="Q181" s="283">
        <v>24005.325971730817</v>
      </c>
      <c r="R181" s="283">
        <v>22601.437699999999</v>
      </c>
      <c r="S181" s="283">
        <v>22048.59689897377</v>
      </c>
      <c r="T181" s="283">
        <v>21421.977277600981</v>
      </c>
      <c r="U181" s="283">
        <v>21734.799048119239</v>
      </c>
      <c r="V181" s="284">
        <v>22886.4951</v>
      </c>
      <c r="W181" s="283">
        <v>23717.005212142532</v>
      </c>
      <c r="X181" s="283">
        <v>23014.313538733259</v>
      </c>
      <c r="Y181" s="283">
        <v>22769.908922939918</v>
      </c>
      <c r="Z181" s="283">
        <v>22641.665999999997</v>
      </c>
      <c r="AA181" s="283">
        <v>24189.230574356458</v>
      </c>
      <c r="AB181" s="283">
        <v>23088.935344711776</v>
      </c>
      <c r="AC181" s="283">
        <v>22449.542342062538</v>
      </c>
      <c r="AD181" s="283">
        <v>23181.270100000002</v>
      </c>
      <c r="AE181" s="283">
        <v>22926.49265702979</v>
      </c>
      <c r="AF181" s="283">
        <v>22660.2736597904</v>
      </c>
      <c r="AG181" s="283">
        <v>22592.488642279532</v>
      </c>
      <c r="AH181" s="283">
        <v>22477.0694</v>
      </c>
      <c r="AI181" s="283">
        <v>22705.859785037559</v>
      </c>
      <c r="AJ181" s="283">
        <v>22586.190709038921</v>
      </c>
      <c r="AK181" s="283">
        <v>22391.64592859424</v>
      </c>
      <c r="AL181" s="283">
        <v>22083.520100000002</v>
      </c>
      <c r="AM181" s="283">
        <v>22136.81236489076</v>
      </c>
      <c r="AN181" s="283">
        <v>22597.691113711931</v>
      </c>
      <c r="AO181" s="283">
        <v>21908.611439389526</v>
      </c>
      <c r="AP181" s="283">
        <v>21673.549499999997</v>
      </c>
      <c r="AQ181" s="283">
        <v>22063.322455919482</v>
      </c>
      <c r="AR181" s="283">
        <v>21532.143451716947</v>
      </c>
      <c r="AS181" s="283">
        <v>21262.90948188143</v>
      </c>
      <c r="AT181" s="283">
        <v>21492.108800000002</v>
      </c>
      <c r="AU181" s="283">
        <v>22086.735612648612</v>
      </c>
      <c r="AV181" s="283">
        <v>22287.147665249249</v>
      </c>
      <c r="AW181" s="283">
        <v>23894.558254973672</v>
      </c>
      <c r="AX181" s="283">
        <v>24744.268212930001</v>
      </c>
      <c r="AY181" s="164">
        <f t="shared" si="26"/>
        <v>-2.1101603389548949</v>
      </c>
      <c r="AZ181" s="111">
        <f t="shared" si="27"/>
        <v>-533.46558706999713</v>
      </c>
      <c r="BA181" s="111">
        <f t="shared" si="28"/>
        <v>15.132071784516176</v>
      </c>
      <c r="BB181" s="112">
        <f t="shared" si="29"/>
        <v>3252.1594129299992</v>
      </c>
    </row>
    <row r="182" spans="1:54" ht="19.5" hidden="1" customHeight="1" x14ac:dyDescent="0.25">
      <c r="A182" s="99" t="s">
        <v>126</v>
      </c>
      <c r="B182" s="283">
        <v>8561.5750000000007</v>
      </c>
      <c r="C182" s="284">
        <v>8579.5772343398585</v>
      </c>
      <c r="D182" s="283">
        <v>8523.7753457912586</v>
      </c>
      <c r="E182" s="283">
        <v>8688.8816688431107</v>
      </c>
      <c r="F182" s="283">
        <v>8787.7060000000001</v>
      </c>
      <c r="G182" s="283">
        <v>8796.0421999999999</v>
      </c>
      <c r="H182" s="283">
        <v>8670.4846999999991</v>
      </c>
      <c r="I182" s="283">
        <v>8505.9884663124903</v>
      </c>
      <c r="J182" s="283">
        <v>9561.0339999999997</v>
      </c>
      <c r="K182" s="283">
        <v>10554.3516222819</v>
      </c>
      <c r="L182" s="283">
        <v>11206.24179912213</v>
      </c>
      <c r="M182" s="283">
        <v>10790.80714032889</v>
      </c>
      <c r="N182" s="283">
        <v>9596.4219999999987</v>
      </c>
      <c r="O182" s="283">
        <v>9473.1743760931204</v>
      </c>
      <c r="P182" s="283">
        <v>8660.8878593570407</v>
      </c>
      <c r="Q182" s="283">
        <v>8303.69331666174</v>
      </c>
      <c r="R182" s="283">
        <v>7584.2279999999992</v>
      </c>
      <c r="S182" s="283">
        <v>7455.4557664998702</v>
      </c>
      <c r="T182" s="283">
        <v>7125.2934505333506</v>
      </c>
      <c r="U182" s="283">
        <v>7283.1423566741205</v>
      </c>
      <c r="V182" s="284">
        <v>7791.2579999999998</v>
      </c>
      <c r="W182" s="283">
        <v>8077.52532434157</v>
      </c>
      <c r="X182" s="283">
        <v>7847.1073789374204</v>
      </c>
      <c r="Y182" s="283">
        <v>7754.2697241732003</v>
      </c>
      <c r="Z182" s="283">
        <v>7757.1610000000001</v>
      </c>
      <c r="AA182" s="283">
        <v>8485.5830581064984</v>
      </c>
      <c r="AB182" s="283">
        <v>8021.0253864797487</v>
      </c>
      <c r="AC182" s="283">
        <v>7935.7581078642497</v>
      </c>
      <c r="AD182" s="283">
        <v>8204.5439999999999</v>
      </c>
      <c r="AE182" s="283">
        <v>8122.8708608490706</v>
      </c>
      <c r="AF182" s="283">
        <v>8001.8204621201403</v>
      </c>
      <c r="AG182" s="283">
        <v>8020.6401291943703</v>
      </c>
      <c r="AH182" s="283">
        <v>8006.2969999999996</v>
      </c>
      <c r="AI182" s="283">
        <v>8048.1333365560386</v>
      </c>
      <c r="AJ182" s="283">
        <v>8099.7541294853199</v>
      </c>
      <c r="AK182" s="283">
        <v>8205.0551104413607</v>
      </c>
      <c r="AL182" s="283">
        <v>8431.3459999999995</v>
      </c>
      <c r="AM182" s="283">
        <v>8403.5945070320104</v>
      </c>
      <c r="AN182" s="283">
        <v>8657.5377480096213</v>
      </c>
      <c r="AO182" s="283">
        <v>8467.7231668249096</v>
      </c>
      <c r="AP182" s="283">
        <v>8531.7659999999996</v>
      </c>
      <c r="AQ182" s="283">
        <v>8730.4554634812412</v>
      </c>
      <c r="AR182" s="283">
        <v>8544.6285714119895</v>
      </c>
      <c r="AS182" s="283">
        <v>8400.3612897377498</v>
      </c>
      <c r="AT182" s="283">
        <v>8537.3119999999999</v>
      </c>
      <c r="AU182" s="283">
        <v>8916.467987442451</v>
      </c>
      <c r="AV182" s="283">
        <v>8958.1816536268889</v>
      </c>
      <c r="AW182" s="283">
        <v>9955.3681868368913</v>
      </c>
      <c r="AX182" s="283">
        <v>10319.448</v>
      </c>
      <c r="AY182" s="164">
        <f t="shared" si="26"/>
        <v>20.531209119790685</v>
      </c>
      <c r="AZ182" s="111">
        <f t="shared" si="27"/>
        <v>1757.8729999999996</v>
      </c>
      <c r="BA182" s="111">
        <f t="shared" si="28"/>
        <v>20.874281095896833</v>
      </c>
      <c r="BB182" s="112">
        <f t="shared" si="29"/>
        <v>1782.1360000000004</v>
      </c>
    </row>
    <row r="183" spans="1:54" ht="19.5" hidden="1" customHeight="1" x14ac:dyDescent="0.25">
      <c r="A183" s="101" t="s">
        <v>127</v>
      </c>
      <c r="B183" s="285">
        <v>3066.6190000000001</v>
      </c>
      <c r="C183" s="286">
        <v>3184.6779999999999</v>
      </c>
      <c r="D183" s="285">
        <v>3185.3530000000001</v>
      </c>
      <c r="E183" s="285">
        <v>3277.1219999999998</v>
      </c>
      <c r="F183" s="285">
        <v>3278.2910000000002</v>
      </c>
      <c r="G183" s="285">
        <v>3286.433</v>
      </c>
      <c r="H183" s="285">
        <v>3259.0430000000001</v>
      </c>
      <c r="I183" s="285">
        <v>3239.913</v>
      </c>
      <c r="J183" s="285">
        <v>3282.43</v>
      </c>
      <c r="K183" s="285">
        <v>3356.308</v>
      </c>
      <c r="L183" s="285">
        <v>3210.02</v>
      </c>
      <c r="M183" s="285">
        <v>2883.779</v>
      </c>
      <c r="N183" s="285">
        <v>2478.92</v>
      </c>
      <c r="O183" s="285">
        <v>2450.0129999999999</v>
      </c>
      <c r="P183" s="285">
        <v>2369.8130000000001</v>
      </c>
      <c r="Q183" s="285">
        <v>2287.3890000000001</v>
      </c>
      <c r="R183" s="285">
        <v>2142.5700000000002</v>
      </c>
      <c r="S183" s="285">
        <v>2114.2199999999998</v>
      </c>
      <c r="T183" s="285">
        <v>2080.2779999999998</v>
      </c>
      <c r="U183" s="285">
        <v>2049.5630000000001</v>
      </c>
      <c r="V183" s="286">
        <v>2077.9989999999998</v>
      </c>
      <c r="W183" s="285">
        <v>2131.2550000000001</v>
      </c>
      <c r="X183" s="285">
        <v>2121.1329999999998</v>
      </c>
      <c r="Y183" s="285">
        <v>2109.7669999999998</v>
      </c>
      <c r="Z183" s="285">
        <v>2097.7170000000001</v>
      </c>
      <c r="AA183" s="285">
        <v>2299.5390000000002</v>
      </c>
      <c r="AB183" s="285">
        <v>2247.4009999999998</v>
      </c>
      <c r="AC183" s="285">
        <v>2234.0309999999999</v>
      </c>
      <c r="AD183" s="285">
        <v>2335.8139999999999</v>
      </c>
      <c r="AE183" s="285">
        <v>2337.6680000000001</v>
      </c>
      <c r="AF183" s="285">
        <v>2377.7260000000001</v>
      </c>
      <c r="AG183" s="285">
        <v>2356.0169999999998</v>
      </c>
      <c r="AH183" s="285">
        <v>2360.8069999999998</v>
      </c>
      <c r="AI183" s="285">
        <v>2392.2220000000002</v>
      </c>
      <c r="AJ183" s="285">
        <v>2395.0419999999999</v>
      </c>
      <c r="AK183" s="285">
        <v>2388.9850000000001</v>
      </c>
      <c r="AL183" s="285">
        <v>2379.1819999999998</v>
      </c>
      <c r="AM183" s="285">
        <v>2434.8290000000002</v>
      </c>
      <c r="AN183" s="285">
        <v>2540.9639999999999</v>
      </c>
      <c r="AO183" s="285">
        <v>2466.5279999999998</v>
      </c>
      <c r="AP183" s="285">
        <v>2481.614</v>
      </c>
      <c r="AQ183" s="285">
        <v>2638.232</v>
      </c>
      <c r="AR183" s="285">
        <v>2576.9409999999998</v>
      </c>
      <c r="AS183" s="285">
        <v>2557.4699999999998</v>
      </c>
      <c r="AT183" s="285">
        <v>2591.402</v>
      </c>
      <c r="AU183" s="285">
        <v>2753.9839999999999</v>
      </c>
      <c r="AV183" s="285">
        <v>2765.8719999999998</v>
      </c>
      <c r="AW183" s="285">
        <v>2970.3809999999999</v>
      </c>
      <c r="AX183" s="285">
        <v>3048.32</v>
      </c>
      <c r="AY183" s="167">
        <f t="shared" si="26"/>
        <v>-0.59675210330658479</v>
      </c>
      <c r="AZ183" s="105">
        <f t="shared" si="27"/>
        <v>-18.298999999999978</v>
      </c>
      <c r="BA183" s="105">
        <f t="shared" si="28"/>
        <v>17.631396156517713</v>
      </c>
      <c r="BB183" s="106">
        <f t="shared" si="29"/>
        <v>456.91800000000012</v>
      </c>
    </row>
    <row r="184" spans="1:54" ht="19.5" hidden="1" customHeight="1" x14ac:dyDescent="0.25">
      <c r="A184" s="101" t="s">
        <v>128</v>
      </c>
      <c r="B184" s="285">
        <v>5494.9560000000001</v>
      </c>
      <c r="C184" s="286">
        <v>5394.8992343398586</v>
      </c>
      <c r="D184" s="285">
        <v>5338.4223457912594</v>
      </c>
      <c r="E184" s="285">
        <v>5411.7596688431104</v>
      </c>
      <c r="F184" s="285">
        <v>5509.415</v>
      </c>
      <c r="G184" s="285">
        <v>5509.6091999999999</v>
      </c>
      <c r="H184" s="285">
        <v>5411.4416999999994</v>
      </c>
      <c r="I184" s="285">
        <v>5266.0754663124908</v>
      </c>
      <c r="J184" s="285">
        <v>6278.6040000000003</v>
      </c>
      <c r="K184" s="285">
        <v>7198.0436222818998</v>
      </c>
      <c r="L184" s="285">
        <v>7996.2217991221296</v>
      </c>
      <c r="M184" s="285">
        <v>7907.02814032889</v>
      </c>
      <c r="N184" s="285">
        <v>7117.5019999999995</v>
      </c>
      <c r="O184" s="285">
        <v>7023.1613760931205</v>
      </c>
      <c r="P184" s="285">
        <v>6291.0748593570406</v>
      </c>
      <c r="Q184" s="285">
        <v>6016.3043166617399</v>
      </c>
      <c r="R184" s="285">
        <v>5441.6579999999994</v>
      </c>
      <c r="S184" s="285">
        <v>5341.2357664998699</v>
      </c>
      <c r="T184" s="285">
        <v>5045.0154505333503</v>
      </c>
      <c r="U184" s="285">
        <v>5233.5793566741204</v>
      </c>
      <c r="V184" s="286">
        <v>5713.259</v>
      </c>
      <c r="W184" s="285">
        <v>5946.2703243415699</v>
      </c>
      <c r="X184" s="285">
        <v>5725.9743789374206</v>
      </c>
      <c r="Y184" s="285">
        <v>5644.5027241732005</v>
      </c>
      <c r="Z184" s="285">
        <v>5659.4439999999995</v>
      </c>
      <c r="AA184" s="285">
        <v>6186.0440581064986</v>
      </c>
      <c r="AB184" s="285">
        <v>5773.6243864797489</v>
      </c>
      <c r="AC184" s="285">
        <v>5701.7271078642498</v>
      </c>
      <c r="AD184" s="285">
        <v>5868.73</v>
      </c>
      <c r="AE184" s="285">
        <v>5785.2028608490709</v>
      </c>
      <c r="AF184" s="285">
        <v>5624.0944621201406</v>
      </c>
      <c r="AG184" s="285">
        <v>5664.6231291943704</v>
      </c>
      <c r="AH184" s="285">
        <v>5645.49</v>
      </c>
      <c r="AI184" s="285">
        <v>5655.9113365560388</v>
      </c>
      <c r="AJ184" s="285">
        <v>5704.7121294853196</v>
      </c>
      <c r="AK184" s="285">
        <v>5816.0701104413611</v>
      </c>
      <c r="AL184" s="285">
        <v>6052.1639999999998</v>
      </c>
      <c r="AM184" s="285">
        <v>5968.7655070320097</v>
      </c>
      <c r="AN184" s="285">
        <v>6116.5737480096204</v>
      </c>
      <c r="AO184" s="285">
        <v>6001.1951668249085</v>
      </c>
      <c r="AP184" s="285">
        <v>6050.152</v>
      </c>
      <c r="AQ184" s="285">
        <v>6092.2234634812403</v>
      </c>
      <c r="AR184" s="285">
        <v>5967.6875714119897</v>
      </c>
      <c r="AS184" s="285">
        <v>5842.8912897377504</v>
      </c>
      <c r="AT184" s="285">
        <v>5945.91</v>
      </c>
      <c r="AU184" s="285">
        <v>6162.4839874424506</v>
      </c>
      <c r="AV184" s="285">
        <v>6192.3096536268895</v>
      </c>
      <c r="AW184" s="285">
        <v>6984.9871868368909</v>
      </c>
      <c r="AX184" s="285">
        <v>7271.1280000000006</v>
      </c>
      <c r="AY184" s="167">
        <f t="shared" si="26"/>
        <v>32.32211101000911</v>
      </c>
      <c r="AZ184" s="105">
        <f t="shared" si="27"/>
        <v>1776.1720000000005</v>
      </c>
      <c r="BA184" s="105">
        <f t="shared" si="28"/>
        <v>22.287626768025039</v>
      </c>
      <c r="BB184" s="106">
        <f t="shared" si="29"/>
        <v>1325.2180000000008</v>
      </c>
    </row>
    <row r="185" spans="1:54" ht="19.5" hidden="1" customHeight="1" x14ac:dyDescent="0.25">
      <c r="A185" s="101" t="s">
        <v>44</v>
      </c>
      <c r="B185" s="285">
        <v>5413.27</v>
      </c>
      <c r="C185" s="286">
        <v>5307.544234339859</v>
      </c>
      <c r="D185" s="285">
        <v>5255.4853457912595</v>
      </c>
      <c r="E185" s="285">
        <v>5325.4826688431103</v>
      </c>
      <c r="F185" s="285">
        <v>5411.3810000000003</v>
      </c>
      <c r="G185" s="285">
        <v>5405.7022000000006</v>
      </c>
      <c r="H185" s="285">
        <v>5304.1276999999991</v>
      </c>
      <c r="I185" s="285">
        <v>5178.1604663124908</v>
      </c>
      <c r="J185" s="285">
        <v>6156.1670000000004</v>
      </c>
      <c r="K185" s="285">
        <v>7058.3426222818998</v>
      </c>
      <c r="L185" s="285">
        <v>7829.8877991221298</v>
      </c>
      <c r="M185" s="285">
        <v>7760.4511403288898</v>
      </c>
      <c r="N185" s="285">
        <v>6986.6639999999998</v>
      </c>
      <c r="O185" s="285">
        <v>6895.5803760931203</v>
      </c>
      <c r="P185" s="285">
        <v>6175.7938593570407</v>
      </c>
      <c r="Q185" s="285">
        <v>5910.1773166617395</v>
      </c>
      <c r="R185" s="285">
        <v>5373.74</v>
      </c>
      <c r="S185" s="285">
        <v>5191.6447664998695</v>
      </c>
      <c r="T185" s="285">
        <v>4890.4524505333502</v>
      </c>
      <c r="U185" s="285">
        <v>5098.65335667412</v>
      </c>
      <c r="V185" s="286">
        <v>5573.57</v>
      </c>
      <c r="W185" s="285">
        <v>5810.01632434157</v>
      </c>
      <c r="X185" s="285">
        <v>5579.3923789374203</v>
      </c>
      <c r="Y185" s="285">
        <v>5509.0897241732</v>
      </c>
      <c r="Z185" s="285">
        <v>5521.6859999999997</v>
      </c>
      <c r="AA185" s="285">
        <v>6027.8040581064988</v>
      </c>
      <c r="AB185" s="285">
        <v>5625.6933864797493</v>
      </c>
      <c r="AC185" s="285">
        <v>5514.4211078642502</v>
      </c>
      <c r="AD185" s="285">
        <v>5671.2389999999996</v>
      </c>
      <c r="AE185" s="285">
        <v>5592.4348608490709</v>
      </c>
      <c r="AF185" s="285">
        <v>5447.8214621201405</v>
      </c>
      <c r="AG185" s="285">
        <v>5475.6581291943703</v>
      </c>
      <c r="AH185" s="285">
        <v>5434.9160000000002</v>
      </c>
      <c r="AI185" s="285">
        <v>5433.7453365560386</v>
      </c>
      <c r="AJ185" s="285">
        <v>5481.2161294853195</v>
      </c>
      <c r="AK185" s="285">
        <v>5605.793110441361</v>
      </c>
      <c r="AL185" s="285">
        <v>5758.6289999999999</v>
      </c>
      <c r="AM185" s="285">
        <v>5722.7685070320094</v>
      </c>
      <c r="AN185" s="285">
        <v>5857.8827480096206</v>
      </c>
      <c r="AO185" s="285">
        <v>5752.9651668249098</v>
      </c>
      <c r="AP185" s="285">
        <v>5788.7330000000002</v>
      </c>
      <c r="AQ185" s="285">
        <v>5832.8294634812401</v>
      </c>
      <c r="AR185" s="285">
        <v>5716.6345714119898</v>
      </c>
      <c r="AS185" s="285">
        <v>5618.84028973775</v>
      </c>
      <c r="AT185" s="285">
        <v>5717.5309999999999</v>
      </c>
      <c r="AU185" s="285">
        <v>5921.8069874424509</v>
      </c>
      <c r="AV185" s="285">
        <v>5941.9136536268898</v>
      </c>
      <c r="AW185" s="285">
        <v>6679.648186836891</v>
      </c>
      <c r="AX185" s="285">
        <v>6930.8140000000003</v>
      </c>
      <c r="AY185" s="167">
        <f t="shared" si="26"/>
        <v>28.032808083793618</v>
      </c>
      <c r="AZ185" s="105">
        <f t="shared" si="27"/>
        <v>1517.5439999999999</v>
      </c>
      <c r="BA185" s="105">
        <f t="shared" si="28"/>
        <v>21.220813292522958</v>
      </c>
      <c r="BB185" s="106">
        <f t="shared" si="29"/>
        <v>1213.2830000000004</v>
      </c>
    </row>
    <row r="186" spans="1:54" ht="19.5" hidden="1" customHeight="1" x14ac:dyDescent="0.25">
      <c r="A186" s="101" t="s">
        <v>45</v>
      </c>
      <c r="B186" s="285">
        <v>81.686000000000007</v>
      </c>
      <c r="C186" s="286">
        <v>87.355000000000004</v>
      </c>
      <c r="D186" s="285">
        <v>82.936999999999998</v>
      </c>
      <c r="E186" s="285">
        <v>86.277000000000001</v>
      </c>
      <c r="F186" s="285">
        <v>98.034000000000006</v>
      </c>
      <c r="G186" s="285">
        <v>103.907</v>
      </c>
      <c r="H186" s="285">
        <v>107.31399999999999</v>
      </c>
      <c r="I186" s="285">
        <v>87.915000000000006</v>
      </c>
      <c r="J186" s="285">
        <v>122.437</v>
      </c>
      <c r="K186" s="285">
        <v>139.70099999999999</v>
      </c>
      <c r="L186" s="285">
        <v>166.334</v>
      </c>
      <c r="M186" s="285">
        <v>146.577</v>
      </c>
      <c r="N186" s="285">
        <v>130.83799999999999</v>
      </c>
      <c r="O186" s="285">
        <v>127.581</v>
      </c>
      <c r="P186" s="285">
        <v>115.28100000000001</v>
      </c>
      <c r="Q186" s="285">
        <v>106.127</v>
      </c>
      <c r="R186" s="285">
        <v>67.918000000000006</v>
      </c>
      <c r="S186" s="285">
        <v>149.59100000000001</v>
      </c>
      <c r="T186" s="285">
        <v>154.56299999999999</v>
      </c>
      <c r="U186" s="285">
        <v>134.92599999999999</v>
      </c>
      <c r="V186" s="286">
        <v>139.68899999999999</v>
      </c>
      <c r="W186" s="285">
        <v>136.25399999999999</v>
      </c>
      <c r="X186" s="285">
        <v>146.58199999999999</v>
      </c>
      <c r="Y186" s="285">
        <v>135.41300000000001</v>
      </c>
      <c r="Z186" s="285">
        <v>137.75800000000001</v>
      </c>
      <c r="AA186" s="285">
        <v>158.24</v>
      </c>
      <c r="AB186" s="285">
        <v>147.93100000000001</v>
      </c>
      <c r="AC186" s="285">
        <v>187.30600000000001</v>
      </c>
      <c r="AD186" s="285">
        <v>197.49100000000001</v>
      </c>
      <c r="AE186" s="285">
        <v>192.768</v>
      </c>
      <c r="AF186" s="285">
        <v>176.273</v>
      </c>
      <c r="AG186" s="285">
        <v>188.965</v>
      </c>
      <c r="AH186" s="285">
        <v>210.57400000000001</v>
      </c>
      <c r="AI186" s="285">
        <v>222.166</v>
      </c>
      <c r="AJ186" s="285">
        <v>223.49600000000001</v>
      </c>
      <c r="AK186" s="285">
        <v>210.27699999999999</v>
      </c>
      <c r="AL186" s="285">
        <v>293.53500000000003</v>
      </c>
      <c r="AM186" s="285">
        <v>245.99700000000001</v>
      </c>
      <c r="AN186" s="285">
        <v>258.69099999999997</v>
      </c>
      <c r="AO186" s="285">
        <v>248.23</v>
      </c>
      <c r="AP186" s="285">
        <v>261.41899999999998</v>
      </c>
      <c r="AQ186" s="285">
        <v>259.39400000000001</v>
      </c>
      <c r="AR186" s="285">
        <v>251.053</v>
      </c>
      <c r="AS186" s="285">
        <v>224.05099999999999</v>
      </c>
      <c r="AT186" s="285">
        <v>228.37899999999999</v>
      </c>
      <c r="AU186" s="285">
        <v>240.67699999999999</v>
      </c>
      <c r="AV186" s="285">
        <v>250.39599999999999</v>
      </c>
      <c r="AW186" s="285">
        <v>305.339</v>
      </c>
      <c r="AX186" s="285">
        <v>340.31400000000002</v>
      </c>
      <c r="AY186" s="167">
        <f t="shared" si="26"/>
        <v>316.52386780905755</v>
      </c>
      <c r="AZ186" s="105">
        <f t="shared" si="27"/>
        <v>258.62800000000004</v>
      </c>
      <c r="BA186" s="105">
        <f t="shared" si="28"/>
        <v>48.992994746059551</v>
      </c>
      <c r="BB186" s="106">
        <f t="shared" si="29"/>
        <v>111.93500000000003</v>
      </c>
    </row>
    <row r="187" spans="1:54" ht="19.5" hidden="1" customHeight="1" x14ac:dyDescent="0.25">
      <c r="A187" s="99" t="s">
        <v>129</v>
      </c>
      <c r="B187" s="283">
        <v>16716.158799999997</v>
      </c>
      <c r="C187" s="284">
        <v>17078.65663397692</v>
      </c>
      <c r="D187" s="283">
        <v>16513.165182883204</v>
      </c>
      <c r="E187" s="283">
        <v>16525.45076601176</v>
      </c>
      <c r="F187" s="283">
        <v>16724.086299999999</v>
      </c>
      <c r="G187" s="283">
        <v>16629.7562</v>
      </c>
      <c r="H187" s="283">
        <v>16376.589100000001</v>
      </c>
      <c r="I187" s="283">
        <v>16341.391990605451</v>
      </c>
      <c r="J187" s="283">
        <v>17087.839400000001</v>
      </c>
      <c r="K187" s="283">
        <v>18912.957471825801</v>
      </c>
      <c r="L187" s="283">
        <v>19267.112465105249</v>
      </c>
      <c r="M187" s="283">
        <v>18739.509335520452</v>
      </c>
      <c r="N187" s="283">
        <v>17348.833300000002</v>
      </c>
      <c r="O187" s="283">
        <v>17056.174018988779</v>
      </c>
      <c r="P187" s="283">
        <v>16180.910077875438</v>
      </c>
      <c r="Q187" s="283">
        <v>15701.632655069079</v>
      </c>
      <c r="R187" s="283">
        <v>15017.209699999999</v>
      </c>
      <c r="S187" s="283">
        <v>14593.1411324739</v>
      </c>
      <c r="T187" s="283">
        <v>14296.683827067631</v>
      </c>
      <c r="U187" s="283">
        <v>14451.65669144512</v>
      </c>
      <c r="V187" s="284">
        <v>15095.2371</v>
      </c>
      <c r="W187" s="283">
        <v>15639.479887800961</v>
      </c>
      <c r="X187" s="283">
        <v>15167.20615979584</v>
      </c>
      <c r="Y187" s="283">
        <v>15015.639198766719</v>
      </c>
      <c r="Z187" s="283">
        <v>14884.504999999999</v>
      </c>
      <c r="AA187" s="283">
        <v>15703.647516249959</v>
      </c>
      <c r="AB187" s="283">
        <v>15067.909958232029</v>
      </c>
      <c r="AC187" s="283">
        <v>14513.784234198289</v>
      </c>
      <c r="AD187" s="283">
        <v>14976.7261</v>
      </c>
      <c r="AE187" s="283">
        <v>14803.62179618072</v>
      </c>
      <c r="AF187" s="283">
        <v>14658.45319767026</v>
      </c>
      <c r="AG187" s="283">
        <v>14571.84851308516</v>
      </c>
      <c r="AH187" s="283">
        <v>14470.7724</v>
      </c>
      <c r="AI187" s="283">
        <v>14657.72644848152</v>
      </c>
      <c r="AJ187" s="283">
        <v>14486.4365795536</v>
      </c>
      <c r="AK187" s="283">
        <v>14186.590818152878</v>
      </c>
      <c r="AL187" s="283">
        <v>13652.1741</v>
      </c>
      <c r="AM187" s="283">
        <v>13733.21785785875</v>
      </c>
      <c r="AN187" s="283">
        <v>13940.15336570231</v>
      </c>
      <c r="AO187" s="283">
        <v>13440.888272564618</v>
      </c>
      <c r="AP187" s="283">
        <v>13141.783499999998</v>
      </c>
      <c r="AQ187" s="283">
        <v>13332.866992438241</v>
      </c>
      <c r="AR187" s="283">
        <v>12987.51488030496</v>
      </c>
      <c r="AS187" s="283">
        <v>12862.54819214368</v>
      </c>
      <c r="AT187" s="283">
        <v>12954.7968</v>
      </c>
      <c r="AU187" s="283">
        <v>13170.267625206161</v>
      </c>
      <c r="AV187" s="283">
        <v>13328.96601162236</v>
      </c>
      <c r="AW187" s="283">
        <v>13939.190068136781</v>
      </c>
      <c r="AX187" s="283">
        <v>14424.820212930001</v>
      </c>
      <c r="AY187" s="164">
        <f t="shared" si="26"/>
        <v>-13.707660832007281</v>
      </c>
      <c r="AZ187" s="111">
        <f t="shared" si="27"/>
        <v>-2291.3385870699967</v>
      </c>
      <c r="BA187" s="111">
        <f t="shared" si="28"/>
        <v>11.347145459597987</v>
      </c>
      <c r="BB187" s="112">
        <f t="shared" si="29"/>
        <v>1470.0234129300006</v>
      </c>
    </row>
    <row r="188" spans="1:54" ht="19.5" hidden="1" customHeight="1" x14ac:dyDescent="0.25">
      <c r="A188" s="101" t="s">
        <v>130</v>
      </c>
      <c r="B188" s="285">
        <v>9705.1589999999997</v>
      </c>
      <c r="C188" s="286">
        <v>9877.5654854005115</v>
      </c>
      <c r="D188" s="285">
        <v>9789.6193070740901</v>
      </c>
      <c r="E188" s="285">
        <v>9881.7936563325202</v>
      </c>
      <c r="F188" s="285">
        <v>10043.598</v>
      </c>
      <c r="G188" s="285">
        <v>9969.8235000000004</v>
      </c>
      <c r="H188" s="285">
        <v>9904.3135000000002</v>
      </c>
      <c r="I188" s="285">
        <v>9945.1571859821197</v>
      </c>
      <c r="J188" s="285">
        <v>10538.424000000001</v>
      </c>
      <c r="K188" s="285">
        <v>11591.00753236305</v>
      </c>
      <c r="L188" s="285">
        <v>11959.446970468822</v>
      </c>
      <c r="M188" s="285">
        <v>11628.647950346769</v>
      </c>
      <c r="N188" s="285">
        <v>10516.975</v>
      </c>
      <c r="O188" s="285">
        <v>10338.115448656899</v>
      </c>
      <c r="P188" s="285">
        <v>9853.3689174500887</v>
      </c>
      <c r="Q188" s="285">
        <v>9569.5961335946704</v>
      </c>
      <c r="R188" s="285">
        <v>9136.7649999999994</v>
      </c>
      <c r="S188" s="285">
        <v>8749.73163066903</v>
      </c>
      <c r="T188" s="285">
        <v>8546.4114273903706</v>
      </c>
      <c r="U188" s="285">
        <v>8558.1145031027791</v>
      </c>
      <c r="V188" s="286">
        <v>8840.0110000000004</v>
      </c>
      <c r="W188" s="285">
        <v>8929.0337089200893</v>
      </c>
      <c r="X188" s="285">
        <v>8758.0250519331694</v>
      </c>
      <c r="Y188" s="285">
        <v>8743.1547005316806</v>
      </c>
      <c r="Z188" s="285">
        <v>8671.6929999999993</v>
      </c>
      <c r="AA188" s="285">
        <v>9244.6932597324885</v>
      </c>
      <c r="AB188" s="285">
        <v>8861.2328483264591</v>
      </c>
      <c r="AC188" s="285">
        <v>8553.0155314685289</v>
      </c>
      <c r="AD188" s="285">
        <v>8946.1389999999992</v>
      </c>
      <c r="AE188" s="285">
        <v>8863.5328421341801</v>
      </c>
      <c r="AF188" s="285">
        <v>8808.3520481181895</v>
      </c>
      <c r="AG188" s="285">
        <v>8755.1339078276014</v>
      </c>
      <c r="AH188" s="285">
        <v>8725.34</v>
      </c>
      <c r="AI188" s="285">
        <v>8780.2706909199896</v>
      </c>
      <c r="AJ188" s="285">
        <v>8717.0695255644696</v>
      </c>
      <c r="AK188" s="285">
        <v>8647.5427864587491</v>
      </c>
      <c r="AL188" s="285">
        <v>8416.1440000000002</v>
      </c>
      <c r="AM188" s="285">
        <v>8481.1894056827805</v>
      </c>
      <c r="AN188" s="285">
        <v>8646.6225194232702</v>
      </c>
      <c r="AO188" s="285">
        <v>8364.1701979501686</v>
      </c>
      <c r="AP188" s="285">
        <v>8256.2459999999992</v>
      </c>
      <c r="AQ188" s="285">
        <v>8339.1135323445906</v>
      </c>
      <c r="AR188" s="285">
        <v>8107.1993831254003</v>
      </c>
      <c r="AS188" s="285">
        <v>8035.5105029531996</v>
      </c>
      <c r="AT188" s="285">
        <v>8125.0789999999997</v>
      </c>
      <c r="AU188" s="285">
        <v>8275.9949523560008</v>
      </c>
      <c r="AV188" s="285">
        <v>8385.6381762128403</v>
      </c>
      <c r="AW188" s="285">
        <v>8889.2439312149108</v>
      </c>
      <c r="AX188" s="285">
        <v>9160.9940000000006</v>
      </c>
      <c r="AY188" s="167">
        <f t="shared" si="26"/>
        <v>-5.6073033013230091</v>
      </c>
      <c r="AZ188" s="105">
        <f t="shared" si="27"/>
        <v>-544.16499999999905</v>
      </c>
      <c r="BA188" s="105">
        <f t="shared" si="28"/>
        <v>12.749381546073273</v>
      </c>
      <c r="BB188" s="106">
        <f t="shared" si="29"/>
        <v>1035.9150000000009</v>
      </c>
    </row>
    <row r="189" spans="1:54" ht="19.5" hidden="1" customHeight="1" x14ac:dyDescent="0.25">
      <c r="A189" s="101" t="s">
        <v>131</v>
      </c>
      <c r="B189" s="285">
        <v>7010.9997999999996</v>
      </c>
      <c r="C189" s="286">
        <v>7201.09114857641</v>
      </c>
      <c r="D189" s="285">
        <v>6723.5458758091117</v>
      </c>
      <c r="E189" s="285">
        <v>6643.6571096792395</v>
      </c>
      <c r="F189" s="285">
        <v>6680.4883</v>
      </c>
      <c r="G189" s="285">
        <v>6659.9326999999985</v>
      </c>
      <c r="H189" s="285">
        <v>6472.2756000000008</v>
      </c>
      <c r="I189" s="285">
        <v>6396.234804623331</v>
      </c>
      <c r="J189" s="285">
        <v>6549.4153999999999</v>
      </c>
      <c r="K189" s="285">
        <v>7321.9499394627492</v>
      </c>
      <c r="L189" s="285">
        <v>7307.6654946364306</v>
      </c>
      <c r="M189" s="285">
        <v>7110.8613851736809</v>
      </c>
      <c r="N189" s="285">
        <v>6831.8583000000008</v>
      </c>
      <c r="O189" s="285">
        <v>6718.0585703318811</v>
      </c>
      <c r="P189" s="285">
        <v>6327.5411604253495</v>
      </c>
      <c r="Q189" s="285">
        <v>6132.0365214744097</v>
      </c>
      <c r="R189" s="285">
        <v>5880.4447</v>
      </c>
      <c r="S189" s="285">
        <v>5843.4095018048702</v>
      </c>
      <c r="T189" s="285">
        <v>5750.2723996772593</v>
      </c>
      <c r="U189" s="285">
        <v>5893.5421883423405</v>
      </c>
      <c r="V189" s="286">
        <v>6255.2260999999999</v>
      </c>
      <c r="W189" s="285">
        <v>6710.4461788808712</v>
      </c>
      <c r="X189" s="285">
        <v>6409.1811078626706</v>
      </c>
      <c r="Y189" s="285">
        <v>6272.4844982350396</v>
      </c>
      <c r="Z189" s="285">
        <v>6212.8119999999999</v>
      </c>
      <c r="AA189" s="285">
        <v>6458.9542565174706</v>
      </c>
      <c r="AB189" s="285">
        <v>6206.6771099055695</v>
      </c>
      <c r="AC189" s="285">
        <v>5960.7687027297598</v>
      </c>
      <c r="AD189" s="285">
        <v>6030.5870999999997</v>
      </c>
      <c r="AE189" s="285">
        <v>5940.0889540465405</v>
      </c>
      <c r="AF189" s="285">
        <v>5850.1011495520706</v>
      </c>
      <c r="AG189" s="285">
        <v>5816.714605257559</v>
      </c>
      <c r="AH189" s="285">
        <v>5745.4323999999997</v>
      </c>
      <c r="AI189" s="285">
        <v>5877.4557575615299</v>
      </c>
      <c r="AJ189" s="285">
        <v>5769.36705398913</v>
      </c>
      <c r="AK189" s="285">
        <v>5539.0480316941303</v>
      </c>
      <c r="AL189" s="285">
        <v>5236.0300999999999</v>
      </c>
      <c r="AM189" s="285">
        <v>5252.0284521759695</v>
      </c>
      <c r="AN189" s="285">
        <v>5293.5308462790399</v>
      </c>
      <c r="AO189" s="285">
        <v>5076.7180746144495</v>
      </c>
      <c r="AP189" s="285">
        <v>4885.5374999999995</v>
      </c>
      <c r="AQ189" s="285">
        <v>4993.7534600936506</v>
      </c>
      <c r="AR189" s="285">
        <v>4880.3154971795602</v>
      </c>
      <c r="AS189" s="285">
        <v>4827.0376891904798</v>
      </c>
      <c r="AT189" s="285">
        <v>4829.7178000000004</v>
      </c>
      <c r="AU189" s="285">
        <v>4894.2726728501602</v>
      </c>
      <c r="AV189" s="285">
        <v>4943.32783540952</v>
      </c>
      <c r="AW189" s="285">
        <v>5049.9461369218698</v>
      </c>
      <c r="AX189" s="285">
        <v>5263.8262129300001</v>
      </c>
      <c r="AY189" s="167">
        <f t="shared" si="26"/>
        <v>-24.920838682071029</v>
      </c>
      <c r="AZ189" s="105">
        <f t="shared" si="27"/>
        <v>-1747.1735870699995</v>
      </c>
      <c r="BA189" s="105">
        <f t="shared" si="28"/>
        <v>8.9881359090626827</v>
      </c>
      <c r="BB189" s="106">
        <f t="shared" si="29"/>
        <v>434.10841292999976</v>
      </c>
    </row>
    <row r="190" spans="1:54" ht="19.5" hidden="1" customHeight="1" x14ac:dyDescent="0.25">
      <c r="A190" s="101" t="s">
        <v>44</v>
      </c>
      <c r="B190" s="285">
        <v>6290.3829999999998</v>
      </c>
      <c r="C190" s="286">
        <v>6464.4280645890603</v>
      </c>
      <c r="D190" s="285">
        <v>5985.8582603471013</v>
      </c>
      <c r="E190" s="285">
        <v>5910.9694763886591</v>
      </c>
      <c r="F190" s="285">
        <v>5938.3519999999999</v>
      </c>
      <c r="G190" s="285">
        <v>5909.7180999999991</v>
      </c>
      <c r="H190" s="285">
        <v>5744.9761000000008</v>
      </c>
      <c r="I190" s="285">
        <v>5644.3807356986308</v>
      </c>
      <c r="J190" s="285">
        <v>5735.192</v>
      </c>
      <c r="K190" s="285">
        <v>6413.6405776173497</v>
      </c>
      <c r="L190" s="285">
        <v>6353.2069677919708</v>
      </c>
      <c r="M190" s="285">
        <v>6174.1274304099607</v>
      </c>
      <c r="N190" s="285">
        <v>5962.4530000000004</v>
      </c>
      <c r="O190" s="285">
        <v>5880.941316406891</v>
      </c>
      <c r="P190" s="285">
        <v>5532.9073295883891</v>
      </c>
      <c r="Q190" s="285">
        <v>5346.1231136126498</v>
      </c>
      <c r="R190" s="285">
        <v>5130.2370000000001</v>
      </c>
      <c r="S190" s="285">
        <v>5109.3462094388206</v>
      </c>
      <c r="T190" s="285">
        <v>5045.030497285099</v>
      </c>
      <c r="U190" s="285">
        <v>5188.8648035947308</v>
      </c>
      <c r="V190" s="286">
        <v>5525.1109999999999</v>
      </c>
      <c r="W190" s="285">
        <v>5962.1030945668708</v>
      </c>
      <c r="X190" s="285">
        <v>5687.9425053964405</v>
      </c>
      <c r="Y190" s="285">
        <v>5543.4877566309096</v>
      </c>
      <c r="Z190" s="285">
        <v>5487.9570000000003</v>
      </c>
      <c r="AA190" s="285">
        <v>5687.1264022916603</v>
      </c>
      <c r="AB190" s="285">
        <v>5468.1359522147995</v>
      </c>
      <c r="AC190" s="285">
        <v>5247.1554157045593</v>
      </c>
      <c r="AD190" s="285">
        <v>5288.8869999999997</v>
      </c>
      <c r="AE190" s="285">
        <v>5208.4712536224106</v>
      </c>
      <c r="AF190" s="285">
        <v>5109.4772651779804</v>
      </c>
      <c r="AG190" s="285">
        <v>5087.294507510519</v>
      </c>
      <c r="AH190" s="285">
        <v>4997.6189999999997</v>
      </c>
      <c r="AI190" s="285">
        <v>5065.3675443399497</v>
      </c>
      <c r="AJ190" s="285">
        <v>5031.9941218048898</v>
      </c>
      <c r="AK190" s="285">
        <v>4789.4152515206206</v>
      </c>
      <c r="AL190" s="285">
        <v>4528.3590000000004</v>
      </c>
      <c r="AM190" s="285">
        <v>4538.7409479077696</v>
      </c>
      <c r="AN190" s="285">
        <v>4539.7959070262496</v>
      </c>
      <c r="AO190" s="285">
        <v>4363.1270748348597</v>
      </c>
      <c r="AP190" s="285">
        <v>4166.6329999999998</v>
      </c>
      <c r="AQ190" s="285">
        <v>4211.9753389950511</v>
      </c>
      <c r="AR190" s="285">
        <v>4142.5572931809402</v>
      </c>
      <c r="AS190" s="285">
        <v>4060.6840022348197</v>
      </c>
      <c r="AT190" s="285">
        <v>4075.712</v>
      </c>
      <c r="AU190" s="285">
        <v>4124.94451386733</v>
      </c>
      <c r="AV190" s="285">
        <v>4172.5774685312199</v>
      </c>
      <c r="AW190" s="285">
        <v>4274.5735415024301</v>
      </c>
      <c r="AX190" s="285">
        <v>4435.5569999999998</v>
      </c>
      <c r="AY190" s="167">
        <f t="shared" si="26"/>
        <v>-29.486201195472457</v>
      </c>
      <c r="AZ190" s="105">
        <f t="shared" si="27"/>
        <v>-1854.826</v>
      </c>
      <c r="BA190" s="105">
        <f t="shared" si="28"/>
        <v>8.8303849645459813</v>
      </c>
      <c r="BB190" s="106">
        <f t="shared" si="29"/>
        <v>359.8449999999998</v>
      </c>
    </row>
    <row r="191" spans="1:54" ht="19.5" hidden="1" customHeight="1" x14ac:dyDescent="0.25">
      <c r="A191" s="101" t="s">
        <v>45</v>
      </c>
      <c r="B191" s="285">
        <v>720.61680000000001</v>
      </c>
      <c r="C191" s="286">
        <v>736.66308398735009</v>
      </c>
      <c r="D191" s="285">
        <v>737.68761546201006</v>
      </c>
      <c r="E191" s="285">
        <v>732.68763329058004</v>
      </c>
      <c r="F191" s="285">
        <v>742.13630000000001</v>
      </c>
      <c r="G191" s="285">
        <v>750.21460000000002</v>
      </c>
      <c r="H191" s="285">
        <v>727.29949999999997</v>
      </c>
      <c r="I191" s="285">
        <v>751.85406892470007</v>
      </c>
      <c r="J191" s="285">
        <v>814.22339999999997</v>
      </c>
      <c r="K191" s="285">
        <v>908.30936184539996</v>
      </c>
      <c r="L191" s="285">
        <v>954.45852684446004</v>
      </c>
      <c r="M191" s="285">
        <v>936.73395476371979</v>
      </c>
      <c r="N191" s="285">
        <v>869.40530000000001</v>
      </c>
      <c r="O191" s="285">
        <v>837.11725392498988</v>
      </c>
      <c r="P191" s="285">
        <v>794.63383083695999</v>
      </c>
      <c r="Q191" s="285">
        <v>785.91340786175999</v>
      </c>
      <c r="R191" s="285">
        <v>750.20769999999993</v>
      </c>
      <c r="S191" s="285">
        <v>734.06329236604995</v>
      </c>
      <c r="T191" s="285">
        <v>705.24190239215989</v>
      </c>
      <c r="U191" s="285">
        <v>704.67738474760995</v>
      </c>
      <c r="V191" s="286">
        <v>730.11509999999998</v>
      </c>
      <c r="W191" s="285">
        <v>748.34308431399995</v>
      </c>
      <c r="X191" s="285">
        <v>721.23860246623008</v>
      </c>
      <c r="Y191" s="285">
        <v>728.99674160412997</v>
      </c>
      <c r="Z191" s="285">
        <v>724.85500000000002</v>
      </c>
      <c r="AA191" s="285">
        <v>771.82785422580992</v>
      </c>
      <c r="AB191" s="285">
        <v>738.54115769076998</v>
      </c>
      <c r="AC191" s="285">
        <v>713.61328702519995</v>
      </c>
      <c r="AD191" s="285">
        <v>741.70010000000002</v>
      </c>
      <c r="AE191" s="285">
        <v>731.61770042412979</v>
      </c>
      <c r="AF191" s="285">
        <v>740.62388437409004</v>
      </c>
      <c r="AG191" s="285">
        <v>729.42009774704002</v>
      </c>
      <c r="AH191" s="285">
        <v>747.8134</v>
      </c>
      <c r="AI191" s="285">
        <v>812.08821322157996</v>
      </c>
      <c r="AJ191" s="285">
        <v>737.37293218423997</v>
      </c>
      <c r="AK191" s="285">
        <v>749.63278017351013</v>
      </c>
      <c r="AL191" s="285">
        <v>707.67110000000002</v>
      </c>
      <c r="AM191" s="285">
        <v>713.2875042682</v>
      </c>
      <c r="AN191" s="285">
        <v>753.73493925279001</v>
      </c>
      <c r="AO191" s="285">
        <v>713.59099977959011</v>
      </c>
      <c r="AP191" s="285">
        <v>718.90449999999998</v>
      </c>
      <c r="AQ191" s="285">
        <v>781.77812109859997</v>
      </c>
      <c r="AR191" s="285">
        <v>737.75820399861993</v>
      </c>
      <c r="AS191" s="285">
        <v>766.35368695566001</v>
      </c>
      <c r="AT191" s="285">
        <v>754.00580000000002</v>
      </c>
      <c r="AU191" s="285">
        <v>769.3281589828299</v>
      </c>
      <c r="AV191" s="285">
        <v>770.75036687830016</v>
      </c>
      <c r="AW191" s="285">
        <v>775.3725954194399</v>
      </c>
      <c r="AX191" s="285">
        <v>828.26921293000009</v>
      </c>
      <c r="AY191" s="167">
        <f t="shared" si="26"/>
        <v>14.945878434637791</v>
      </c>
      <c r="AZ191" s="105">
        <f t="shared" si="27"/>
        <v>107.65241293000008</v>
      </c>
      <c r="BA191" s="105">
        <f t="shared" si="28"/>
        <v>9.8541114058355372</v>
      </c>
      <c r="BB191" s="106">
        <f t="shared" si="29"/>
        <v>74.263412930000072</v>
      </c>
    </row>
    <row r="192" spans="1:54" ht="19.5" hidden="1" customHeight="1" x14ac:dyDescent="0.25">
      <c r="A192" s="99" t="s">
        <v>132</v>
      </c>
      <c r="B192" s="283">
        <v>2772.8890000000001</v>
      </c>
      <c r="C192" s="284">
        <v>2916.3985078232399</v>
      </c>
      <c r="D192" s="283">
        <v>2356.9534264196991</v>
      </c>
      <c r="E192" s="283">
        <v>2402.0489180149534</v>
      </c>
      <c r="F192" s="283">
        <v>2519.8709999999992</v>
      </c>
      <c r="G192" s="283">
        <v>2459.8292000000006</v>
      </c>
      <c r="H192" s="283">
        <v>2473.5353999999993</v>
      </c>
      <c r="I192" s="283">
        <v>2418.8988968951794</v>
      </c>
      <c r="J192" s="283">
        <v>2621.3499999999981</v>
      </c>
      <c r="K192" s="283">
        <v>2543.7532260884</v>
      </c>
      <c r="L192" s="283">
        <v>2460.4526478935595</v>
      </c>
      <c r="M192" s="283">
        <v>2917.4134311041989</v>
      </c>
      <c r="N192" s="283">
        <v>2999.9189999999999</v>
      </c>
      <c r="O192" s="283">
        <v>2815.2263797217474</v>
      </c>
      <c r="P192" s="283">
        <v>2767.1367970680813</v>
      </c>
      <c r="Q192" s="283">
        <v>2592.4898549476115</v>
      </c>
      <c r="R192" s="283">
        <v>2752.7089999999998</v>
      </c>
      <c r="S192" s="283">
        <v>2934.31718561857</v>
      </c>
      <c r="T192" s="283">
        <v>2788.2986172607507</v>
      </c>
      <c r="U192" s="283">
        <v>2998.8674826504325</v>
      </c>
      <c r="V192" s="284">
        <v>2991.559000000002</v>
      </c>
      <c r="W192" s="283">
        <v>3117.7642618254599</v>
      </c>
      <c r="X192" s="283">
        <v>3405.8601351201987</v>
      </c>
      <c r="Y192" s="283">
        <v>3460.5574761339817</v>
      </c>
      <c r="Z192" s="283">
        <v>3649.5280000000002</v>
      </c>
      <c r="AA192" s="283">
        <v>3356.3367874761384</v>
      </c>
      <c r="AB192" s="283">
        <v>3635.3873800771244</v>
      </c>
      <c r="AC192" s="283">
        <v>3577.4367790655024</v>
      </c>
      <c r="AD192" s="283">
        <v>3366.1070000000009</v>
      </c>
      <c r="AE192" s="283">
        <v>3525.3972734519989</v>
      </c>
      <c r="AF192" s="283">
        <v>3605.0025147090018</v>
      </c>
      <c r="AG192" s="283">
        <v>3476.4014179309988</v>
      </c>
      <c r="AH192" s="283">
        <v>3630.9010000000007</v>
      </c>
      <c r="AI192" s="283">
        <v>4023.4871153814411</v>
      </c>
      <c r="AJ192" s="283">
        <v>3954.7711756054814</v>
      </c>
      <c r="AK192" s="283">
        <v>3783.6070172717396</v>
      </c>
      <c r="AL192" s="283">
        <v>4094.5170000000007</v>
      </c>
      <c r="AM192" s="283">
        <v>4342.5331197154101</v>
      </c>
      <c r="AN192" s="283">
        <v>3930.6436694659806</v>
      </c>
      <c r="AO192" s="283">
        <v>4140.6929071182203</v>
      </c>
      <c r="AP192" s="283">
        <v>4357.3550000000014</v>
      </c>
      <c r="AQ192" s="283">
        <v>4109.2900198888401</v>
      </c>
      <c r="AR192" s="283">
        <v>4456.1230890567203</v>
      </c>
      <c r="AS192" s="283">
        <v>4452.1331539622797</v>
      </c>
      <c r="AT192" s="283">
        <v>4355.16</v>
      </c>
      <c r="AU192" s="283">
        <v>4272.4193183587995</v>
      </c>
      <c r="AV192" s="283">
        <v>4375.7532150205498</v>
      </c>
      <c r="AW192" s="283">
        <v>4225.6947505953976</v>
      </c>
      <c r="AX192" s="283">
        <v>4653.7280000000019</v>
      </c>
      <c r="AY192" s="164">
        <f t="shared" si="26"/>
        <v>67.827905802589342</v>
      </c>
      <c r="AZ192" s="111">
        <f t="shared" si="27"/>
        <v>1880.8390000000018</v>
      </c>
      <c r="BA192" s="111">
        <f t="shared" si="28"/>
        <v>6.8538758265980899</v>
      </c>
      <c r="BB192" s="112">
        <f t="shared" si="29"/>
        <v>298.56800000000203</v>
      </c>
    </row>
    <row r="193" spans="1:55" ht="19.5" hidden="1" customHeight="1" x14ac:dyDescent="0.25">
      <c r="A193" s="99" t="s">
        <v>133</v>
      </c>
      <c r="B193" s="283">
        <v>1244.1329999999989</v>
      </c>
      <c r="C193" s="284">
        <v>1297.9360000000006</v>
      </c>
      <c r="D193" s="283">
        <v>817.19899999999927</v>
      </c>
      <c r="E193" s="283">
        <v>848.36700000000087</v>
      </c>
      <c r="F193" s="283">
        <v>925.4499999999997</v>
      </c>
      <c r="G193" s="283">
        <v>858.48500000000001</v>
      </c>
      <c r="H193" s="283">
        <v>932.572</v>
      </c>
      <c r="I193" s="283">
        <v>856.65599999999938</v>
      </c>
      <c r="J193" s="283">
        <v>1011.5929999999997</v>
      </c>
      <c r="K193" s="283">
        <v>1186.7719999999999</v>
      </c>
      <c r="L193" s="283">
        <v>1177.1499999999996</v>
      </c>
      <c r="M193" s="283">
        <v>1370.2809999999993</v>
      </c>
      <c r="N193" s="283">
        <v>1457.5070000000003</v>
      </c>
      <c r="O193" s="283">
        <v>1134.9880000000003</v>
      </c>
      <c r="P193" s="283">
        <v>1116.2319999999997</v>
      </c>
      <c r="Q193" s="283">
        <v>986.26600000000019</v>
      </c>
      <c r="R193" s="283">
        <v>979.55299999999977</v>
      </c>
      <c r="S193" s="283">
        <v>1023.3160000000006</v>
      </c>
      <c r="T193" s="283">
        <v>939.78599999999994</v>
      </c>
      <c r="U193" s="283">
        <v>1160.6690000000006</v>
      </c>
      <c r="V193" s="284">
        <v>1109.1690000000015</v>
      </c>
      <c r="W193" s="283">
        <v>1095.9650000000001</v>
      </c>
      <c r="X193" s="283">
        <v>1336.7649999999996</v>
      </c>
      <c r="Y193" s="283">
        <v>1287.6550000000011</v>
      </c>
      <c r="Z193" s="283">
        <v>1324.9660000000006</v>
      </c>
      <c r="AA193" s="283">
        <v>1352.8519999999996</v>
      </c>
      <c r="AB193" s="283">
        <v>1420.9770000000001</v>
      </c>
      <c r="AC193" s="283">
        <v>1484.0089999999998</v>
      </c>
      <c r="AD193" s="283">
        <v>1252.8330000000005</v>
      </c>
      <c r="AE193" s="283">
        <v>1347.0659999999998</v>
      </c>
      <c r="AF193" s="283">
        <v>1329.4450000000004</v>
      </c>
      <c r="AG193" s="283">
        <v>1319.2700000000004</v>
      </c>
      <c r="AH193" s="283">
        <v>1474.336</v>
      </c>
      <c r="AI193" s="283">
        <v>1517.8569998052799</v>
      </c>
      <c r="AJ193" s="283">
        <v>1430.5159998050801</v>
      </c>
      <c r="AK193" s="283">
        <v>1474.8409998066995</v>
      </c>
      <c r="AL193" s="283">
        <v>1582.5870000000002</v>
      </c>
      <c r="AM193" s="283">
        <v>1646.3529999999996</v>
      </c>
      <c r="AN193" s="283">
        <v>1451.7820000000004</v>
      </c>
      <c r="AO193" s="283">
        <v>1631.4359999999997</v>
      </c>
      <c r="AP193" s="283">
        <v>1576.6970000000003</v>
      </c>
      <c r="AQ193" s="283">
        <v>1495.1190038539198</v>
      </c>
      <c r="AR193" s="283">
        <v>1591.5771012</v>
      </c>
      <c r="AS193" s="283">
        <v>1537.2190471310803</v>
      </c>
      <c r="AT193" s="283">
        <v>1588.5939999999994</v>
      </c>
      <c r="AU193" s="283">
        <v>1624.425</v>
      </c>
      <c r="AV193" s="283">
        <v>1767.9690000000003</v>
      </c>
      <c r="AW193" s="283">
        <v>1813.2499999999989</v>
      </c>
      <c r="AX193" s="283">
        <v>1975.3600000000004</v>
      </c>
      <c r="AY193" s="164">
        <f t="shared" si="26"/>
        <v>58.781448436620863</v>
      </c>
      <c r="AZ193" s="111">
        <f t="shared" si="27"/>
        <v>731.22700000000145</v>
      </c>
      <c r="BA193" s="111">
        <f t="shared" si="28"/>
        <v>24.348482940954312</v>
      </c>
      <c r="BB193" s="112">
        <f t="shared" si="29"/>
        <v>386.76600000000099</v>
      </c>
    </row>
    <row r="194" spans="1:55" ht="19.5" hidden="1" customHeight="1" x14ac:dyDescent="0.25">
      <c r="A194" s="101" t="s">
        <v>134</v>
      </c>
      <c r="B194" s="285">
        <v>48.149999999999636</v>
      </c>
      <c r="C194" s="286">
        <v>46.483000000000175</v>
      </c>
      <c r="D194" s="285">
        <v>47.6529999999998</v>
      </c>
      <c r="E194" s="285">
        <v>48.910000000000302</v>
      </c>
      <c r="F194" s="285">
        <v>47.922000000000033</v>
      </c>
      <c r="G194" s="285">
        <v>49.234000000000002</v>
      </c>
      <c r="H194" s="285">
        <v>49.030999999999999</v>
      </c>
      <c r="I194" s="285">
        <v>47.835999999999778</v>
      </c>
      <c r="J194" s="285">
        <v>42.970999999999997</v>
      </c>
      <c r="K194" s="285">
        <v>39.746000000000095</v>
      </c>
      <c r="L194" s="285">
        <v>36.480000000000011</v>
      </c>
      <c r="M194" s="285">
        <v>40.449000000000076</v>
      </c>
      <c r="N194" s="285">
        <v>41.088999999999942</v>
      </c>
      <c r="O194" s="285">
        <v>40.155000000000207</v>
      </c>
      <c r="P194" s="285">
        <v>39.925999999999924</v>
      </c>
      <c r="Q194" s="285">
        <v>39.212999999999738</v>
      </c>
      <c r="R194" s="285">
        <v>40.867999999999945</v>
      </c>
      <c r="S194" s="285">
        <v>43.521000000000193</v>
      </c>
      <c r="T194" s="285">
        <v>44.038000000000018</v>
      </c>
      <c r="U194" s="285">
        <v>42.447999999999873</v>
      </c>
      <c r="V194" s="286">
        <v>47.218000000000309</v>
      </c>
      <c r="W194" s="285">
        <v>43.038000000000018</v>
      </c>
      <c r="X194" s="285">
        <v>44.708000000000091</v>
      </c>
      <c r="Y194" s="285">
        <v>46.717000000000105</v>
      </c>
      <c r="Z194" s="285">
        <v>52.016000000000069</v>
      </c>
      <c r="AA194" s="285">
        <v>45.196999999999669</v>
      </c>
      <c r="AB194" s="285">
        <v>50.941000000000265</v>
      </c>
      <c r="AC194" s="285">
        <v>53.021999999999935</v>
      </c>
      <c r="AD194" s="285">
        <v>49.070000000000157</v>
      </c>
      <c r="AE194" s="285">
        <v>50.040999999999705</v>
      </c>
      <c r="AF194" s="285">
        <v>48.730000000000011</v>
      </c>
      <c r="AG194" s="285">
        <v>51.026000000000288</v>
      </c>
      <c r="AH194" s="285">
        <v>47.518000000000029</v>
      </c>
      <c r="AI194" s="285">
        <v>52.094999999999793</v>
      </c>
      <c r="AJ194" s="285">
        <v>50.126000000000204</v>
      </c>
      <c r="AK194" s="285">
        <v>50.587999999999738</v>
      </c>
      <c r="AL194" s="285">
        <v>52.805000000000291</v>
      </c>
      <c r="AM194" s="285">
        <v>51.212999999999738</v>
      </c>
      <c r="AN194" s="285">
        <v>47.581999999999887</v>
      </c>
      <c r="AO194" s="285">
        <v>51.411000000000058</v>
      </c>
      <c r="AP194" s="285">
        <v>50.40099999999984</v>
      </c>
      <c r="AQ194" s="285">
        <v>50.940000000000062</v>
      </c>
      <c r="AR194" s="285">
        <v>53.621000000000095</v>
      </c>
      <c r="AS194" s="285">
        <v>56.397000000000396</v>
      </c>
      <c r="AT194" s="285">
        <v>50.105999999999767</v>
      </c>
      <c r="AU194" s="285">
        <v>49.01299999999992</v>
      </c>
      <c r="AV194" s="285">
        <v>50.5970000000002</v>
      </c>
      <c r="AW194" s="285">
        <v>48.404000000000003</v>
      </c>
      <c r="AX194" s="285">
        <v>52.875</v>
      </c>
      <c r="AY194" s="167">
        <f t="shared" si="26"/>
        <v>9.9792099792099727</v>
      </c>
      <c r="AZ194" s="105">
        <f t="shared" si="27"/>
        <v>4.7250000000003638</v>
      </c>
      <c r="BA194" s="105">
        <f t="shared" si="28"/>
        <v>5.5888223552894152</v>
      </c>
      <c r="BB194" s="106">
        <f t="shared" si="29"/>
        <v>2.7690000000002328</v>
      </c>
    </row>
    <row r="195" spans="1:55" ht="19.5" hidden="1" customHeight="1" x14ac:dyDescent="0.25">
      <c r="A195" s="101" t="s">
        <v>135</v>
      </c>
      <c r="B195" s="285">
        <v>1195.9829999999993</v>
      </c>
      <c r="C195" s="286">
        <v>1251.4530000000004</v>
      </c>
      <c r="D195" s="285">
        <v>769.54599999999948</v>
      </c>
      <c r="E195" s="285">
        <v>799.45700000000056</v>
      </c>
      <c r="F195" s="285">
        <v>877.52799999999968</v>
      </c>
      <c r="G195" s="285">
        <v>809.25099999999998</v>
      </c>
      <c r="H195" s="285">
        <v>883.54100000000005</v>
      </c>
      <c r="I195" s="285">
        <v>808.8199999999996</v>
      </c>
      <c r="J195" s="285">
        <v>968.62199999999973</v>
      </c>
      <c r="K195" s="285">
        <v>1147.0259999999998</v>
      </c>
      <c r="L195" s="285">
        <v>1140.6699999999996</v>
      </c>
      <c r="M195" s="285">
        <v>1329.8319999999992</v>
      </c>
      <c r="N195" s="285">
        <v>1416.4180000000001</v>
      </c>
      <c r="O195" s="285">
        <v>1094.8330000000001</v>
      </c>
      <c r="P195" s="285">
        <v>1076.3059999999998</v>
      </c>
      <c r="Q195" s="285">
        <v>947.05300000000045</v>
      </c>
      <c r="R195" s="285">
        <v>938.68499999999983</v>
      </c>
      <c r="S195" s="285">
        <v>979.79500000000041</v>
      </c>
      <c r="T195" s="285">
        <v>895.74800000000005</v>
      </c>
      <c r="U195" s="285">
        <v>1118.2210000000007</v>
      </c>
      <c r="V195" s="286">
        <v>1061.9510000000012</v>
      </c>
      <c r="W195" s="285">
        <v>1052.9270000000001</v>
      </c>
      <c r="X195" s="285">
        <v>1292.0569999999993</v>
      </c>
      <c r="Y195" s="285">
        <v>1240.938000000001</v>
      </c>
      <c r="Z195" s="285">
        <v>1272.9500000000003</v>
      </c>
      <c r="AA195" s="285">
        <v>1307.655</v>
      </c>
      <c r="AB195" s="285">
        <v>1370.0359999999998</v>
      </c>
      <c r="AC195" s="285">
        <v>1430.9869999999999</v>
      </c>
      <c r="AD195" s="285">
        <v>1203.7630000000004</v>
      </c>
      <c r="AE195" s="285">
        <v>1297.0250000000001</v>
      </c>
      <c r="AF195" s="285">
        <v>1280.7150000000004</v>
      </c>
      <c r="AG195" s="285">
        <v>1268.2440000000001</v>
      </c>
      <c r="AH195" s="285">
        <v>1426.818</v>
      </c>
      <c r="AI195" s="285">
        <v>1465.7619998052801</v>
      </c>
      <c r="AJ195" s="285">
        <v>1380.3899998050799</v>
      </c>
      <c r="AK195" s="285">
        <v>1424.2529998066998</v>
      </c>
      <c r="AL195" s="285">
        <v>1529.7819999999999</v>
      </c>
      <c r="AM195" s="285">
        <v>1595.1399999999999</v>
      </c>
      <c r="AN195" s="285">
        <v>1404.2000000000005</v>
      </c>
      <c r="AO195" s="285">
        <v>1580.0249999999996</v>
      </c>
      <c r="AP195" s="285">
        <v>1526.2960000000005</v>
      </c>
      <c r="AQ195" s="285">
        <v>1444.1790038539198</v>
      </c>
      <c r="AR195" s="285">
        <v>1537.9561011999999</v>
      </c>
      <c r="AS195" s="285">
        <v>1480.8220471310799</v>
      </c>
      <c r="AT195" s="285">
        <v>1538.4879999999996</v>
      </c>
      <c r="AU195" s="285">
        <v>1575.412</v>
      </c>
      <c r="AV195" s="285">
        <v>1717.3720000000001</v>
      </c>
      <c r="AW195" s="285">
        <v>1764.8459999999989</v>
      </c>
      <c r="AX195" s="285">
        <v>1922.4850000000004</v>
      </c>
      <c r="AY195" s="167">
        <f t="shared" si="26"/>
        <v>60.744147157190632</v>
      </c>
      <c r="AZ195" s="105">
        <f t="shared" si="27"/>
        <v>726.50200000000109</v>
      </c>
      <c r="BA195" s="105">
        <f t="shared" si="28"/>
        <v>24.959376015599609</v>
      </c>
      <c r="BB195" s="106">
        <f t="shared" si="29"/>
        <v>383.99700000000075</v>
      </c>
    </row>
    <row r="196" spans="1:55" ht="19.5" hidden="1" customHeight="1" x14ac:dyDescent="0.25">
      <c r="A196" s="101" t="s">
        <v>44</v>
      </c>
      <c r="B196" s="285">
        <v>976.6889999999994</v>
      </c>
      <c r="C196" s="286">
        <v>1049.0730000000003</v>
      </c>
      <c r="D196" s="285">
        <v>639.24299999999948</v>
      </c>
      <c r="E196" s="285">
        <v>668.05600000000049</v>
      </c>
      <c r="F196" s="285">
        <v>747.69499999999982</v>
      </c>
      <c r="G196" s="285">
        <v>687.47299999999996</v>
      </c>
      <c r="H196" s="285">
        <v>754.63199999999995</v>
      </c>
      <c r="I196" s="285">
        <v>700.87299999999948</v>
      </c>
      <c r="J196" s="285">
        <v>729.71299999999974</v>
      </c>
      <c r="K196" s="285">
        <v>782.47599999999966</v>
      </c>
      <c r="L196" s="285">
        <v>804.52899999999954</v>
      </c>
      <c r="M196" s="285">
        <v>895.83999999999924</v>
      </c>
      <c r="N196" s="285">
        <v>1060.5240000000003</v>
      </c>
      <c r="O196" s="285">
        <v>844.11200000000008</v>
      </c>
      <c r="P196" s="285">
        <v>903.25399999999991</v>
      </c>
      <c r="Q196" s="285">
        <v>716.78800000000047</v>
      </c>
      <c r="R196" s="285">
        <v>727.91899999999987</v>
      </c>
      <c r="S196" s="285">
        <v>848.52000000000044</v>
      </c>
      <c r="T196" s="285">
        <v>756.13400000000001</v>
      </c>
      <c r="U196" s="285">
        <v>936.89600000000075</v>
      </c>
      <c r="V196" s="286">
        <v>863.03200000000106</v>
      </c>
      <c r="W196" s="285">
        <v>856.1880000000001</v>
      </c>
      <c r="X196" s="285">
        <v>1069.6489999999994</v>
      </c>
      <c r="Y196" s="285">
        <v>1061.2100000000009</v>
      </c>
      <c r="Z196" s="285">
        <v>1104.3450000000003</v>
      </c>
      <c r="AA196" s="285">
        <v>1126.625</v>
      </c>
      <c r="AB196" s="285">
        <v>1189.4319999999998</v>
      </c>
      <c r="AC196" s="285">
        <v>1256.5659999999998</v>
      </c>
      <c r="AD196" s="285">
        <v>994.09100000000035</v>
      </c>
      <c r="AE196" s="285">
        <v>1082.7420000000002</v>
      </c>
      <c r="AF196" s="285">
        <v>1030.2520000000004</v>
      </c>
      <c r="AG196" s="285">
        <v>1006.4290000000001</v>
      </c>
      <c r="AH196" s="285">
        <v>1168.8440000000001</v>
      </c>
      <c r="AI196" s="285">
        <v>1226.13899980528</v>
      </c>
      <c r="AJ196" s="285">
        <v>1092.45599980508</v>
      </c>
      <c r="AK196" s="285">
        <v>1181.8129998066997</v>
      </c>
      <c r="AL196" s="285">
        <v>1232.2449999999999</v>
      </c>
      <c r="AM196" s="285">
        <v>1290.3879999999999</v>
      </c>
      <c r="AN196" s="285">
        <v>1126.9840000000004</v>
      </c>
      <c r="AO196" s="285">
        <v>1299.2789999999995</v>
      </c>
      <c r="AP196" s="285">
        <v>1225.1050000000005</v>
      </c>
      <c r="AQ196" s="285">
        <v>1221.0790038539199</v>
      </c>
      <c r="AR196" s="285">
        <v>1276.1421012000001</v>
      </c>
      <c r="AS196" s="285">
        <v>1323.39504713108</v>
      </c>
      <c r="AT196" s="285">
        <v>1356.5559999999996</v>
      </c>
      <c r="AU196" s="285">
        <v>1394.3879999999999</v>
      </c>
      <c r="AV196" s="285">
        <v>1514.857</v>
      </c>
      <c r="AW196" s="285">
        <v>1564.1679999999988</v>
      </c>
      <c r="AX196" s="285">
        <v>1731.9300000000003</v>
      </c>
      <c r="AY196" s="167">
        <f t="shared" si="26"/>
        <v>77.321593119688742</v>
      </c>
      <c r="AZ196" s="105">
        <f t="shared" si="27"/>
        <v>755.24100000000089</v>
      </c>
      <c r="BA196" s="105">
        <f t="shared" si="28"/>
        <v>27.664750110570559</v>
      </c>
      <c r="BB196" s="106">
        <f t="shared" si="29"/>
        <v>375.37400000000071</v>
      </c>
    </row>
    <row r="197" spans="1:55" ht="19.5" hidden="1" customHeight="1" x14ac:dyDescent="0.25">
      <c r="A197" s="101" t="s">
        <v>45</v>
      </c>
      <c r="B197" s="285">
        <v>219.29399999999995</v>
      </c>
      <c r="C197" s="286">
        <v>202.38</v>
      </c>
      <c r="D197" s="285">
        <v>130.303</v>
      </c>
      <c r="E197" s="285">
        <v>131.40100000000001</v>
      </c>
      <c r="F197" s="285">
        <v>129.83299999999997</v>
      </c>
      <c r="G197" s="285">
        <v>121.77800000000001</v>
      </c>
      <c r="H197" s="285">
        <v>128.90899999999999</v>
      </c>
      <c r="I197" s="285">
        <v>107.94699999999999</v>
      </c>
      <c r="J197" s="285">
        <v>238.90899999999999</v>
      </c>
      <c r="K197" s="285">
        <v>364.55000000000007</v>
      </c>
      <c r="L197" s="285">
        <v>336.14099999999996</v>
      </c>
      <c r="M197" s="285">
        <v>433.99199999999996</v>
      </c>
      <c r="N197" s="285">
        <v>355.89400000000001</v>
      </c>
      <c r="O197" s="285">
        <v>250.72099999999995</v>
      </c>
      <c r="P197" s="285">
        <v>173.05199999999996</v>
      </c>
      <c r="Q197" s="285">
        <v>230.26499999999999</v>
      </c>
      <c r="R197" s="285">
        <v>210.76599999999996</v>
      </c>
      <c r="S197" s="285">
        <v>131.27499999999998</v>
      </c>
      <c r="T197" s="285">
        <v>139.61400000000003</v>
      </c>
      <c r="U197" s="285">
        <v>181.32499999999999</v>
      </c>
      <c r="V197" s="286">
        <v>198.91900000000001</v>
      </c>
      <c r="W197" s="285">
        <v>196.739</v>
      </c>
      <c r="X197" s="285">
        <v>222.40800000000002</v>
      </c>
      <c r="Y197" s="285">
        <v>179.72799999999995</v>
      </c>
      <c r="Z197" s="285">
        <v>168.60499999999999</v>
      </c>
      <c r="AA197" s="285">
        <v>181.02999999999997</v>
      </c>
      <c r="AB197" s="285">
        <v>180.60399999999998</v>
      </c>
      <c r="AC197" s="285">
        <v>174.42099999999996</v>
      </c>
      <c r="AD197" s="285">
        <v>209.672</v>
      </c>
      <c r="AE197" s="285">
        <v>214.28299999999999</v>
      </c>
      <c r="AF197" s="285">
        <v>250.46299999999999</v>
      </c>
      <c r="AG197" s="285">
        <v>261.81499999999994</v>
      </c>
      <c r="AH197" s="285">
        <v>257.97399999999999</v>
      </c>
      <c r="AI197" s="285">
        <v>239.62299999999999</v>
      </c>
      <c r="AJ197" s="285">
        <v>287.93399999999997</v>
      </c>
      <c r="AK197" s="285">
        <v>242.44</v>
      </c>
      <c r="AL197" s="285">
        <v>297.53699999999998</v>
      </c>
      <c r="AM197" s="285">
        <v>304.75200000000001</v>
      </c>
      <c r="AN197" s="285">
        <v>277.21600000000007</v>
      </c>
      <c r="AO197" s="285">
        <v>280.74599999999998</v>
      </c>
      <c r="AP197" s="285">
        <v>301.19100000000003</v>
      </c>
      <c r="AQ197" s="285">
        <v>223.10000000000002</v>
      </c>
      <c r="AR197" s="285">
        <v>261.81399999999996</v>
      </c>
      <c r="AS197" s="285">
        <v>157.42699999999996</v>
      </c>
      <c r="AT197" s="285">
        <v>181.93200000000004</v>
      </c>
      <c r="AU197" s="285">
        <v>181.02400000000003</v>
      </c>
      <c r="AV197" s="285">
        <v>202.51500000000004</v>
      </c>
      <c r="AW197" s="285">
        <v>200.67800000000005</v>
      </c>
      <c r="AX197" s="285">
        <v>190.55500000000001</v>
      </c>
      <c r="AY197" s="167">
        <f t="shared" si="26"/>
        <v>-13.087095303237581</v>
      </c>
      <c r="AZ197" s="105">
        <f t="shared" si="27"/>
        <v>-28.738999999999947</v>
      </c>
      <c r="BA197" s="105">
        <f t="shared" si="28"/>
        <v>4.7828477185266571</v>
      </c>
      <c r="BB197" s="106">
        <f t="shared" si="29"/>
        <v>8.622999999999962</v>
      </c>
    </row>
    <row r="198" spans="1:55" ht="19.5" hidden="1" customHeight="1" x14ac:dyDescent="0.25">
      <c r="A198" s="99" t="s">
        <v>129</v>
      </c>
      <c r="B198" s="283">
        <v>1528.756000000001</v>
      </c>
      <c r="C198" s="284">
        <v>1618.4625078232391</v>
      </c>
      <c r="D198" s="283">
        <v>1539.7544264196997</v>
      </c>
      <c r="E198" s="283">
        <v>1553.6819180149528</v>
      </c>
      <c r="F198" s="283">
        <v>1594.4209999999994</v>
      </c>
      <c r="G198" s="283">
        <v>1601.3442000000007</v>
      </c>
      <c r="H198" s="283">
        <v>1540.9633999999994</v>
      </c>
      <c r="I198" s="283">
        <v>1562.2428968951799</v>
      </c>
      <c r="J198" s="283">
        <v>1609.7569999999982</v>
      </c>
      <c r="K198" s="283">
        <v>1356.9812260884</v>
      </c>
      <c r="L198" s="283">
        <v>1283.3026478935597</v>
      </c>
      <c r="M198" s="283">
        <v>1547.1324311041999</v>
      </c>
      <c r="N198" s="283">
        <v>1542.4119999999994</v>
      </c>
      <c r="O198" s="283">
        <v>1680.2383797217474</v>
      </c>
      <c r="P198" s="283">
        <v>1650.9047970680817</v>
      </c>
      <c r="Q198" s="283">
        <v>1606.2238549476115</v>
      </c>
      <c r="R198" s="283">
        <v>1773.1559999999999</v>
      </c>
      <c r="S198" s="283">
        <v>1911.0011856185695</v>
      </c>
      <c r="T198" s="283">
        <v>1848.5126172607506</v>
      </c>
      <c r="U198" s="283">
        <v>1838.198482650432</v>
      </c>
      <c r="V198" s="284">
        <v>1882.3900000000003</v>
      </c>
      <c r="W198" s="283">
        <v>2021.7992618254598</v>
      </c>
      <c r="X198" s="283">
        <v>2069.0951351201993</v>
      </c>
      <c r="Y198" s="283">
        <v>2172.9024761339806</v>
      </c>
      <c r="Z198" s="283">
        <v>2324.5619999999999</v>
      </c>
      <c r="AA198" s="283">
        <v>2003.4847874761388</v>
      </c>
      <c r="AB198" s="283">
        <v>2214.410380077124</v>
      </c>
      <c r="AC198" s="283">
        <v>2093.4277790655028</v>
      </c>
      <c r="AD198" s="283">
        <v>2113.2740000000003</v>
      </c>
      <c r="AE198" s="283">
        <v>2178.3312734519991</v>
      </c>
      <c r="AF198" s="283">
        <v>2275.5575147090012</v>
      </c>
      <c r="AG198" s="283">
        <v>2157.1314179309984</v>
      </c>
      <c r="AH198" s="283">
        <v>2156.565000000001</v>
      </c>
      <c r="AI198" s="283">
        <v>2505.6301155761612</v>
      </c>
      <c r="AJ198" s="283">
        <v>2524.255175800401</v>
      </c>
      <c r="AK198" s="283">
        <v>2308.76601746504</v>
      </c>
      <c r="AL198" s="283">
        <v>2511.9300000000003</v>
      </c>
      <c r="AM198" s="283">
        <v>2696.18011971541</v>
      </c>
      <c r="AN198" s="283">
        <v>2478.86166946598</v>
      </c>
      <c r="AO198" s="283">
        <v>2509.2569071182206</v>
      </c>
      <c r="AP198" s="283">
        <v>2780.6580000000008</v>
      </c>
      <c r="AQ198" s="283">
        <v>2614.1710160349198</v>
      </c>
      <c r="AR198" s="283">
        <v>2864.5459878567208</v>
      </c>
      <c r="AS198" s="283">
        <v>2914.9141068311992</v>
      </c>
      <c r="AT198" s="283">
        <v>2766.5660000000003</v>
      </c>
      <c r="AU198" s="283">
        <v>2647.9943183587998</v>
      </c>
      <c r="AV198" s="283">
        <v>2607.7842150205497</v>
      </c>
      <c r="AW198" s="283">
        <v>2412.4447505953985</v>
      </c>
      <c r="AX198" s="283">
        <v>2678.3680000000013</v>
      </c>
      <c r="AY198" s="164">
        <f t="shared" si="26"/>
        <v>75.196232339089491</v>
      </c>
      <c r="AZ198" s="111">
        <f t="shared" si="27"/>
        <v>1149.6120000000003</v>
      </c>
      <c r="BA198" s="111">
        <f t="shared" si="28"/>
        <v>-3.1880286271958296</v>
      </c>
      <c r="BB198" s="112">
        <f t="shared" si="29"/>
        <v>-88.197999999998956</v>
      </c>
    </row>
    <row r="199" spans="1:55" ht="19.5" hidden="1" customHeight="1" x14ac:dyDescent="0.25">
      <c r="A199" s="101" t="s">
        <v>136</v>
      </c>
      <c r="B199" s="285">
        <v>398.69900000000052</v>
      </c>
      <c r="C199" s="286">
        <v>400.95939062499929</v>
      </c>
      <c r="D199" s="285">
        <v>402.81068750000122</v>
      </c>
      <c r="E199" s="285">
        <v>397.79682812500141</v>
      </c>
      <c r="F199" s="285">
        <v>401.64299999999997</v>
      </c>
      <c r="G199" s="285">
        <v>408.20780000000076</v>
      </c>
      <c r="H199" s="285">
        <v>411.786</v>
      </c>
      <c r="I199" s="285">
        <v>411.19440000040049</v>
      </c>
      <c r="J199" s="285">
        <v>398.80399999999827</v>
      </c>
      <c r="K199" s="285">
        <v>341.21811898254964</v>
      </c>
      <c r="L199" s="285">
        <v>343.2694348647201</v>
      </c>
      <c r="M199" s="285">
        <v>389.85719669432001</v>
      </c>
      <c r="N199" s="285">
        <v>461.71299999999979</v>
      </c>
      <c r="O199" s="285">
        <v>474.87182086147914</v>
      </c>
      <c r="P199" s="285">
        <v>484.36520151153127</v>
      </c>
      <c r="Q199" s="285">
        <v>488.59904444428139</v>
      </c>
      <c r="R199" s="285">
        <v>516.76000000000022</v>
      </c>
      <c r="S199" s="285">
        <v>544.34900856340028</v>
      </c>
      <c r="T199" s="285">
        <v>564.52213605759971</v>
      </c>
      <c r="U199" s="285">
        <v>577.7616482010817</v>
      </c>
      <c r="V199" s="286">
        <v>600.70700000000033</v>
      </c>
      <c r="W199" s="285">
        <v>633.03417046368122</v>
      </c>
      <c r="X199" s="285">
        <v>661.10982864181995</v>
      </c>
      <c r="Y199" s="285">
        <v>681.34011507686046</v>
      </c>
      <c r="Z199" s="285">
        <v>762.75600000000111</v>
      </c>
      <c r="AA199" s="285">
        <v>658.15215199000886</v>
      </c>
      <c r="AB199" s="285">
        <v>685.32654785437262</v>
      </c>
      <c r="AC199" s="285">
        <v>711.58828828830156</v>
      </c>
      <c r="AD199" s="285">
        <v>684.80600000000049</v>
      </c>
      <c r="AE199" s="285">
        <v>680.75914183614987</v>
      </c>
      <c r="AF199" s="285">
        <v>675.11456407061087</v>
      </c>
      <c r="AG199" s="285">
        <v>680.97064182398742</v>
      </c>
      <c r="AH199" s="285">
        <v>687.59000000000015</v>
      </c>
      <c r="AI199" s="285">
        <v>691.32486037988019</v>
      </c>
      <c r="AJ199" s="285">
        <v>694.6363710036203</v>
      </c>
      <c r="AK199" s="285">
        <v>697.43180344940083</v>
      </c>
      <c r="AL199" s="285">
        <v>715.91200000000026</v>
      </c>
      <c r="AM199" s="285">
        <v>697.70511985240955</v>
      </c>
      <c r="AN199" s="285">
        <v>674.2733737585495</v>
      </c>
      <c r="AO199" s="285">
        <v>675.54625652783034</v>
      </c>
      <c r="AP199" s="285">
        <v>671.20700000000033</v>
      </c>
      <c r="AQ199" s="285">
        <v>674.70632217411003</v>
      </c>
      <c r="AR199" s="285">
        <v>676.31528530953085</v>
      </c>
      <c r="AS199" s="285">
        <v>670.5768050259494</v>
      </c>
      <c r="AT199" s="285">
        <v>674.64700000000084</v>
      </c>
      <c r="AU199" s="285">
        <v>667.95345725867082</v>
      </c>
      <c r="AV199" s="285">
        <v>673.13033384164919</v>
      </c>
      <c r="AW199" s="285">
        <v>655.68005247436849</v>
      </c>
      <c r="AX199" s="285">
        <v>647.875</v>
      </c>
      <c r="AY199" s="167">
        <f t="shared" si="26"/>
        <v>62.50313518936543</v>
      </c>
      <c r="AZ199" s="105">
        <f t="shared" si="27"/>
        <v>249.17599999999948</v>
      </c>
      <c r="BA199" s="105">
        <f t="shared" si="28"/>
        <v>-3.9579009783575514</v>
      </c>
      <c r="BB199" s="106">
        <f t="shared" si="29"/>
        <v>-26.772000000000844</v>
      </c>
    </row>
    <row r="200" spans="1:55" ht="19.5" hidden="1" customHeight="1" x14ac:dyDescent="0.25">
      <c r="A200" s="101" t="s">
        <v>137</v>
      </c>
      <c r="B200" s="285">
        <v>1130.0570000000005</v>
      </c>
      <c r="C200" s="286">
        <v>1217.5031171982398</v>
      </c>
      <c r="D200" s="285">
        <v>1136.9437389196985</v>
      </c>
      <c r="E200" s="285">
        <v>1155.8850898899514</v>
      </c>
      <c r="F200" s="285">
        <v>1192.7779999999993</v>
      </c>
      <c r="G200" s="285">
        <v>1193.1363999999999</v>
      </c>
      <c r="H200" s="285">
        <v>1129.1773999999994</v>
      </c>
      <c r="I200" s="285">
        <v>1151.0484968947794</v>
      </c>
      <c r="J200" s="285">
        <v>1210.953</v>
      </c>
      <c r="K200" s="285">
        <v>1015.7631071058505</v>
      </c>
      <c r="L200" s="285">
        <v>940.03321302883955</v>
      </c>
      <c r="M200" s="285">
        <v>1157.2752344098799</v>
      </c>
      <c r="N200" s="285">
        <v>1080.6989999999996</v>
      </c>
      <c r="O200" s="285">
        <v>1205.3665588602682</v>
      </c>
      <c r="P200" s="285">
        <v>1166.5395955565505</v>
      </c>
      <c r="Q200" s="285">
        <v>1117.6248105033301</v>
      </c>
      <c r="R200" s="285">
        <v>1256.3959999999997</v>
      </c>
      <c r="S200" s="285">
        <v>1366.6521770551692</v>
      </c>
      <c r="T200" s="285">
        <v>1283.9904812031509</v>
      </c>
      <c r="U200" s="285">
        <v>1260.4368344493503</v>
      </c>
      <c r="V200" s="286">
        <v>1281.683</v>
      </c>
      <c r="W200" s="285">
        <v>1388.7650913617786</v>
      </c>
      <c r="X200" s="285">
        <v>1407.985306478379</v>
      </c>
      <c r="Y200" s="285">
        <v>1491.5623610571204</v>
      </c>
      <c r="Z200" s="285">
        <v>1561.8059999999987</v>
      </c>
      <c r="AA200" s="285">
        <v>1345.3326354861299</v>
      </c>
      <c r="AB200" s="285">
        <v>1529.0838322227514</v>
      </c>
      <c r="AC200" s="285">
        <v>1381.8394907772013</v>
      </c>
      <c r="AD200" s="285">
        <v>1428.4679999999998</v>
      </c>
      <c r="AE200" s="285">
        <v>1497.5721316158492</v>
      </c>
      <c r="AF200" s="285">
        <v>1600.4429506383901</v>
      </c>
      <c r="AG200" s="285">
        <v>1476.1607761070109</v>
      </c>
      <c r="AH200" s="285">
        <v>1468.9750000000008</v>
      </c>
      <c r="AI200" s="285">
        <v>1814.305255196281</v>
      </c>
      <c r="AJ200" s="285">
        <v>1829.618804796781</v>
      </c>
      <c r="AK200" s="285">
        <v>1611.3342140156392</v>
      </c>
      <c r="AL200" s="285">
        <v>1796.0180000000003</v>
      </c>
      <c r="AM200" s="285">
        <v>1998.4749998630002</v>
      </c>
      <c r="AN200" s="285">
        <v>1804.5882957074305</v>
      </c>
      <c r="AO200" s="285">
        <v>1833.7106505903905</v>
      </c>
      <c r="AP200" s="285">
        <v>2109.4510000000005</v>
      </c>
      <c r="AQ200" s="285">
        <v>1939.4646938608098</v>
      </c>
      <c r="AR200" s="285">
        <v>2188.23070254719</v>
      </c>
      <c r="AS200" s="285">
        <v>2244.3373018052498</v>
      </c>
      <c r="AT200" s="285">
        <v>2091.9189999999994</v>
      </c>
      <c r="AU200" s="285">
        <v>1980.040861100129</v>
      </c>
      <c r="AV200" s="285">
        <v>1934.6538811789001</v>
      </c>
      <c r="AW200" s="285">
        <v>1756.7646981210301</v>
      </c>
      <c r="AX200" s="285">
        <v>2030.4930000000011</v>
      </c>
      <c r="AY200" s="167">
        <f t="shared" si="26"/>
        <v>79.674365100433604</v>
      </c>
      <c r="AZ200" s="105">
        <f t="shared" si="27"/>
        <v>900.4360000000006</v>
      </c>
      <c r="BA200" s="105">
        <f t="shared" si="28"/>
        <v>-2.9351307423873076</v>
      </c>
      <c r="BB200" s="106">
        <f t="shared" si="29"/>
        <v>-61.425999999998339</v>
      </c>
    </row>
    <row r="201" spans="1:55" ht="19.5" hidden="1" customHeight="1" x14ac:dyDescent="0.25">
      <c r="A201" s="101" t="s">
        <v>44</v>
      </c>
      <c r="B201" s="285">
        <v>1037.5020000000004</v>
      </c>
      <c r="C201" s="286">
        <v>1124.5731171982397</v>
      </c>
      <c r="D201" s="285">
        <v>1039.7047389196987</v>
      </c>
      <c r="E201" s="285">
        <v>1061.3380898899513</v>
      </c>
      <c r="F201" s="285">
        <v>1091.1359999999995</v>
      </c>
      <c r="G201" s="285">
        <v>1098.5102999999999</v>
      </c>
      <c r="H201" s="285">
        <v>1024.0463999999995</v>
      </c>
      <c r="I201" s="285">
        <v>1058.8484968947796</v>
      </c>
      <c r="J201" s="285">
        <v>1108.8980000000001</v>
      </c>
      <c r="K201" s="285">
        <v>923.04910710585045</v>
      </c>
      <c r="L201" s="285">
        <v>850.11321302883971</v>
      </c>
      <c r="M201" s="285">
        <v>1053.4362344098799</v>
      </c>
      <c r="N201" s="285">
        <v>956.02499999999964</v>
      </c>
      <c r="O201" s="285">
        <v>1080.8325588602684</v>
      </c>
      <c r="P201" s="285">
        <v>1039.5375955565505</v>
      </c>
      <c r="Q201" s="285">
        <v>981.86181050333016</v>
      </c>
      <c r="R201" s="285">
        <v>1111.0649999999996</v>
      </c>
      <c r="S201" s="285">
        <v>1212.8461034835991</v>
      </c>
      <c r="T201" s="285">
        <v>1122.0119240911408</v>
      </c>
      <c r="U201" s="285">
        <v>1070.8106390102303</v>
      </c>
      <c r="V201" s="286">
        <v>1064.366</v>
      </c>
      <c r="W201" s="285">
        <v>1148.6840160029287</v>
      </c>
      <c r="X201" s="285">
        <v>1153.7512741817291</v>
      </c>
      <c r="Y201" s="285">
        <v>1244.6993502915702</v>
      </c>
      <c r="Z201" s="285">
        <v>1332.1009999999987</v>
      </c>
      <c r="AA201" s="285">
        <v>1142.03562758101</v>
      </c>
      <c r="AB201" s="285">
        <v>1341.1738295877112</v>
      </c>
      <c r="AC201" s="285">
        <v>1181.0934894596812</v>
      </c>
      <c r="AD201" s="285">
        <v>1228.6559999999999</v>
      </c>
      <c r="AE201" s="285">
        <v>1283.1780553022991</v>
      </c>
      <c r="AF201" s="285">
        <v>1384.6754364763401</v>
      </c>
      <c r="AG201" s="285">
        <v>1304.9475692643109</v>
      </c>
      <c r="AH201" s="285">
        <v>1275.5090000000009</v>
      </c>
      <c r="AI201" s="285">
        <v>1612.113234417081</v>
      </c>
      <c r="AJ201" s="285">
        <v>1606.1897970045811</v>
      </c>
      <c r="AK201" s="285">
        <v>1394.1442114182391</v>
      </c>
      <c r="AL201" s="285">
        <v>1544.7510000000002</v>
      </c>
      <c r="AM201" s="285">
        <v>1741.4239998630001</v>
      </c>
      <c r="AN201" s="285">
        <v>1545.6452957074307</v>
      </c>
      <c r="AO201" s="285">
        <v>1571.3646505903907</v>
      </c>
      <c r="AP201" s="285">
        <v>1817.7120000000004</v>
      </c>
      <c r="AQ201" s="285">
        <v>1654.3136938608095</v>
      </c>
      <c r="AR201" s="285">
        <v>1895.3067025471901</v>
      </c>
      <c r="AS201" s="285">
        <v>1957.6893018052497</v>
      </c>
      <c r="AT201" s="285">
        <v>1807.9719999999993</v>
      </c>
      <c r="AU201" s="285">
        <v>1703.8093241683191</v>
      </c>
      <c r="AV201" s="285">
        <v>1680.6067618607203</v>
      </c>
      <c r="AW201" s="285">
        <v>1497.3256384619399</v>
      </c>
      <c r="AX201" s="285">
        <v>1763.3490000000011</v>
      </c>
      <c r="AY201" s="167">
        <f t="shared" si="26"/>
        <v>69.956626506024094</v>
      </c>
      <c r="AZ201" s="105">
        <f t="shared" si="27"/>
        <v>725.84700000000066</v>
      </c>
      <c r="BA201" s="105">
        <f t="shared" si="28"/>
        <v>-2.4723451327433654</v>
      </c>
      <c r="BB201" s="106">
        <f t="shared" si="29"/>
        <v>-44.622999999998228</v>
      </c>
    </row>
    <row r="202" spans="1:55" ht="19.5" hidden="1" customHeight="1" x14ac:dyDescent="0.25">
      <c r="A202" s="189" t="s">
        <v>45</v>
      </c>
      <c r="B202" s="287">
        <v>92.555000000000064</v>
      </c>
      <c r="C202" s="288">
        <v>92.930000000000064</v>
      </c>
      <c r="D202" s="287">
        <v>97.238999999999805</v>
      </c>
      <c r="E202" s="287">
        <v>94.546999999999912</v>
      </c>
      <c r="F202" s="287">
        <v>101.64199999999994</v>
      </c>
      <c r="G202" s="287">
        <v>94.62609999999998</v>
      </c>
      <c r="H202" s="287">
        <v>105.131</v>
      </c>
      <c r="I202" s="287">
        <v>92.199999999999704</v>
      </c>
      <c r="J202" s="287">
        <v>102.05499999999995</v>
      </c>
      <c r="K202" s="287">
        <v>92.714000000000055</v>
      </c>
      <c r="L202" s="287">
        <v>89.919999999999845</v>
      </c>
      <c r="M202" s="287">
        <v>103.83899999999994</v>
      </c>
      <c r="N202" s="287">
        <v>124.67400000000009</v>
      </c>
      <c r="O202" s="287">
        <v>124.53399999999988</v>
      </c>
      <c r="P202" s="287">
        <v>127.00199999999995</v>
      </c>
      <c r="Q202" s="287">
        <v>135.76300000000003</v>
      </c>
      <c r="R202" s="287">
        <v>145.33100000000002</v>
      </c>
      <c r="S202" s="287">
        <v>153.8060735715701</v>
      </c>
      <c r="T202" s="287">
        <v>161.97855711201021</v>
      </c>
      <c r="U202" s="287">
        <v>189.62619543912001</v>
      </c>
      <c r="V202" s="288">
        <v>217.31699999999989</v>
      </c>
      <c r="W202" s="287">
        <v>240.08107535884983</v>
      </c>
      <c r="X202" s="287">
        <v>254.23403229664996</v>
      </c>
      <c r="Y202" s="287">
        <v>246.86301076555014</v>
      </c>
      <c r="Z202" s="287">
        <v>229.70500000000004</v>
      </c>
      <c r="AA202" s="287">
        <v>203.29700790511993</v>
      </c>
      <c r="AB202" s="287">
        <v>187.91000263504009</v>
      </c>
      <c r="AC202" s="287">
        <v>200.74600131752004</v>
      </c>
      <c r="AD202" s="287">
        <v>199.81200000000001</v>
      </c>
      <c r="AE202" s="287">
        <v>214.39407631355004</v>
      </c>
      <c r="AF202" s="287">
        <v>215.76751416205002</v>
      </c>
      <c r="AG202" s="287">
        <v>171.21320684269998</v>
      </c>
      <c r="AH202" s="287">
        <v>193.46600000000001</v>
      </c>
      <c r="AI202" s="287">
        <v>202.19202077919999</v>
      </c>
      <c r="AJ202" s="287">
        <v>223.42900779219985</v>
      </c>
      <c r="AK202" s="287">
        <v>217.19000259740005</v>
      </c>
      <c r="AL202" s="287">
        <v>251.26700000000005</v>
      </c>
      <c r="AM202" s="287">
        <v>257.05100000000016</v>
      </c>
      <c r="AN202" s="287">
        <v>258.94299999999987</v>
      </c>
      <c r="AO202" s="287">
        <v>262.34599999999978</v>
      </c>
      <c r="AP202" s="287">
        <v>291.73900000000015</v>
      </c>
      <c r="AQ202" s="287">
        <v>285.15100000000029</v>
      </c>
      <c r="AR202" s="287">
        <v>292.92399999999986</v>
      </c>
      <c r="AS202" s="287">
        <v>286.64800000000025</v>
      </c>
      <c r="AT202" s="287">
        <v>283.947</v>
      </c>
      <c r="AU202" s="287">
        <v>276.23153693180996</v>
      </c>
      <c r="AV202" s="287">
        <v>254.04711931817974</v>
      </c>
      <c r="AW202" s="287">
        <v>259.43905965909016</v>
      </c>
      <c r="AX202" s="287">
        <v>267.14400000000001</v>
      </c>
      <c r="AY202" s="192">
        <f t="shared" si="26"/>
        <v>188.44492440604756</v>
      </c>
      <c r="AZ202" s="193">
        <f t="shared" si="27"/>
        <v>174.58899999999994</v>
      </c>
      <c r="BA202" s="193">
        <f t="shared" si="28"/>
        <v>-5.9175766114829011</v>
      </c>
      <c r="BB202" s="194">
        <f t="shared" si="29"/>
        <v>-16.802999999999997</v>
      </c>
    </row>
    <row r="203" spans="1:55" ht="33.75" customHeight="1" thickTop="1" x14ac:dyDescent="0.25">
      <c r="A203" s="289" t="s">
        <v>138</v>
      </c>
      <c r="B203" s="290">
        <v>2.5480999999999998</v>
      </c>
      <c r="C203" s="291">
        <v>2.5886</v>
      </c>
      <c r="D203" s="290">
        <v>2.5554999999999999</v>
      </c>
      <c r="E203" s="290">
        <v>2.5733999999999999</v>
      </c>
      <c r="F203" s="290">
        <v>2.6149</v>
      </c>
      <c r="G203" s="290">
        <v>2.5804</v>
      </c>
      <c r="H203" s="290">
        <v>2.5602</v>
      </c>
      <c r="I203" s="290">
        <v>2.5676000000000001</v>
      </c>
      <c r="J203" s="290">
        <v>2.7597</v>
      </c>
      <c r="K203" s="290">
        <v>3.0994999999999999</v>
      </c>
      <c r="L203" s="290">
        <v>3.2915999999999999</v>
      </c>
      <c r="M203" s="290">
        <v>3.2519</v>
      </c>
      <c r="N203" s="290">
        <v>2.9731999999999998</v>
      </c>
      <c r="O203" s="290">
        <v>2.9466000000000001</v>
      </c>
      <c r="P203" s="290">
        <v>2.8304</v>
      </c>
      <c r="Q203" s="290">
        <v>2.7650000000000001</v>
      </c>
      <c r="R203" s="290">
        <v>2.6534</v>
      </c>
      <c r="S203" s="290">
        <v>2.5472999999999999</v>
      </c>
      <c r="T203" s="290">
        <v>2.5007999999999999</v>
      </c>
      <c r="U203" s="290">
        <v>2.5043000000000002</v>
      </c>
      <c r="V203" s="291">
        <v>2.5884</v>
      </c>
      <c r="W203" s="290">
        <v>2.6034999999999999</v>
      </c>
      <c r="X203" s="290">
        <v>2.5537999999999998</v>
      </c>
      <c r="Y203" s="290">
        <v>2.552</v>
      </c>
      <c r="Z203" s="290">
        <v>2.5234999999999999</v>
      </c>
      <c r="AA203" s="290">
        <v>2.7048000000000001</v>
      </c>
      <c r="AB203" s="290">
        <v>2.6017000000000001</v>
      </c>
      <c r="AC203" s="290">
        <v>2.5064000000000002</v>
      </c>
      <c r="AD203" s="290">
        <v>2.617</v>
      </c>
      <c r="AE203" s="290">
        <v>2.5952000000000002</v>
      </c>
      <c r="AF203" s="290">
        <v>2.5768</v>
      </c>
      <c r="AG203" s="290">
        <v>2.5705</v>
      </c>
      <c r="AH203" s="290">
        <v>2.5567000000000002</v>
      </c>
      <c r="AI203" s="290">
        <v>2.573</v>
      </c>
      <c r="AJ203" s="290">
        <v>2.5470000000000002</v>
      </c>
      <c r="AK203" s="290">
        <v>2.5327000000000002</v>
      </c>
      <c r="AL203" s="290">
        <v>2.4803000000000002</v>
      </c>
      <c r="AM203" s="290">
        <v>2.5072000000000001</v>
      </c>
      <c r="AN203" s="290">
        <v>2.5703999999999998</v>
      </c>
      <c r="AO203" s="290">
        <v>2.4992000000000001</v>
      </c>
      <c r="AP203" s="290">
        <v>2.4731999999999998</v>
      </c>
      <c r="AQ203" s="290">
        <v>2.4948000000000001</v>
      </c>
      <c r="AR203" s="290">
        <v>2.4268000000000001</v>
      </c>
      <c r="AS203" s="290">
        <v>2.4077000000000002</v>
      </c>
      <c r="AT203" s="290">
        <v>2.4348999999999998</v>
      </c>
      <c r="AU203" s="290">
        <v>2.4761000000000002</v>
      </c>
      <c r="AV203" s="290">
        <v>2.5022000000000002</v>
      </c>
      <c r="AW203" s="290">
        <v>2.6595</v>
      </c>
      <c r="AX203" s="290">
        <v>2.7364000000000002</v>
      </c>
      <c r="AY203" s="161">
        <f>IF(ROUND(B203,4)=0,"x",IF(ABS(AX203)/ABS(B203)&gt;10,"x",(ROUND(AX203,4)-ROUND(B203,4))/ROUND(B203,4)*SIGN(B203)*100))</f>
        <v>7.3898198657823624</v>
      </c>
      <c r="AZ203" s="292">
        <f t="shared" si="27"/>
        <v>0.18830000000000036</v>
      </c>
      <c r="BA203" s="293">
        <f>IF(ROUND(AT203,4)=0,"x",IF(ABS(AX203)/ABS(AT203)&gt;10,"x",(ROUND(AX203,4)-ROUND(AT203,4))/ROUND(AT203,4)*SIGN(AT203)*100))</f>
        <v>12.382438703848221</v>
      </c>
      <c r="BB203" s="294">
        <f t="shared" si="29"/>
        <v>0.30150000000000032</v>
      </c>
    </row>
    <row r="204" spans="1:55" ht="33.75" customHeight="1" x14ac:dyDescent="0.25">
      <c r="A204" s="295" t="s">
        <v>139</v>
      </c>
      <c r="B204" s="296"/>
      <c r="C204" s="508"/>
      <c r="D204" s="296"/>
      <c r="E204" s="296"/>
      <c r="F204" s="296"/>
      <c r="G204" s="296"/>
      <c r="H204" s="296"/>
      <c r="I204" s="296"/>
      <c r="J204" s="296">
        <v>3.0872999999999999</v>
      </c>
      <c r="K204" s="297">
        <v>3.4443000000000001</v>
      </c>
      <c r="L204" s="297">
        <v>3.6476000000000002</v>
      </c>
      <c r="M204" s="297">
        <v>3.5969000000000002</v>
      </c>
      <c r="N204" s="297">
        <v>3.3083999999999998</v>
      </c>
      <c r="O204" s="297">
        <v>3.2185000000000001</v>
      </c>
      <c r="P204" s="297">
        <v>3.0623999999999998</v>
      </c>
      <c r="Q204" s="297">
        <v>2.9910000000000001</v>
      </c>
      <c r="R204" s="297">
        <v>2.7896000000000001</v>
      </c>
      <c r="S204" s="297">
        <v>2.7004000000000001</v>
      </c>
      <c r="T204" s="297">
        <v>2.6004</v>
      </c>
      <c r="U204" s="297">
        <v>2.6212</v>
      </c>
      <c r="V204" s="298">
        <v>2.6863999999999999</v>
      </c>
      <c r="W204" s="297">
        <v>2.7652999999999999</v>
      </c>
      <c r="X204" s="297">
        <v>2.6791</v>
      </c>
      <c r="Y204" s="297">
        <v>2.6737000000000002</v>
      </c>
      <c r="Z204" s="297">
        <v>2.6629999999999998</v>
      </c>
      <c r="AA204" s="297">
        <v>2.7831000000000001</v>
      </c>
      <c r="AB204" s="297">
        <v>2.617</v>
      </c>
      <c r="AC204" s="297">
        <v>2.5632000000000001</v>
      </c>
      <c r="AD204" s="297">
        <v>2.6642000000000001</v>
      </c>
      <c r="AE204" s="297">
        <v>2.6254</v>
      </c>
      <c r="AF204" s="297">
        <v>2.6547000000000001</v>
      </c>
      <c r="AG204" s="297">
        <v>2.6088</v>
      </c>
      <c r="AH204" s="297">
        <v>2.5613000000000001</v>
      </c>
      <c r="AI204" s="297">
        <v>2.5623999999999998</v>
      </c>
      <c r="AJ204" s="297">
        <v>2.5838999999999999</v>
      </c>
      <c r="AK204" s="297">
        <v>2.5402999999999998</v>
      </c>
      <c r="AL204" s="297">
        <v>2.3956</v>
      </c>
      <c r="AM204" s="297">
        <v>2.4390999999999998</v>
      </c>
      <c r="AN204" s="297">
        <v>2.5118</v>
      </c>
      <c r="AO204" s="297">
        <v>2.4458000000000002</v>
      </c>
      <c r="AP204" s="297">
        <v>2.456</v>
      </c>
      <c r="AQ204" s="297">
        <v>2.4367999999999999</v>
      </c>
      <c r="AR204" s="297">
        <v>2.4601999999999999</v>
      </c>
      <c r="AS204" s="297">
        <v>2.4762</v>
      </c>
      <c r="AT204" s="297">
        <v>2.5083000000000002</v>
      </c>
      <c r="AU204" s="297">
        <v>2.5811999999999999</v>
      </c>
      <c r="AV204" s="297">
        <v>2.6375999999999999</v>
      </c>
      <c r="AW204" s="297">
        <v>2.8289</v>
      </c>
      <c r="AX204" s="297">
        <v>2.9156</v>
      </c>
      <c r="AY204" s="299" t="str">
        <f>IF(ROUND(B204,4)=0,"x",IF(ABS(AX204)/ABS(B204)&gt;10,"x",(ROUND(AX204,4)-ROUND(B204,4))/ROUND(B204,4)*SIGN(B204)*100))</f>
        <v>x</v>
      </c>
      <c r="AZ204" s="300">
        <f t="shared" si="27"/>
        <v>2.9156</v>
      </c>
      <c r="BA204" s="138">
        <f>IF(ROUND(AT204,4)=0,"x",IF(ABS(AX204)/ABS(AT204)&gt;10,"x",(ROUND(AX204,4)-ROUND(AT204,4))/ROUND(AT204,4)*SIGN(AT204)*100))</f>
        <v>16.238089542718164</v>
      </c>
      <c r="BB204" s="301">
        <f t="shared" si="29"/>
        <v>0.40729999999999977</v>
      </c>
    </row>
    <row r="205" spans="1:55" ht="33.75" customHeight="1" thickBot="1" x14ac:dyDescent="0.3">
      <c r="A205" s="302" t="s">
        <v>140</v>
      </c>
      <c r="B205" s="303"/>
      <c r="C205" s="509"/>
      <c r="D205" s="303"/>
      <c r="E205" s="303"/>
      <c r="F205" s="303"/>
      <c r="G205" s="303"/>
      <c r="H205" s="303"/>
      <c r="I205" s="303"/>
      <c r="J205" s="303">
        <v>3.2978000000000001</v>
      </c>
      <c r="K205" s="303">
        <v>2.8369</v>
      </c>
      <c r="L205" s="510">
        <v>2.8374000000000001</v>
      </c>
      <c r="M205" s="304">
        <v>3.1436000000000002</v>
      </c>
      <c r="N205" s="304">
        <v>3.5177999999999998</v>
      </c>
      <c r="O205" s="304">
        <v>3.5404</v>
      </c>
      <c r="P205" s="304">
        <v>3.55</v>
      </c>
      <c r="Q205" s="304">
        <v>3.5385</v>
      </c>
      <c r="R205" s="304">
        <v>3.6694</v>
      </c>
      <c r="S205" s="304">
        <v>3.8416999999999999</v>
      </c>
      <c r="T205" s="304">
        <v>3.9506999999999999</v>
      </c>
      <c r="U205" s="304">
        <v>3.9927999999999999</v>
      </c>
      <c r="V205" s="305">
        <v>4.0620000000000003</v>
      </c>
      <c r="W205" s="304">
        <v>4.2413999999999996</v>
      </c>
      <c r="X205" s="304">
        <v>4.4001000000000001</v>
      </c>
      <c r="Y205" s="304">
        <v>4.5035999999999996</v>
      </c>
      <c r="Z205" s="304">
        <v>4.9705000000000004</v>
      </c>
      <c r="AA205" s="304">
        <v>4.2758000000000003</v>
      </c>
      <c r="AB205" s="304">
        <v>4.4385000000000003</v>
      </c>
      <c r="AC205" s="304">
        <v>4.5777000000000001</v>
      </c>
      <c r="AD205" s="304">
        <v>4.3470000000000004</v>
      </c>
      <c r="AE205" s="304">
        <v>4.3018999999999998</v>
      </c>
      <c r="AF205" s="304">
        <v>4.2483000000000004</v>
      </c>
      <c r="AG205" s="304">
        <v>4.2522000000000002</v>
      </c>
      <c r="AH205" s="304">
        <v>4.2325999999999997</v>
      </c>
      <c r="AI205" s="304">
        <v>4.2283999999999997</v>
      </c>
      <c r="AJ205" s="304">
        <v>4.2259000000000002</v>
      </c>
      <c r="AK205" s="304">
        <v>4.2126000000000001</v>
      </c>
      <c r="AL205" s="304">
        <v>4.2812999999999999</v>
      </c>
      <c r="AM205" s="304">
        <v>4.1711999999999998</v>
      </c>
      <c r="AN205" s="304">
        <v>4.0381</v>
      </c>
      <c r="AO205" s="304">
        <v>4.0571000000000002</v>
      </c>
      <c r="AP205" s="304">
        <v>4.0205000000000002</v>
      </c>
      <c r="AQ205" s="304">
        <v>4.0157999999999996</v>
      </c>
      <c r="AR205" s="304">
        <v>4.0206</v>
      </c>
      <c r="AS205" s="304">
        <v>3.9843999999999999</v>
      </c>
      <c r="AT205" s="304">
        <v>3.9769000000000001</v>
      </c>
      <c r="AU205" s="304">
        <v>3.9346000000000001</v>
      </c>
      <c r="AV205" s="304">
        <v>3.9634999999999998</v>
      </c>
      <c r="AW205" s="304">
        <v>3.859</v>
      </c>
      <c r="AX205" s="304">
        <v>3.7835000000000001</v>
      </c>
      <c r="AY205" s="306" t="str">
        <f>IF(ROUND(B205,4)=0,"x",IF(ABS(AX205)/ABS(B205)&gt;10,"x",(ROUND(AX205,4)-ROUND(B205,4))/ROUND(B205,4)*SIGN(B205)*100))</f>
        <v>x</v>
      </c>
      <c r="AZ205" s="307">
        <f t="shared" si="27"/>
        <v>3.7835000000000001</v>
      </c>
      <c r="BA205" s="144">
        <f>IF(ROUND(AT205,4)=0,"x",IF(ABS(AX205)/ABS(AT205)&gt;10,"x",(ROUND(AX205,4)-ROUND(AT205,4))/ROUND(AT205,4)*SIGN(AT205)*100))</f>
        <v>-4.8630843119012299</v>
      </c>
      <c r="BB205" s="308">
        <f t="shared" si="29"/>
        <v>-0.19340000000000002</v>
      </c>
    </row>
    <row r="206" spans="1:55" ht="19.5" customHeight="1" thickTop="1" x14ac:dyDescent="0.25">
      <c r="A206" s="99" t="s">
        <v>141</v>
      </c>
      <c r="B206" s="283">
        <v>4.2</v>
      </c>
      <c r="C206" s="284">
        <v>4.0999999999999996</v>
      </c>
      <c r="D206" s="283">
        <v>4.3</v>
      </c>
      <c r="E206" s="283">
        <v>3.9</v>
      </c>
      <c r="F206" s="283">
        <v>4.0999999999999996</v>
      </c>
      <c r="G206" s="283">
        <v>4.2</v>
      </c>
      <c r="H206" s="283">
        <v>4.3</v>
      </c>
      <c r="I206" s="283">
        <v>4.0999999999999996</v>
      </c>
      <c r="J206" s="283">
        <v>4.7</v>
      </c>
      <c r="K206" s="283">
        <v>4.4000000000000004</v>
      </c>
      <c r="L206" s="511">
        <v>4.7</v>
      </c>
      <c r="M206" s="283">
        <v>4.3</v>
      </c>
      <c r="N206" s="283">
        <v>4</v>
      </c>
      <c r="O206" s="283">
        <v>4.5</v>
      </c>
      <c r="P206" s="283">
        <v>4.5</v>
      </c>
      <c r="Q206" s="283">
        <v>3.7</v>
      </c>
      <c r="R206" s="283">
        <v>3.8</v>
      </c>
      <c r="S206" s="283">
        <v>3.6</v>
      </c>
      <c r="T206" s="283">
        <v>3.7</v>
      </c>
      <c r="U206" s="283">
        <v>3.7</v>
      </c>
      <c r="V206" s="284">
        <v>3.7</v>
      </c>
      <c r="W206" s="283">
        <v>3.8</v>
      </c>
      <c r="X206" s="283">
        <v>3.6</v>
      </c>
      <c r="Y206" s="283">
        <v>3.5</v>
      </c>
      <c r="Z206" s="283">
        <v>3.7</v>
      </c>
      <c r="AA206" s="283">
        <v>3.3</v>
      </c>
      <c r="AB206" s="283">
        <v>3.2</v>
      </c>
      <c r="AC206" s="283">
        <v>3.2</v>
      </c>
      <c r="AD206" s="283">
        <v>3.5</v>
      </c>
      <c r="AE206" s="283">
        <v>3.3</v>
      </c>
      <c r="AF206" s="283">
        <v>3.3</v>
      </c>
      <c r="AG206" s="283">
        <v>3.2</v>
      </c>
      <c r="AH206" s="283">
        <v>3.2</v>
      </c>
      <c r="AI206" s="283">
        <v>3.1</v>
      </c>
      <c r="AJ206" s="283">
        <v>3.1</v>
      </c>
      <c r="AK206" s="283">
        <v>3</v>
      </c>
      <c r="AL206" s="283">
        <v>3.1</v>
      </c>
      <c r="AM206" s="283">
        <v>2.9</v>
      </c>
      <c r="AN206" s="283">
        <v>2.9</v>
      </c>
      <c r="AO206" s="283">
        <v>2.9</v>
      </c>
      <c r="AP206" s="283">
        <v>3.1</v>
      </c>
      <c r="AQ206" s="283">
        <v>3</v>
      </c>
      <c r="AR206" s="283">
        <v>3</v>
      </c>
      <c r="AS206" s="283">
        <v>3</v>
      </c>
      <c r="AT206" s="283">
        <v>3.1</v>
      </c>
      <c r="AU206" s="283">
        <v>3.1</v>
      </c>
      <c r="AV206" s="283">
        <v>3.1</v>
      </c>
      <c r="AW206" s="283">
        <v>3.2</v>
      </c>
      <c r="AX206" s="283">
        <v>3.4</v>
      </c>
      <c r="AY206" s="164"/>
      <c r="AZ206" s="111">
        <f t="shared" si="27"/>
        <v>-0.80000000000000027</v>
      </c>
      <c r="BA206" s="111"/>
      <c r="BB206" s="112">
        <f t="shared" si="29"/>
        <v>0.29999999999999982</v>
      </c>
    </row>
    <row r="207" spans="1:55" ht="19.5" customHeight="1" x14ac:dyDescent="0.25">
      <c r="A207" s="99" t="s">
        <v>142</v>
      </c>
      <c r="B207" s="283">
        <v>2.0504705068994435</v>
      </c>
      <c r="C207" s="284">
        <v>2.0241323025067444</v>
      </c>
      <c r="D207" s="283">
        <v>2.0691832856090753</v>
      </c>
      <c r="E207" s="283">
        <v>1.8915491834719254</v>
      </c>
      <c r="F207" s="283">
        <v>1.9853529039246729</v>
      </c>
      <c r="G207" s="283">
        <v>2.0239482777725373</v>
      </c>
      <c r="H207" s="283">
        <v>2.0524585416878103</v>
      </c>
      <c r="I207" s="283">
        <v>1.982530475477829</v>
      </c>
      <c r="J207" s="283">
        <v>2.1984974763094511</v>
      </c>
      <c r="K207" s="283">
        <v>1.9517977263265243</v>
      </c>
      <c r="L207" s="511">
        <v>2.0560039279859028</v>
      </c>
      <c r="M207" s="283">
        <v>1.8789800751880668</v>
      </c>
      <c r="N207" s="283">
        <v>1.8687712317647684</v>
      </c>
      <c r="O207" s="283">
        <v>2.2129927377254526</v>
      </c>
      <c r="P207" s="283">
        <v>2.2926438180280742</v>
      </c>
      <c r="Q207" s="283">
        <v>1.907173343613096</v>
      </c>
      <c r="R207" s="283">
        <v>1.9486785580322405</v>
      </c>
      <c r="S207" s="283">
        <v>1.8943369988443697</v>
      </c>
      <c r="T207" s="283">
        <v>1.9891179744156542</v>
      </c>
      <c r="U207" s="283">
        <v>1.9950421332470241</v>
      </c>
      <c r="V207" s="284">
        <v>2.0036508677465665</v>
      </c>
      <c r="W207" s="283">
        <v>2.0635071486155936</v>
      </c>
      <c r="X207" s="283">
        <v>1.9858552124285347</v>
      </c>
      <c r="Y207" s="283">
        <v>1.9877789025004033</v>
      </c>
      <c r="Z207" s="283">
        <v>2.1100949279297301</v>
      </c>
      <c r="AA207" s="283">
        <v>1.8098261214136622</v>
      </c>
      <c r="AB207" s="283">
        <v>1.8460482925610178</v>
      </c>
      <c r="AC207" s="283">
        <v>1.8459259134982575</v>
      </c>
      <c r="AD207" s="283">
        <v>1.9104228215033756</v>
      </c>
      <c r="AE207" s="283">
        <v>1.8380104656914864</v>
      </c>
      <c r="AF207" s="283">
        <v>1.8238268861022136</v>
      </c>
      <c r="AG207" s="283">
        <v>1.7901028544625353</v>
      </c>
      <c r="AH207" s="283">
        <v>1.8184374721974443</v>
      </c>
      <c r="AI207" s="283">
        <v>1.7637275060870394</v>
      </c>
      <c r="AJ207" s="283">
        <v>1.7463758734951771</v>
      </c>
      <c r="AK207" s="283">
        <v>1.7765640725182013</v>
      </c>
      <c r="AL207" s="283">
        <v>1.8186705038831286</v>
      </c>
      <c r="AM207" s="283">
        <v>1.7489844614798602</v>
      </c>
      <c r="AN207" s="283">
        <v>1.7399963716537261</v>
      </c>
      <c r="AO207" s="283">
        <v>1.7492312035563602</v>
      </c>
      <c r="AP207" s="283">
        <v>1.8152833122479639</v>
      </c>
      <c r="AQ207" s="283">
        <v>1.7733354743611425</v>
      </c>
      <c r="AR207" s="283">
        <v>1.7639437194938647</v>
      </c>
      <c r="AS207" s="283">
        <v>1.8123432478307189</v>
      </c>
      <c r="AT207" s="283">
        <v>1.871703075662027</v>
      </c>
      <c r="AU207" s="283">
        <v>1.8501343524459894</v>
      </c>
      <c r="AV207" s="283">
        <v>1.8871094810136197</v>
      </c>
      <c r="AW207" s="283">
        <v>1.9718977591415665</v>
      </c>
      <c r="AX207" s="283">
        <v>2.0578274166055368</v>
      </c>
      <c r="AY207" s="164"/>
      <c r="AZ207" s="105">
        <f t="shared" si="27"/>
        <v>7.356909706093262E-3</v>
      </c>
      <c r="BA207" s="105"/>
      <c r="BB207" s="106">
        <f t="shared" si="29"/>
        <v>0.18612434094350983</v>
      </c>
      <c r="BC207" s="2"/>
    </row>
    <row r="208" spans="1:55" ht="19.5" customHeight="1" x14ac:dyDescent="0.25">
      <c r="A208" s="99" t="s">
        <v>143</v>
      </c>
      <c r="B208" s="283">
        <f t="shared" ref="B208:AV208" si="32">ROUND(B163*B203/B35*100,1)</f>
        <v>54.1</v>
      </c>
      <c r="C208" s="284">
        <f t="shared" si="32"/>
        <v>54.5</v>
      </c>
      <c r="D208" s="283">
        <f t="shared" si="32"/>
        <v>53.6</v>
      </c>
      <c r="E208" s="283">
        <f t="shared" si="32"/>
        <v>54.2</v>
      </c>
      <c r="F208" s="283">
        <f t="shared" si="32"/>
        <v>55.3</v>
      </c>
      <c r="G208" s="283">
        <f t="shared" si="32"/>
        <v>54.9</v>
      </c>
      <c r="H208" s="283">
        <f t="shared" si="32"/>
        <v>54.2</v>
      </c>
      <c r="I208" s="283">
        <f t="shared" si="32"/>
        <v>53.7</v>
      </c>
      <c r="J208" s="283">
        <f t="shared" si="32"/>
        <v>55.9</v>
      </c>
      <c r="K208" s="283">
        <f t="shared" si="32"/>
        <v>57.8</v>
      </c>
      <c r="L208" s="511">
        <f t="shared" si="32"/>
        <v>58.8</v>
      </c>
      <c r="M208" s="283">
        <f t="shared" si="32"/>
        <v>58.3</v>
      </c>
      <c r="N208" s="283">
        <f t="shared" si="32"/>
        <v>56</v>
      </c>
      <c r="O208" s="283">
        <f t="shared" si="32"/>
        <v>54.7</v>
      </c>
      <c r="P208" s="283">
        <f t="shared" si="32"/>
        <v>52.9</v>
      </c>
      <c r="Q208" s="283">
        <f t="shared" si="32"/>
        <v>51.7</v>
      </c>
      <c r="R208" s="283">
        <f t="shared" si="32"/>
        <v>51.7</v>
      </c>
      <c r="S208" s="283">
        <f t="shared" si="32"/>
        <v>50.8</v>
      </c>
      <c r="T208" s="283">
        <f t="shared" si="32"/>
        <v>50.1</v>
      </c>
      <c r="U208" s="283">
        <f t="shared" si="32"/>
        <v>50.5</v>
      </c>
      <c r="V208" s="284">
        <f t="shared" si="32"/>
        <v>51.3</v>
      </c>
      <c r="W208" s="283">
        <f t="shared" si="32"/>
        <v>52.1</v>
      </c>
      <c r="X208" s="283">
        <f t="shared" si="32"/>
        <v>51.1</v>
      </c>
      <c r="Y208" s="283">
        <f t="shared" si="32"/>
        <v>50.7</v>
      </c>
      <c r="Z208" s="283">
        <f t="shared" si="32"/>
        <v>50.6</v>
      </c>
      <c r="AA208" s="283">
        <f t="shared" si="32"/>
        <v>51.1</v>
      </c>
      <c r="AB208" s="283">
        <f t="shared" si="32"/>
        <v>49.9</v>
      </c>
      <c r="AC208" s="283">
        <f t="shared" si="32"/>
        <v>49.4</v>
      </c>
      <c r="AD208" s="283">
        <f t="shared" si="32"/>
        <v>51</v>
      </c>
      <c r="AE208" s="283">
        <f t="shared" si="32"/>
        <v>50.6</v>
      </c>
      <c r="AF208" s="283">
        <f t="shared" si="32"/>
        <v>49.8</v>
      </c>
      <c r="AG208" s="283">
        <f t="shared" si="32"/>
        <v>49.2</v>
      </c>
      <c r="AH208" s="283">
        <f t="shared" si="32"/>
        <v>49.7</v>
      </c>
      <c r="AI208" s="283">
        <f t="shared" si="32"/>
        <v>49.7</v>
      </c>
      <c r="AJ208" s="283">
        <f t="shared" si="32"/>
        <v>49.4</v>
      </c>
      <c r="AK208" s="283">
        <f t="shared" si="32"/>
        <v>49.1</v>
      </c>
      <c r="AL208" s="283">
        <f t="shared" si="32"/>
        <v>48.9</v>
      </c>
      <c r="AM208" s="283">
        <f t="shared" si="32"/>
        <v>48.7</v>
      </c>
      <c r="AN208" s="283">
        <f t="shared" si="32"/>
        <v>48.4</v>
      </c>
      <c r="AO208" s="283">
        <f t="shared" si="32"/>
        <v>48.4</v>
      </c>
      <c r="AP208" s="283">
        <f t="shared" si="32"/>
        <v>49.3</v>
      </c>
      <c r="AQ208" s="283">
        <f t="shared" si="32"/>
        <v>48.9</v>
      </c>
      <c r="AR208" s="283">
        <f t="shared" si="32"/>
        <v>48.3</v>
      </c>
      <c r="AS208" s="283">
        <f t="shared" si="32"/>
        <v>47.7</v>
      </c>
      <c r="AT208" s="283">
        <f t="shared" si="32"/>
        <v>48</v>
      </c>
      <c r="AU208" s="283">
        <f t="shared" si="32"/>
        <v>47.9</v>
      </c>
      <c r="AV208" s="283">
        <f t="shared" si="32"/>
        <v>47.8</v>
      </c>
      <c r="AW208" s="283">
        <v>49.1</v>
      </c>
      <c r="AX208" s="283">
        <v>49.1</v>
      </c>
      <c r="AY208" s="167"/>
      <c r="AZ208" s="105">
        <f t="shared" si="27"/>
        <v>-5</v>
      </c>
      <c r="BA208" s="105"/>
      <c r="BB208" s="106">
        <f t="shared" si="29"/>
        <v>1.1000000000000014</v>
      </c>
    </row>
    <row r="209" spans="1:54" ht="19.5" customHeight="1" thickBot="1" x14ac:dyDescent="0.3">
      <c r="A209" s="309" t="s">
        <v>144</v>
      </c>
      <c r="B209" s="310">
        <f t="shared" ref="B209:AV209" si="33">ROUND(B53/B58*100,1)</f>
        <v>60.2</v>
      </c>
      <c r="C209" s="311">
        <f t="shared" si="33"/>
        <v>60.6</v>
      </c>
      <c r="D209" s="310">
        <f t="shared" si="33"/>
        <v>59.8</v>
      </c>
      <c r="E209" s="310">
        <f t="shared" si="33"/>
        <v>60.5</v>
      </c>
      <c r="F209" s="310">
        <f t="shared" si="33"/>
        <v>61.8</v>
      </c>
      <c r="G209" s="310">
        <f t="shared" si="33"/>
        <v>61.3</v>
      </c>
      <c r="H209" s="310">
        <f t="shared" si="33"/>
        <v>60.6</v>
      </c>
      <c r="I209" s="310">
        <f t="shared" si="33"/>
        <v>60.3</v>
      </c>
      <c r="J209" s="310">
        <f t="shared" si="33"/>
        <v>62.8</v>
      </c>
      <c r="K209" s="310">
        <f t="shared" si="33"/>
        <v>64.900000000000006</v>
      </c>
      <c r="L209" s="512">
        <f t="shared" si="33"/>
        <v>66.2</v>
      </c>
      <c r="M209" s="310">
        <f t="shared" si="33"/>
        <v>65.7</v>
      </c>
      <c r="N209" s="310">
        <f t="shared" si="33"/>
        <v>63.3</v>
      </c>
      <c r="O209" s="310">
        <f t="shared" si="33"/>
        <v>61.9</v>
      </c>
      <c r="P209" s="310">
        <f t="shared" si="33"/>
        <v>60.3</v>
      </c>
      <c r="Q209" s="310">
        <f t="shared" si="33"/>
        <v>58.9</v>
      </c>
      <c r="R209" s="310">
        <f t="shared" si="33"/>
        <v>59.4</v>
      </c>
      <c r="S209" s="310">
        <f t="shared" si="33"/>
        <v>58.3</v>
      </c>
      <c r="T209" s="310">
        <f t="shared" si="33"/>
        <v>57.8</v>
      </c>
      <c r="U209" s="310">
        <f t="shared" si="33"/>
        <v>58.2</v>
      </c>
      <c r="V209" s="311">
        <f t="shared" si="33"/>
        <v>58.6</v>
      </c>
      <c r="W209" s="310">
        <f t="shared" si="33"/>
        <v>59.2</v>
      </c>
      <c r="X209" s="310">
        <f t="shared" si="33"/>
        <v>58.4</v>
      </c>
      <c r="Y209" s="310">
        <f t="shared" si="33"/>
        <v>58.1</v>
      </c>
      <c r="Z209" s="310">
        <f t="shared" si="33"/>
        <v>57.8</v>
      </c>
      <c r="AA209" s="310">
        <f t="shared" si="33"/>
        <v>58.2</v>
      </c>
      <c r="AB209" s="310">
        <f t="shared" si="33"/>
        <v>57.1</v>
      </c>
      <c r="AC209" s="310">
        <f t="shared" si="33"/>
        <v>56.7</v>
      </c>
      <c r="AD209" s="310">
        <f t="shared" si="33"/>
        <v>58.6</v>
      </c>
      <c r="AE209" s="310">
        <f t="shared" si="33"/>
        <v>58</v>
      </c>
      <c r="AF209" s="310">
        <f t="shared" si="33"/>
        <v>57.2</v>
      </c>
      <c r="AG209" s="310">
        <f t="shared" si="33"/>
        <v>56.5</v>
      </c>
      <c r="AH209" s="310">
        <f t="shared" si="33"/>
        <v>57</v>
      </c>
      <c r="AI209" s="310">
        <f t="shared" si="33"/>
        <v>56.8</v>
      </c>
      <c r="AJ209" s="310">
        <f t="shared" si="33"/>
        <v>56.6</v>
      </c>
      <c r="AK209" s="310">
        <f t="shared" si="33"/>
        <v>56.4</v>
      </c>
      <c r="AL209" s="310">
        <f t="shared" si="33"/>
        <v>56</v>
      </c>
      <c r="AM209" s="310">
        <f t="shared" si="33"/>
        <v>55.7</v>
      </c>
      <c r="AN209" s="310">
        <f t="shared" si="33"/>
        <v>55.4</v>
      </c>
      <c r="AO209" s="310">
        <f t="shared" si="33"/>
        <v>55.7</v>
      </c>
      <c r="AP209" s="310">
        <f t="shared" si="33"/>
        <v>56.9</v>
      </c>
      <c r="AQ209" s="310">
        <f t="shared" si="33"/>
        <v>56.3</v>
      </c>
      <c r="AR209" s="310">
        <f t="shared" si="33"/>
        <v>55.7</v>
      </c>
      <c r="AS209" s="310">
        <f t="shared" si="33"/>
        <v>55.1</v>
      </c>
      <c r="AT209" s="310">
        <f t="shared" si="33"/>
        <v>55.4</v>
      </c>
      <c r="AU209" s="310">
        <f t="shared" si="33"/>
        <v>55</v>
      </c>
      <c r="AV209" s="310">
        <f t="shared" si="33"/>
        <v>55</v>
      </c>
      <c r="AW209" s="310">
        <v>56.4</v>
      </c>
      <c r="AX209" s="310">
        <v>56</v>
      </c>
      <c r="AY209" s="181"/>
      <c r="AZ209" s="182">
        <f t="shared" si="27"/>
        <v>-4.2000000000000028</v>
      </c>
      <c r="BA209" s="182"/>
      <c r="BB209" s="183">
        <f t="shared" si="29"/>
        <v>0.60000000000000142</v>
      </c>
    </row>
    <row r="210" spans="1:54" ht="16.5" thickTop="1" x14ac:dyDescent="0.25"/>
    <row r="211" spans="1:54" x14ac:dyDescent="0.25">
      <c r="AY211"/>
      <c r="AZ211"/>
      <c r="BA211"/>
      <c r="BB211"/>
    </row>
    <row r="212" spans="1:54" x14ac:dyDescent="0.25">
      <c r="AY212"/>
      <c r="AZ212"/>
      <c r="BA212"/>
      <c r="BB212"/>
    </row>
    <row r="215" spans="1:54" ht="18.75" x14ac:dyDescent="0.3">
      <c r="A215" s="314"/>
    </row>
    <row r="217" spans="1:54" x14ac:dyDescent="0.25">
      <c r="A217" s="315" t="s">
        <v>145</v>
      </c>
    </row>
    <row r="218" spans="1:54" x14ac:dyDescent="0.25">
      <c r="A218" s="316" t="s">
        <v>74</v>
      </c>
      <c r="BB218"/>
    </row>
    <row r="219" spans="1:54" x14ac:dyDescent="0.25">
      <c r="BB219"/>
    </row>
    <row r="220" spans="1:54" ht="15" x14ac:dyDescent="0.25">
      <c r="B220" s="513">
        <f>-B208+[3]Структура!B56</f>
        <v>0</v>
      </c>
      <c r="C220" s="514">
        <f>-C208+[3]Структура!C56</f>
        <v>0</v>
      </c>
      <c r="D220" s="513">
        <f>-D208+[3]Структура!D56</f>
        <v>0</v>
      </c>
      <c r="E220" s="513">
        <f>-E208+[3]Структура!E56</f>
        <v>0</v>
      </c>
      <c r="F220" s="513">
        <f>-F208+[3]Структура!F56</f>
        <v>0</v>
      </c>
      <c r="G220" s="513">
        <f>-G208+[3]Структура!G56</f>
        <v>0</v>
      </c>
      <c r="H220" s="513">
        <f>-H208+[3]Структура!H56</f>
        <v>0</v>
      </c>
      <c r="I220" s="513">
        <f>-I208+[3]Структура!I56</f>
        <v>0</v>
      </c>
      <c r="J220" s="513">
        <f>-J208+[3]Структура!J56</f>
        <v>0</v>
      </c>
      <c r="K220" s="513">
        <f>-K208+[3]Структура!K56</f>
        <v>0</v>
      </c>
      <c r="L220" s="513">
        <f>-L208+[3]Структура!L56</f>
        <v>0</v>
      </c>
      <c r="M220" s="513">
        <f>-M208+[3]Структура!M56</f>
        <v>0</v>
      </c>
      <c r="N220" s="513">
        <f>-N208+[3]Структура!N56</f>
        <v>0</v>
      </c>
      <c r="O220" s="513">
        <f>-O208+[3]Структура!O56</f>
        <v>0</v>
      </c>
      <c r="P220" s="513">
        <f>-P208+[3]Структура!P56</f>
        <v>0</v>
      </c>
      <c r="Q220" s="513">
        <f>-Q208+[3]Структура!Q56</f>
        <v>0</v>
      </c>
      <c r="R220" s="513">
        <f>-R208+[3]Структура!R56</f>
        <v>0</v>
      </c>
      <c r="S220" s="513">
        <f>-S208+[3]Структура!S56</f>
        <v>0</v>
      </c>
      <c r="T220" s="513">
        <f>-T208+[3]Структура!T56</f>
        <v>0</v>
      </c>
      <c r="U220" s="513">
        <f>-U208+[3]Структура!U56</f>
        <v>0</v>
      </c>
      <c r="V220" s="514">
        <f>-V208+[3]Структура!V56</f>
        <v>0</v>
      </c>
      <c r="W220" s="513">
        <f>-W208+[3]Структура!W56</f>
        <v>0</v>
      </c>
      <c r="X220" s="513">
        <f>-X208+[3]Структура!X56</f>
        <v>0</v>
      </c>
      <c r="Y220" s="513">
        <f>-Y208+[3]Структура!Y56</f>
        <v>0</v>
      </c>
      <c r="Z220" s="513">
        <f>-Z208+[3]Структура!Z56</f>
        <v>0</v>
      </c>
      <c r="AA220" s="513">
        <f>-AA208+[3]Структура!AA56</f>
        <v>0</v>
      </c>
      <c r="AB220" s="513">
        <f>-AB208+[3]Структура!AB56</f>
        <v>0</v>
      </c>
      <c r="AC220" s="513">
        <f>-AC208+[3]Структура!AC56</f>
        <v>0</v>
      </c>
      <c r="AD220" s="513">
        <f>-AD208+[3]Структура!AD56</f>
        <v>0</v>
      </c>
      <c r="AE220" s="513">
        <f>-AE208+[3]Структура!AE56</f>
        <v>0</v>
      </c>
      <c r="AF220" s="513">
        <f>-AF208+[3]Структура!AF56</f>
        <v>0</v>
      </c>
      <c r="AG220" s="513">
        <f>-AG208+[3]Структура!AG56</f>
        <v>0</v>
      </c>
      <c r="AH220" s="513">
        <f>-AH208+[3]Структура!AH56</f>
        <v>0</v>
      </c>
      <c r="AI220" s="513">
        <f>-AI208+[3]Структура!AI56</f>
        <v>0</v>
      </c>
      <c r="AJ220" s="513">
        <f>-AJ208+[3]Структура!AJ56</f>
        <v>0</v>
      </c>
      <c r="AK220" s="513">
        <f>-AK208+[3]Структура!AK56</f>
        <v>0</v>
      </c>
      <c r="AL220" s="513">
        <f>-AL208+[3]Структура!AL56</f>
        <v>0</v>
      </c>
      <c r="AM220" s="513">
        <f>-AM208+[3]Структура!AM56</f>
        <v>0</v>
      </c>
      <c r="AN220" s="513">
        <f>-AN208+[3]Структура!AN56</f>
        <v>0</v>
      </c>
      <c r="AO220" s="513">
        <f>-AO208+[3]Структура!AO56</f>
        <v>0</v>
      </c>
      <c r="AP220" s="513">
        <f>-AP208+[3]Структура!AP56</f>
        <v>0</v>
      </c>
      <c r="AQ220" s="513">
        <f>-AQ208+[3]Структура!AQ56</f>
        <v>0</v>
      </c>
      <c r="AR220" s="513">
        <f>-AR208+[3]Структура!AR56</f>
        <v>0</v>
      </c>
      <c r="AS220" s="513">
        <f>-AS208+[3]Структура!AS56</f>
        <v>0</v>
      </c>
      <c r="AT220" s="513">
        <f>-AT208+[3]Структура!AT56</f>
        <v>0</v>
      </c>
      <c r="AU220" s="513">
        <f>-AU208+[3]Структура!AU56</f>
        <v>0</v>
      </c>
      <c r="AV220" s="513">
        <f>-AV208+[3]Структура!AV56</f>
        <v>0</v>
      </c>
      <c r="AW220" s="513">
        <f>-AW208+[3]Структура!AW56</f>
        <v>0</v>
      </c>
      <c r="AX220" s="513">
        <f>-AX208+[3]Структура!AX56</f>
        <v>0</v>
      </c>
      <c r="BB220"/>
    </row>
  </sheetData>
  <mergeCells count="17">
    <mergeCell ref="BA165:BB165"/>
    <mergeCell ref="AY166:BB166"/>
    <mergeCell ref="AY167:AZ167"/>
    <mergeCell ref="BA167:BB167"/>
    <mergeCell ref="A164:AZ164"/>
    <mergeCell ref="A41:BB41"/>
    <mergeCell ref="A42:BB42"/>
    <mergeCell ref="BA43:BB43"/>
    <mergeCell ref="AY44:BB44"/>
    <mergeCell ref="AY45:AZ45"/>
    <mergeCell ref="BA45:BB45"/>
    <mergeCell ref="A1:BB1"/>
    <mergeCell ref="A2:BB2"/>
    <mergeCell ref="A3:BB3"/>
    <mergeCell ref="AY4:BB4"/>
    <mergeCell ref="AY5:AZ5"/>
    <mergeCell ref="BA5:BB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2A0B-7832-48CD-8BAD-90D5742BB6DD}">
  <dimension ref="A1:AA26"/>
  <sheetViews>
    <sheetView topLeftCell="A2" workbookViewId="0">
      <selection sqref="A1:F2"/>
    </sheetView>
  </sheetViews>
  <sheetFormatPr defaultRowHeight="15" x14ac:dyDescent="0.2"/>
  <cols>
    <col min="1" max="1" width="16.28515625" style="342" customWidth="1"/>
    <col min="2" max="2" width="13.5703125" style="342" customWidth="1"/>
    <col min="3" max="3" width="22.42578125" style="342" customWidth="1"/>
    <col min="4" max="4" width="15.5703125" style="342" customWidth="1"/>
    <col min="5" max="5" width="13.42578125" style="342" customWidth="1"/>
    <col min="6" max="6" width="14.140625" style="342" customWidth="1"/>
    <col min="7" max="7" width="3.140625" style="342" customWidth="1"/>
    <col min="8" max="8" width="17" style="342" customWidth="1"/>
    <col min="9" max="9" width="11.7109375" style="342" customWidth="1"/>
    <col min="10" max="13" width="14.28515625" style="342" customWidth="1"/>
    <col min="14" max="14" width="2.5703125" style="342" customWidth="1"/>
    <col min="15" max="20" width="16.7109375" style="342" customWidth="1"/>
    <col min="21" max="21" width="9.140625" style="342"/>
    <col min="22" max="22" width="16.5703125" style="199" customWidth="1"/>
    <col min="23" max="23" width="13.42578125" style="199" customWidth="1"/>
    <col min="24" max="24" width="20.85546875" style="199" customWidth="1"/>
    <col min="25" max="25" width="14.85546875" style="199" customWidth="1"/>
    <col min="26" max="27" width="9.140625" style="199"/>
    <col min="28" max="262" width="9.140625" style="342"/>
    <col min="263" max="263" width="16.28515625" style="342" customWidth="1"/>
    <col min="264" max="264" width="13.5703125" style="342" customWidth="1"/>
    <col min="265" max="265" width="22.42578125" style="342" customWidth="1"/>
    <col min="266" max="266" width="15.5703125" style="342" customWidth="1"/>
    <col min="267" max="267" width="13.42578125" style="342" customWidth="1"/>
    <col min="268" max="268" width="14.140625" style="342" customWidth="1"/>
    <col min="269" max="518" width="9.140625" style="342"/>
    <col min="519" max="519" width="16.28515625" style="342" customWidth="1"/>
    <col min="520" max="520" width="13.5703125" style="342" customWidth="1"/>
    <col min="521" max="521" width="22.42578125" style="342" customWidth="1"/>
    <col min="522" max="522" width="15.5703125" style="342" customWidth="1"/>
    <col min="523" max="523" width="13.42578125" style="342" customWidth="1"/>
    <col min="524" max="524" width="14.140625" style="342" customWidth="1"/>
    <col min="525" max="774" width="9.140625" style="342"/>
    <col min="775" max="775" width="16.28515625" style="342" customWidth="1"/>
    <col min="776" max="776" width="13.5703125" style="342" customWidth="1"/>
    <col min="777" max="777" width="22.42578125" style="342" customWidth="1"/>
    <col min="778" max="778" width="15.5703125" style="342" customWidth="1"/>
    <col min="779" max="779" width="13.42578125" style="342" customWidth="1"/>
    <col min="780" max="780" width="14.140625" style="342" customWidth="1"/>
    <col min="781" max="1030" width="9.140625" style="342"/>
    <col min="1031" max="1031" width="16.28515625" style="342" customWidth="1"/>
    <col min="1032" max="1032" width="13.5703125" style="342" customWidth="1"/>
    <col min="1033" max="1033" width="22.42578125" style="342" customWidth="1"/>
    <col min="1034" max="1034" width="15.5703125" style="342" customWidth="1"/>
    <col min="1035" max="1035" width="13.42578125" style="342" customWidth="1"/>
    <col min="1036" max="1036" width="14.140625" style="342" customWidth="1"/>
    <col min="1037" max="1286" width="9.140625" style="342"/>
    <col min="1287" max="1287" width="16.28515625" style="342" customWidth="1"/>
    <col min="1288" max="1288" width="13.5703125" style="342" customWidth="1"/>
    <col min="1289" max="1289" width="22.42578125" style="342" customWidth="1"/>
    <col min="1290" max="1290" width="15.5703125" style="342" customWidth="1"/>
    <col min="1291" max="1291" width="13.42578125" style="342" customWidth="1"/>
    <col min="1292" max="1292" width="14.140625" style="342" customWidth="1"/>
    <col min="1293" max="1542" width="9.140625" style="342"/>
    <col min="1543" max="1543" width="16.28515625" style="342" customWidth="1"/>
    <col min="1544" max="1544" width="13.5703125" style="342" customWidth="1"/>
    <col min="1545" max="1545" width="22.42578125" style="342" customWidth="1"/>
    <col min="1546" max="1546" width="15.5703125" style="342" customWidth="1"/>
    <col min="1547" max="1547" width="13.42578125" style="342" customWidth="1"/>
    <col min="1548" max="1548" width="14.140625" style="342" customWidth="1"/>
    <col min="1549" max="1798" width="9.140625" style="342"/>
    <col min="1799" max="1799" width="16.28515625" style="342" customWidth="1"/>
    <col min="1800" max="1800" width="13.5703125" style="342" customWidth="1"/>
    <col min="1801" max="1801" width="22.42578125" style="342" customWidth="1"/>
    <col min="1802" max="1802" width="15.5703125" style="342" customWidth="1"/>
    <col min="1803" max="1803" width="13.42578125" style="342" customWidth="1"/>
    <col min="1804" max="1804" width="14.140625" style="342" customWidth="1"/>
    <col min="1805" max="2054" width="9.140625" style="342"/>
    <col min="2055" max="2055" width="16.28515625" style="342" customWidth="1"/>
    <col min="2056" max="2056" width="13.5703125" style="342" customWidth="1"/>
    <col min="2057" max="2057" width="22.42578125" style="342" customWidth="1"/>
    <col min="2058" max="2058" width="15.5703125" style="342" customWidth="1"/>
    <col min="2059" max="2059" width="13.42578125" style="342" customWidth="1"/>
    <col min="2060" max="2060" width="14.140625" style="342" customWidth="1"/>
    <col min="2061" max="2310" width="9.140625" style="342"/>
    <col min="2311" max="2311" width="16.28515625" style="342" customWidth="1"/>
    <col min="2312" max="2312" width="13.5703125" style="342" customWidth="1"/>
    <col min="2313" max="2313" width="22.42578125" style="342" customWidth="1"/>
    <col min="2314" max="2314" width="15.5703125" style="342" customWidth="1"/>
    <col min="2315" max="2315" width="13.42578125" style="342" customWidth="1"/>
    <col min="2316" max="2316" width="14.140625" style="342" customWidth="1"/>
    <col min="2317" max="2566" width="9.140625" style="342"/>
    <col min="2567" max="2567" width="16.28515625" style="342" customWidth="1"/>
    <col min="2568" max="2568" width="13.5703125" style="342" customWidth="1"/>
    <col min="2569" max="2569" width="22.42578125" style="342" customWidth="1"/>
    <col min="2570" max="2570" width="15.5703125" style="342" customWidth="1"/>
    <col min="2571" max="2571" width="13.42578125" style="342" customWidth="1"/>
    <col min="2572" max="2572" width="14.140625" style="342" customWidth="1"/>
    <col min="2573" max="2822" width="9.140625" style="342"/>
    <col min="2823" max="2823" width="16.28515625" style="342" customWidth="1"/>
    <col min="2824" max="2824" width="13.5703125" style="342" customWidth="1"/>
    <col min="2825" max="2825" width="22.42578125" style="342" customWidth="1"/>
    <col min="2826" max="2826" width="15.5703125" style="342" customWidth="1"/>
    <col min="2827" max="2827" width="13.42578125" style="342" customWidth="1"/>
    <col min="2828" max="2828" width="14.140625" style="342" customWidth="1"/>
    <col min="2829" max="3078" width="9.140625" style="342"/>
    <col min="3079" max="3079" width="16.28515625" style="342" customWidth="1"/>
    <col min="3080" max="3080" width="13.5703125" style="342" customWidth="1"/>
    <col min="3081" max="3081" width="22.42578125" style="342" customWidth="1"/>
    <col min="3082" max="3082" width="15.5703125" style="342" customWidth="1"/>
    <col min="3083" max="3083" width="13.42578125" style="342" customWidth="1"/>
    <col min="3084" max="3084" width="14.140625" style="342" customWidth="1"/>
    <col min="3085" max="3334" width="9.140625" style="342"/>
    <col min="3335" max="3335" width="16.28515625" style="342" customWidth="1"/>
    <col min="3336" max="3336" width="13.5703125" style="342" customWidth="1"/>
    <col min="3337" max="3337" width="22.42578125" style="342" customWidth="1"/>
    <col min="3338" max="3338" width="15.5703125" style="342" customWidth="1"/>
    <col min="3339" max="3339" width="13.42578125" style="342" customWidth="1"/>
    <col min="3340" max="3340" width="14.140625" style="342" customWidth="1"/>
    <col min="3341" max="3590" width="9.140625" style="342"/>
    <col min="3591" max="3591" width="16.28515625" style="342" customWidth="1"/>
    <col min="3592" max="3592" width="13.5703125" style="342" customWidth="1"/>
    <col min="3593" max="3593" width="22.42578125" style="342" customWidth="1"/>
    <col min="3594" max="3594" width="15.5703125" style="342" customWidth="1"/>
    <col min="3595" max="3595" width="13.42578125" style="342" customWidth="1"/>
    <col min="3596" max="3596" width="14.140625" style="342" customWidth="1"/>
    <col min="3597" max="3846" width="9.140625" style="342"/>
    <col min="3847" max="3847" width="16.28515625" style="342" customWidth="1"/>
    <col min="3848" max="3848" width="13.5703125" style="342" customWidth="1"/>
    <col min="3849" max="3849" width="22.42578125" style="342" customWidth="1"/>
    <col min="3850" max="3850" width="15.5703125" style="342" customWidth="1"/>
    <col min="3851" max="3851" width="13.42578125" style="342" customWidth="1"/>
    <col min="3852" max="3852" width="14.140625" style="342" customWidth="1"/>
    <col min="3853" max="4102" width="9.140625" style="342"/>
    <col min="4103" max="4103" width="16.28515625" style="342" customWidth="1"/>
    <col min="4104" max="4104" width="13.5703125" style="342" customWidth="1"/>
    <col min="4105" max="4105" width="22.42578125" style="342" customWidth="1"/>
    <col min="4106" max="4106" width="15.5703125" style="342" customWidth="1"/>
    <col min="4107" max="4107" width="13.42578125" style="342" customWidth="1"/>
    <col min="4108" max="4108" width="14.140625" style="342" customWidth="1"/>
    <col min="4109" max="4358" width="9.140625" style="342"/>
    <col min="4359" max="4359" width="16.28515625" style="342" customWidth="1"/>
    <col min="4360" max="4360" width="13.5703125" style="342" customWidth="1"/>
    <col min="4361" max="4361" width="22.42578125" style="342" customWidth="1"/>
    <col min="4362" max="4362" width="15.5703125" style="342" customWidth="1"/>
    <col min="4363" max="4363" width="13.42578125" style="342" customWidth="1"/>
    <col min="4364" max="4364" width="14.140625" style="342" customWidth="1"/>
    <col min="4365" max="4614" width="9.140625" style="342"/>
    <col min="4615" max="4615" width="16.28515625" style="342" customWidth="1"/>
    <col min="4616" max="4616" width="13.5703125" style="342" customWidth="1"/>
    <col min="4617" max="4617" width="22.42578125" style="342" customWidth="1"/>
    <col min="4618" max="4618" width="15.5703125" style="342" customWidth="1"/>
    <col min="4619" max="4619" width="13.42578125" style="342" customWidth="1"/>
    <col min="4620" max="4620" width="14.140625" style="342" customWidth="1"/>
    <col min="4621" max="4870" width="9.140625" style="342"/>
    <col min="4871" max="4871" width="16.28515625" style="342" customWidth="1"/>
    <col min="4872" max="4872" width="13.5703125" style="342" customWidth="1"/>
    <col min="4873" max="4873" width="22.42578125" style="342" customWidth="1"/>
    <col min="4874" max="4874" width="15.5703125" style="342" customWidth="1"/>
    <col min="4875" max="4875" width="13.42578125" style="342" customWidth="1"/>
    <col min="4876" max="4876" width="14.140625" style="342" customWidth="1"/>
    <col min="4877" max="5126" width="9.140625" style="342"/>
    <col min="5127" max="5127" width="16.28515625" style="342" customWidth="1"/>
    <col min="5128" max="5128" width="13.5703125" style="342" customWidth="1"/>
    <col min="5129" max="5129" width="22.42578125" style="342" customWidth="1"/>
    <col min="5130" max="5130" width="15.5703125" style="342" customWidth="1"/>
    <col min="5131" max="5131" width="13.42578125" style="342" customWidth="1"/>
    <col min="5132" max="5132" width="14.140625" style="342" customWidth="1"/>
    <col min="5133" max="5382" width="9.140625" style="342"/>
    <col min="5383" max="5383" width="16.28515625" style="342" customWidth="1"/>
    <col min="5384" max="5384" width="13.5703125" style="342" customWidth="1"/>
    <col min="5385" max="5385" width="22.42578125" style="342" customWidth="1"/>
    <col min="5386" max="5386" width="15.5703125" style="342" customWidth="1"/>
    <col min="5387" max="5387" width="13.42578125" style="342" customWidth="1"/>
    <col min="5388" max="5388" width="14.140625" style="342" customWidth="1"/>
    <col min="5389" max="5638" width="9.140625" style="342"/>
    <col min="5639" max="5639" width="16.28515625" style="342" customWidth="1"/>
    <col min="5640" max="5640" width="13.5703125" style="342" customWidth="1"/>
    <col min="5641" max="5641" width="22.42578125" style="342" customWidth="1"/>
    <col min="5642" max="5642" width="15.5703125" style="342" customWidth="1"/>
    <col min="5643" max="5643" width="13.42578125" style="342" customWidth="1"/>
    <col min="5644" max="5644" width="14.140625" style="342" customWidth="1"/>
    <col min="5645" max="5894" width="9.140625" style="342"/>
    <col min="5895" max="5895" width="16.28515625" style="342" customWidth="1"/>
    <col min="5896" max="5896" width="13.5703125" style="342" customWidth="1"/>
    <col min="5897" max="5897" width="22.42578125" style="342" customWidth="1"/>
    <col min="5898" max="5898" width="15.5703125" style="342" customWidth="1"/>
    <col min="5899" max="5899" width="13.42578125" style="342" customWidth="1"/>
    <col min="5900" max="5900" width="14.140625" style="342" customWidth="1"/>
    <col min="5901" max="6150" width="9.140625" style="342"/>
    <col min="6151" max="6151" width="16.28515625" style="342" customWidth="1"/>
    <col min="6152" max="6152" width="13.5703125" style="342" customWidth="1"/>
    <col min="6153" max="6153" width="22.42578125" style="342" customWidth="1"/>
    <col min="6154" max="6154" width="15.5703125" style="342" customWidth="1"/>
    <col min="6155" max="6155" width="13.42578125" style="342" customWidth="1"/>
    <col min="6156" max="6156" width="14.140625" style="342" customWidth="1"/>
    <col min="6157" max="6406" width="9.140625" style="342"/>
    <col min="6407" max="6407" width="16.28515625" style="342" customWidth="1"/>
    <col min="6408" max="6408" width="13.5703125" style="342" customWidth="1"/>
    <col min="6409" max="6409" width="22.42578125" style="342" customWidth="1"/>
    <col min="6410" max="6410" width="15.5703125" style="342" customWidth="1"/>
    <col min="6411" max="6411" width="13.42578125" style="342" customWidth="1"/>
    <col min="6412" max="6412" width="14.140625" style="342" customWidth="1"/>
    <col min="6413" max="6662" width="9.140625" style="342"/>
    <col min="6663" max="6663" width="16.28515625" style="342" customWidth="1"/>
    <col min="6664" max="6664" width="13.5703125" style="342" customWidth="1"/>
    <col min="6665" max="6665" width="22.42578125" style="342" customWidth="1"/>
    <col min="6666" max="6666" width="15.5703125" style="342" customWidth="1"/>
    <col min="6667" max="6667" width="13.42578125" style="342" customWidth="1"/>
    <col min="6668" max="6668" width="14.140625" style="342" customWidth="1"/>
    <col min="6669" max="6918" width="9.140625" style="342"/>
    <col min="6919" max="6919" width="16.28515625" style="342" customWidth="1"/>
    <col min="6920" max="6920" width="13.5703125" style="342" customWidth="1"/>
    <col min="6921" max="6921" width="22.42578125" style="342" customWidth="1"/>
    <col min="6922" max="6922" width="15.5703125" style="342" customWidth="1"/>
    <col min="6923" max="6923" width="13.42578125" style="342" customWidth="1"/>
    <col min="6924" max="6924" width="14.140625" style="342" customWidth="1"/>
    <col min="6925" max="7174" width="9.140625" style="342"/>
    <col min="7175" max="7175" width="16.28515625" style="342" customWidth="1"/>
    <col min="7176" max="7176" width="13.5703125" style="342" customWidth="1"/>
    <col min="7177" max="7177" width="22.42578125" style="342" customWidth="1"/>
    <col min="7178" max="7178" width="15.5703125" style="342" customWidth="1"/>
    <col min="7179" max="7179" width="13.42578125" style="342" customWidth="1"/>
    <col min="7180" max="7180" width="14.140625" style="342" customWidth="1"/>
    <col min="7181" max="7430" width="9.140625" style="342"/>
    <col min="7431" max="7431" width="16.28515625" style="342" customWidth="1"/>
    <col min="7432" max="7432" width="13.5703125" style="342" customWidth="1"/>
    <col min="7433" max="7433" width="22.42578125" style="342" customWidth="1"/>
    <col min="7434" max="7434" width="15.5703125" style="342" customWidth="1"/>
    <col min="7435" max="7435" width="13.42578125" style="342" customWidth="1"/>
    <col min="7436" max="7436" width="14.140625" style="342" customWidth="1"/>
    <col min="7437" max="7686" width="9.140625" style="342"/>
    <col min="7687" max="7687" width="16.28515625" style="342" customWidth="1"/>
    <col min="7688" max="7688" width="13.5703125" style="342" customWidth="1"/>
    <col min="7689" max="7689" width="22.42578125" style="342" customWidth="1"/>
    <col min="7690" max="7690" width="15.5703125" style="342" customWidth="1"/>
    <col min="7691" max="7691" width="13.42578125" style="342" customWidth="1"/>
    <col min="7692" max="7692" width="14.140625" style="342" customWidth="1"/>
    <col min="7693" max="7942" width="9.140625" style="342"/>
    <col min="7943" max="7943" width="16.28515625" style="342" customWidth="1"/>
    <col min="7944" max="7944" width="13.5703125" style="342" customWidth="1"/>
    <col min="7945" max="7945" width="22.42578125" style="342" customWidth="1"/>
    <col min="7946" max="7946" width="15.5703125" style="342" customWidth="1"/>
    <col min="7947" max="7947" width="13.42578125" style="342" customWidth="1"/>
    <col min="7948" max="7948" width="14.140625" style="342" customWidth="1"/>
    <col min="7949" max="8198" width="9.140625" style="342"/>
    <col min="8199" max="8199" width="16.28515625" style="342" customWidth="1"/>
    <col min="8200" max="8200" width="13.5703125" style="342" customWidth="1"/>
    <col min="8201" max="8201" width="22.42578125" style="342" customWidth="1"/>
    <col min="8202" max="8202" width="15.5703125" style="342" customWidth="1"/>
    <col min="8203" max="8203" width="13.42578125" style="342" customWidth="1"/>
    <col min="8204" max="8204" width="14.140625" style="342" customWidth="1"/>
    <col min="8205" max="8454" width="9.140625" style="342"/>
    <col min="8455" max="8455" width="16.28515625" style="342" customWidth="1"/>
    <col min="8456" max="8456" width="13.5703125" style="342" customWidth="1"/>
    <col min="8457" max="8457" width="22.42578125" style="342" customWidth="1"/>
    <col min="8458" max="8458" width="15.5703125" style="342" customWidth="1"/>
    <col min="8459" max="8459" width="13.42578125" style="342" customWidth="1"/>
    <col min="8460" max="8460" width="14.140625" style="342" customWidth="1"/>
    <col min="8461" max="8710" width="9.140625" style="342"/>
    <col min="8711" max="8711" width="16.28515625" style="342" customWidth="1"/>
    <col min="8712" max="8712" width="13.5703125" style="342" customWidth="1"/>
    <col min="8713" max="8713" width="22.42578125" style="342" customWidth="1"/>
    <col min="8714" max="8714" width="15.5703125" style="342" customWidth="1"/>
    <col min="8715" max="8715" width="13.42578125" style="342" customWidth="1"/>
    <col min="8716" max="8716" width="14.140625" style="342" customWidth="1"/>
    <col min="8717" max="8966" width="9.140625" style="342"/>
    <col min="8967" max="8967" width="16.28515625" style="342" customWidth="1"/>
    <col min="8968" max="8968" width="13.5703125" style="342" customWidth="1"/>
    <col min="8969" max="8969" width="22.42578125" style="342" customWidth="1"/>
    <col min="8970" max="8970" width="15.5703125" style="342" customWidth="1"/>
    <col min="8971" max="8971" width="13.42578125" style="342" customWidth="1"/>
    <col min="8972" max="8972" width="14.140625" style="342" customWidth="1"/>
    <col min="8973" max="9222" width="9.140625" style="342"/>
    <col min="9223" max="9223" width="16.28515625" style="342" customWidth="1"/>
    <col min="9224" max="9224" width="13.5703125" style="342" customWidth="1"/>
    <col min="9225" max="9225" width="22.42578125" style="342" customWidth="1"/>
    <col min="9226" max="9226" width="15.5703125" style="342" customWidth="1"/>
    <col min="9227" max="9227" width="13.42578125" style="342" customWidth="1"/>
    <col min="9228" max="9228" width="14.140625" style="342" customWidth="1"/>
    <col min="9229" max="9478" width="9.140625" style="342"/>
    <col min="9479" max="9479" width="16.28515625" style="342" customWidth="1"/>
    <col min="9480" max="9480" width="13.5703125" style="342" customWidth="1"/>
    <col min="9481" max="9481" width="22.42578125" style="342" customWidth="1"/>
    <col min="9482" max="9482" width="15.5703125" style="342" customWidth="1"/>
    <col min="9483" max="9483" width="13.42578125" style="342" customWidth="1"/>
    <col min="9484" max="9484" width="14.140625" style="342" customWidth="1"/>
    <col min="9485" max="9734" width="9.140625" style="342"/>
    <col min="9735" max="9735" width="16.28515625" style="342" customWidth="1"/>
    <col min="9736" max="9736" width="13.5703125" style="342" customWidth="1"/>
    <col min="9737" max="9737" width="22.42578125" style="342" customWidth="1"/>
    <col min="9738" max="9738" width="15.5703125" style="342" customWidth="1"/>
    <col min="9739" max="9739" width="13.42578125" style="342" customWidth="1"/>
    <col min="9740" max="9740" width="14.140625" style="342" customWidth="1"/>
    <col min="9741" max="9990" width="9.140625" style="342"/>
    <col min="9991" max="9991" width="16.28515625" style="342" customWidth="1"/>
    <col min="9992" max="9992" width="13.5703125" style="342" customWidth="1"/>
    <col min="9993" max="9993" width="22.42578125" style="342" customWidth="1"/>
    <col min="9994" max="9994" width="15.5703125" style="342" customWidth="1"/>
    <col min="9995" max="9995" width="13.42578125" style="342" customWidth="1"/>
    <col min="9996" max="9996" width="14.140625" style="342" customWidth="1"/>
    <col min="9997" max="10246" width="9.140625" style="342"/>
    <col min="10247" max="10247" width="16.28515625" style="342" customWidth="1"/>
    <col min="10248" max="10248" width="13.5703125" style="342" customWidth="1"/>
    <col min="10249" max="10249" width="22.42578125" style="342" customWidth="1"/>
    <col min="10250" max="10250" width="15.5703125" style="342" customWidth="1"/>
    <col min="10251" max="10251" width="13.42578125" style="342" customWidth="1"/>
    <col min="10252" max="10252" width="14.140625" style="342" customWidth="1"/>
    <col min="10253" max="10502" width="9.140625" style="342"/>
    <col min="10503" max="10503" width="16.28515625" style="342" customWidth="1"/>
    <col min="10504" max="10504" width="13.5703125" style="342" customWidth="1"/>
    <col min="10505" max="10505" width="22.42578125" style="342" customWidth="1"/>
    <col min="10506" max="10506" width="15.5703125" style="342" customWidth="1"/>
    <col min="10507" max="10507" width="13.42578125" style="342" customWidth="1"/>
    <col min="10508" max="10508" width="14.140625" style="342" customWidth="1"/>
    <col min="10509" max="10758" width="9.140625" style="342"/>
    <col min="10759" max="10759" width="16.28515625" style="342" customWidth="1"/>
    <col min="10760" max="10760" width="13.5703125" style="342" customWidth="1"/>
    <col min="10761" max="10761" width="22.42578125" style="342" customWidth="1"/>
    <col min="10762" max="10762" width="15.5703125" style="342" customWidth="1"/>
    <col min="10763" max="10763" width="13.42578125" style="342" customWidth="1"/>
    <col min="10764" max="10764" width="14.140625" style="342" customWidth="1"/>
    <col min="10765" max="11014" width="9.140625" style="342"/>
    <col min="11015" max="11015" width="16.28515625" style="342" customWidth="1"/>
    <col min="11016" max="11016" width="13.5703125" style="342" customWidth="1"/>
    <col min="11017" max="11017" width="22.42578125" style="342" customWidth="1"/>
    <col min="11018" max="11018" width="15.5703125" style="342" customWidth="1"/>
    <col min="11019" max="11019" width="13.42578125" style="342" customWidth="1"/>
    <col min="11020" max="11020" width="14.140625" style="342" customWidth="1"/>
    <col min="11021" max="11270" width="9.140625" style="342"/>
    <col min="11271" max="11271" width="16.28515625" style="342" customWidth="1"/>
    <col min="11272" max="11272" width="13.5703125" style="342" customWidth="1"/>
    <col min="11273" max="11273" width="22.42578125" style="342" customWidth="1"/>
    <col min="11274" max="11274" width="15.5703125" style="342" customWidth="1"/>
    <col min="11275" max="11275" width="13.42578125" style="342" customWidth="1"/>
    <col min="11276" max="11276" width="14.140625" style="342" customWidth="1"/>
    <col min="11277" max="11526" width="9.140625" style="342"/>
    <col min="11527" max="11527" width="16.28515625" style="342" customWidth="1"/>
    <col min="11528" max="11528" width="13.5703125" style="342" customWidth="1"/>
    <col min="11529" max="11529" width="22.42578125" style="342" customWidth="1"/>
    <col min="11530" max="11530" width="15.5703125" style="342" customWidth="1"/>
    <col min="11531" max="11531" width="13.42578125" style="342" customWidth="1"/>
    <col min="11532" max="11532" width="14.140625" style="342" customWidth="1"/>
    <col min="11533" max="11782" width="9.140625" style="342"/>
    <col min="11783" max="11783" width="16.28515625" style="342" customWidth="1"/>
    <col min="11784" max="11784" width="13.5703125" style="342" customWidth="1"/>
    <col min="11785" max="11785" width="22.42578125" style="342" customWidth="1"/>
    <col min="11786" max="11786" width="15.5703125" style="342" customWidth="1"/>
    <col min="11787" max="11787" width="13.42578125" style="342" customWidth="1"/>
    <col min="11788" max="11788" width="14.140625" style="342" customWidth="1"/>
    <col min="11789" max="12038" width="9.140625" style="342"/>
    <col min="12039" max="12039" width="16.28515625" style="342" customWidth="1"/>
    <col min="12040" max="12040" width="13.5703125" style="342" customWidth="1"/>
    <col min="12041" max="12041" width="22.42578125" style="342" customWidth="1"/>
    <col min="12042" max="12042" width="15.5703125" style="342" customWidth="1"/>
    <col min="12043" max="12043" width="13.42578125" style="342" customWidth="1"/>
    <col min="12044" max="12044" width="14.140625" style="342" customWidth="1"/>
    <col min="12045" max="12294" width="9.140625" style="342"/>
    <col min="12295" max="12295" width="16.28515625" style="342" customWidth="1"/>
    <col min="12296" max="12296" width="13.5703125" style="342" customWidth="1"/>
    <col min="12297" max="12297" width="22.42578125" style="342" customWidth="1"/>
    <col min="12298" max="12298" width="15.5703125" style="342" customWidth="1"/>
    <col min="12299" max="12299" width="13.42578125" style="342" customWidth="1"/>
    <col min="12300" max="12300" width="14.140625" style="342" customWidth="1"/>
    <col min="12301" max="12550" width="9.140625" style="342"/>
    <col min="12551" max="12551" width="16.28515625" style="342" customWidth="1"/>
    <col min="12552" max="12552" width="13.5703125" style="342" customWidth="1"/>
    <col min="12553" max="12553" width="22.42578125" style="342" customWidth="1"/>
    <col min="12554" max="12554" width="15.5703125" style="342" customWidth="1"/>
    <col min="12555" max="12555" width="13.42578125" style="342" customWidth="1"/>
    <col min="12556" max="12556" width="14.140625" style="342" customWidth="1"/>
    <col min="12557" max="12806" width="9.140625" style="342"/>
    <col min="12807" max="12807" width="16.28515625" style="342" customWidth="1"/>
    <col min="12808" max="12808" width="13.5703125" style="342" customWidth="1"/>
    <col min="12809" max="12809" width="22.42578125" style="342" customWidth="1"/>
    <col min="12810" max="12810" width="15.5703125" style="342" customWidth="1"/>
    <col min="12811" max="12811" width="13.42578125" style="342" customWidth="1"/>
    <col min="12812" max="12812" width="14.140625" style="342" customWidth="1"/>
    <col min="12813" max="13062" width="9.140625" style="342"/>
    <col min="13063" max="13063" width="16.28515625" style="342" customWidth="1"/>
    <col min="13064" max="13064" width="13.5703125" style="342" customWidth="1"/>
    <col min="13065" max="13065" width="22.42578125" style="342" customWidth="1"/>
    <col min="13066" max="13066" width="15.5703125" style="342" customWidth="1"/>
    <col min="13067" max="13067" width="13.42578125" style="342" customWidth="1"/>
    <col min="13068" max="13068" width="14.140625" style="342" customWidth="1"/>
    <col min="13069" max="13318" width="9.140625" style="342"/>
    <col min="13319" max="13319" width="16.28515625" style="342" customWidth="1"/>
    <col min="13320" max="13320" width="13.5703125" style="342" customWidth="1"/>
    <col min="13321" max="13321" width="22.42578125" style="342" customWidth="1"/>
    <col min="13322" max="13322" width="15.5703125" style="342" customWidth="1"/>
    <col min="13323" max="13323" width="13.42578125" style="342" customWidth="1"/>
    <col min="13324" max="13324" width="14.140625" style="342" customWidth="1"/>
    <col min="13325" max="13574" width="9.140625" style="342"/>
    <col min="13575" max="13575" width="16.28515625" style="342" customWidth="1"/>
    <col min="13576" max="13576" width="13.5703125" style="342" customWidth="1"/>
    <col min="13577" max="13577" width="22.42578125" style="342" customWidth="1"/>
    <col min="13578" max="13578" width="15.5703125" style="342" customWidth="1"/>
    <col min="13579" max="13579" width="13.42578125" style="342" customWidth="1"/>
    <col min="13580" max="13580" width="14.140625" style="342" customWidth="1"/>
    <col min="13581" max="13830" width="9.140625" style="342"/>
    <col min="13831" max="13831" width="16.28515625" style="342" customWidth="1"/>
    <col min="13832" max="13832" width="13.5703125" style="342" customWidth="1"/>
    <col min="13833" max="13833" width="22.42578125" style="342" customWidth="1"/>
    <col min="13834" max="13834" width="15.5703125" style="342" customWidth="1"/>
    <col min="13835" max="13835" width="13.42578125" style="342" customWidth="1"/>
    <col min="13836" max="13836" width="14.140625" style="342" customWidth="1"/>
    <col min="13837" max="14086" width="9.140625" style="342"/>
    <col min="14087" max="14087" width="16.28515625" style="342" customWidth="1"/>
    <col min="14088" max="14088" width="13.5703125" style="342" customWidth="1"/>
    <col min="14089" max="14089" width="22.42578125" style="342" customWidth="1"/>
    <col min="14090" max="14090" width="15.5703125" style="342" customWidth="1"/>
    <col min="14091" max="14091" width="13.42578125" style="342" customWidth="1"/>
    <col min="14092" max="14092" width="14.140625" style="342" customWidth="1"/>
    <col min="14093" max="14342" width="9.140625" style="342"/>
    <col min="14343" max="14343" width="16.28515625" style="342" customWidth="1"/>
    <col min="14344" max="14344" width="13.5703125" style="342" customWidth="1"/>
    <col min="14345" max="14345" width="22.42578125" style="342" customWidth="1"/>
    <col min="14346" max="14346" width="15.5703125" style="342" customWidth="1"/>
    <col min="14347" max="14347" width="13.42578125" style="342" customWidth="1"/>
    <col min="14348" max="14348" width="14.140625" style="342" customWidth="1"/>
    <col min="14349" max="14598" width="9.140625" style="342"/>
    <col min="14599" max="14599" width="16.28515625" style="342" customWidth="1"/>
    <col min="14600" max="14600" width="13.5703125" style="342" customWidth="1"/>
    <col min="14601" max="14601" width="22.42578125" style="342" customWidth="1"/>
    <col min="14602" max="14602" width="15.5703125" style="342" customWidth="1"/>
    <col min="14603" max="14603" width="13.42578125" style="342" customWidth="1"/>
    <col min="14604" max="14604" width="14.140625" style="342" customWidth="1"/>
    <col min="14605" max="14854" width="9.140625" style="342"/>
    <col min="14855" max="14855" width="16.28515625" style="342" customWidth="1"/>
    <col min="14856" max="14856" width="13.5703125" style="342" customWidth="1"/>
    <col min="14857" max="14857" width="22.42578125" style="342" customWidth="1"/>
    <col min="14858" max="14858" width="15.5703125" style="342" customWidth="1"/>
    <col min="14859" max="14859" width="13.42578125" style="342" customWidth="1"/>
    <col min="14860" max="14860" width="14.140625" style="342" customWidth="1"/>
    <col min="14861" max="15110" width="9.140625" style="342"/>
    <col min="15111" max="15111" width="16.28515625" style="342" customWidth="1"/>
    <col min="15112" max="15112" width="13.5703125" style="342" customWidth="1"/>
    <col min="15113" max="15113" width="22.42578125" style="342" customWidth="1"/>
    <col min="15114" max="15114" width="15.5703125" style="342" customWidth="1"/>
    <col min="15115" max="15115" width="13.42578125" style="342" customWidth="1"/>
    <col min="15116" max="15116" width="14.140625" style="342" customWidth="1"/>
    <col min="15117" max="15366" width="9.140625" style="342"/>
    <col min="15367" max="15367" width="16.28515625" style="342" customWidth="1"/>
    <col min="15368" max="15368" width="13.5703125" style="342" customWidth="1"/>
    <col min="15369" max="15369" width="22.42578125" style="342" customWidth="1"/>
    <col min="15370" max="15370" width="15.5703125" style="342" customWidth="1"/>
    <col min="15371" max="15371" width="13.42578125" style="342" customWidth="1"/>
    <col min="15372" max="15372" width="14.140625" style="342" customWidth="1"/>
    <col min="15373" max="15622" width="9.140625" style="342"/>
    <col min="15623" max="15623" width="16.28515625" style="342" customWidth="1"/>
    <col min="15624" max="15624" width="13.5703125" style="342" customWidth="1"/>
    <col min="15625" max="15625" width="22.42578125" style="342" customWidth="1"/>
    <col min="15626" max="15626" width="15.5703125" style="342" customWidth="1"/>
    <col min="15627" max="15627" width="13.42578125" style="342" customWidth="1"/>
    <col min="15628" max="15628" width="14.140625" style="342" customWidth="1"/>
    <col min="15629" max="15878" width="9.140625" style="342"/>
    <col min="15879" max="15879" width="16.28515625" style="342" customWidth="1"/>
    <col min="15880" max="15880" width="13.5703125" style="342" customWidth="1"/>
    <col min="15881" max="15881" width="22.42578125" style="342" customWidth="1"/>
    <col min="15882" max="15882" width="15.5703125" style="342" customWidth="1"/>
    <col min="15883" max="15883" width="13.42578125" style="342" customWidth="1"/>
    <col min="15884" max="15884" width="14.140625" style="342" customWidth="1"/>
    <col min="15885" max="16134" width="9.140625" style="342"/>
    <col min="16135" max="16135" width="16.28515625" style="342" customWidth="1"/>
    <col min="16136" max="16136" width="13.5703125" style="342" customWidth="1"/>
    <col min="16137" max="16137" width="22.42578125" style="342" customWidth="1"/>
    <col min="16138" max="16138" width="15.5703125" style="342" customWidth="1"/>
    <col min="16139" max="16139" width="13.42578125" style="342" customWidth="1"/>
    <col min="16140" max="16140" width="14.140625" style="342" customWidth="1"/>
    <col min="16141" max="16384" width="9.140625" style="342"/>
  </cols>
  <sheetData>
    <row r="1" spans="1:27" ht="12.75" x14ac:dyDescent="0.2">
      <c r="A1" s="734" t="s">
        <v>187</v>
      </c>
      <c r="B1" s="735"/>
      <c r="C1" s="735"/>
      <c r="D1" s="735"/>
      <c r="E1" s="735"/>
      <c r="F1" s="735"/>
      <c r="H1" s="726" t="s">
        <v>225</v>
      </c>
      <c r="I1" s="726"/>
      <c r="J1" s="726"/>
      <c r="K1" s="726"/>
      <c r="L1" s="726"/>
      <c r="M1" s="726"/>
      <c r="O1" s="726" t="s">
        <v>234</v>
      </c>
      <c r="P1" s="726"/>
      <c r="Q1" s="726"/>
      <c r="R1" s="726"/>
      <c r="S1" s="726"/>
      <c r="T1" s="726"/>
      <c r="V1" s="726" t="s">
        <v>273</v>
      </c>
      <c r="W1" s="726"/>
      <c r="X1" s="726"/>
      <c r="Y1" s="726"/>
      <c r="Z1" s="726"/>
      <c r="AA1" s="726"/>
    </row>
    <row r="2" spans="1:27" ht="12.75" x14ac:dyDescent="0.2">
      <c r="A2" s="735"/>
      <c r="B2" s="735"/>
      <c r="C2" s="735"/>
      <c r="D2" s="735"/>
      <c r="E2" s="735"/>
      <c r="F2" s="735"/>
      <c r="H2" s="726"/>
      <c r="I2" s="726"/>
      <c r="J2" s="726"/>
      <c r="K2" s="726"/>
      <c r="L2" s="726"/>
      <c r="M2" s="726"/>
      <c r="O2" s="726"/>
      <c r="P2" s="726"/>
      <c r="Q2" s="726"/>
      <c r="R2" s="726"/>
      <c r="S2" s="726"/>
      <c r="T2" s="726"/>
      <c r="V2" s="726"/>
      <c r="W2" s="726"/>
      <c r="X2" s="726"/>
      <c r="Y2" s="726"/>
      <c r="Z2" s="726"/>
      <c r="AA2" s="726"/>
    </row>
    <row r="3" spans="1:27" ht="16.5" thickBot="1" x14ac:dyDescent="0.25">
      <c r="A3" s="727" t="s">
        <v>188</v>
      </c>
      <c r="B3" s="727"/>
      <c r="C3" s="727"/>
      <c r="D3" s="727"/>
      <c r="E3" s="727"/>
      <c r="F3" s="727"/>
      <c r="H3" s="727" t="s">
        <v>226</v>
      </c>
      <c r="I3" s="727"/>
      <c r="J3" s="727"/>
      <c r="K3" s="727"/>
      <c r="L3" s="727"/>
      <c r="M3" s="727"/>
      <c r="O3" s="727" t="s">
        <v>226</v>
      </c>
      <c r="P3" s="727"/>
      <c r="Q3" s="727"/>
      <c r="R3" s="727"/>
      <c r="S3" s="727"/>
      <c r="T3" s="727"/>
      <c r="V3" s="727" t="s">
        <v>226</v>
      </c>
      <c r="W3" s="727"/>
      <c r="X3" s="727"/>
      <c r="Y3" s="727"/>
      <c r="Z3" s="727"/>
      <c r="AA3" s="727"/>
    </row>
    <row r="4" spans="1:27" ht="16.5" hidden="1" thickBot="1" x14ac:dyDescent="0.3">
      <c r="H4"/>
      <c r="I4"/>
      <c r="J4"/>
      <c r="K4"/>
      <c r="L4"/>
      <c r="M4"/>
      <c r="O4"/>
      <c r="P4"/>
      <c r="Q4"/>
      <c r="R4"/>
      <c r="S4"/>
      <c r="T4"/>
      <c r="V4" s="343"/>
      <c r="W4" s="414"/>
      <c r="X4" s="414"/>
      <c r="Y4" s="414"/>
      <c r="Z4" s="414"/>
      <c r="AA4" s="414"/>
    </row>
    <row r="5" spans="1:27" ht="16.5" thickBot="1" x14ac:dyDescent="0.25">
      <c r="A5" s="736" t="s">
        <v>189</v>
      </c>
      <c r="B5" s="738" t="s">
        <v>190</v>
      </c>
      <c r="C5" s="739"/>
      <c r="D5" s="740"/>
      <c r="E5" s="738" t="s">
        <v>191</v>
      </c>
      <c r="F5" s="740"/>
      <c r="H5" s="728" t="s">
        <v>189</v>
      </c>
      <c r="I5" s="731" t="s">
        <v>190</v>
      </c>
      <c r="J5" s="732"/>
      <c r="K5" s="733"/>
      <c r="L5" s="731" t="s">
        <v>191</v>
      </c>
      <c r="M5" s="733"/>
      <c r="O5" s="741" t="s">
        <v>189</v>
      </c>
      <c r="P5" s="743" t="s">
        <v>190</v>
      </c>
      <c r="Q5" s="744"/>
      <c r="R5" s="745"/>
      <c r="S5" s="743" t="s">
        <v>191</v>
      </c>
      <c r="T5" s="745"/>
      <c r="V5" s="728" t="s">
        <v>189</v>
      </c>
      <c r="W5" s="731" t="s">
        <v>190</v>
      </c>
      <c r="X5" s="732"/>
      <c r="Y5" s="733"/>
      <c r="Z5" s="731" t="s">
        <v>191</v>
      </c>
      <c r="AA5" s="733"/>
    </row>
    <row r="6" spans="1:27" ht="72.75" customHeight="1" thickBot="1" x14ac:dyDescent="0.25">
      <c r="A6" s="737"/>
      <c r="B6" s="344" t="s">
        <v>192</v>
      </c>
      <c r="C6" s="344" t="s">
        <v>193</v>
      </c>
      <c r="D6" s="344" t="s">
        <v>194</v>
      </c>
      <c r="E6" s="344" t="s">
        <v>195</v>
      </c>
      <c r="F6" s="344" t="s">
        <v>196</v>
      </c>
      <c r="H6" s="730"/>
      <c r="I6" s="347" t="s">
        <v>192</v>
      </c>
      <c r="J6" s="347" t="s">
        <v>193</v>
      </c>
      <c r="K6" s="347" t="s">
        <v>194</v>
      </c>
      <c r="L6" s="347" t="s">
        <v>195</v>
      </c>
      <c r="M6" s="347" t="s">
        <v>196</v>
      </c>
      <c r="O6" s="742"/>
      <c r="P6" s="350" t="s">
        <v>192</v>
      </c>
      <c r="Q6" s="350" t="s">
        <v>193</v>
      </c>
      <c r="R6" s="350" t="s">
        <v>194</v>
      </c>
      <c r="S6" s="350" t="s">
        <v>195</v>
      </c>
      <c r="T6" s="350" t="s">
        <v>196</v>
      </c>
      <c r="V6" s="729"/>
      <c r="W6" s="728" t="s">
        <v>192</v>
      </c>
      <c r="X6" s="728" t="s">
        <v>193</v>
      </c>
      <c r="Y6" s="728" t="s">
        <v>194</v>
      </c>
      <c r="Z6" s="728" t="s">
        <v>195</v>
      </c>
      <c r="AA6" s="728" t="s">
        <v>196</v>
      </c>
    </row>
    <row r="7" spans="1:27" s="356" customFormat="1" ht="21.75" customHeight="1" thickBot="1" x14ac:dyDescent="0.25">
      <c r="A7" s="354" t="s">
        <v>197</v>
      </c>
      <c r="B7" s="355">
        <v>31</v>
      </c>
      <c r="C7" s="355" t="s">
        <v>198</v>
      </c>
      <c r="D7" s="355" t="s">
        <v>199</v>
      </c>
      <c r="E7" s="355">
        <v>159</v>
      </c>
      <c r="F7" s="355">
        <v>139</v>
      </c>
      <c r="H7" s="357" t="s">
        <v>9</v>
      </c>
      <c r="I7" s="358">
        <v>31</v>
      </c>
      <c r="J7" s="358" t="s">
        <v>227</v>
      </c>
      <c r="K7" s="358" t="s">
        <v>228</v>
      </c>
      <c r="L7" s="358">
        <v>151</v>
      </c>
      <c r="M7" s="358">
        <v>132</v>
      </c>
      <c r="O7" s="359" t="s">
        <v>9</v>
      </c>
      <c r="P7" s="360">
        <v>31</v>
      </c>
      <c r="Q7" s="360" t="s">
        <v>198</v>
      </c>
      <c r="R7" s="360" t="s">
        <v>199</v>
      </c>
      <c r="S7" s="360">
        <v>159</v>
      </c>
      <c r="T7" s="360">
        <v>139</v>
      </c>
      <c r="V7" s="730"/>
      <c r="W7" s="730"/>
      <c r="X7" s="730"/>
      <c r="Y7" s="730"/>
      <c r="Z7" s="730"/>
      <c r="AA7" s="730"/>
    </row>
    <row r="8" spans="1:27" s="356" customFormat="1" ht="21.75" customHeight="1" thickBot="1" x14ac:dyDescent="0.25">
      <c r="A8" s="354" t="s">
        <v>200</v>
      </c>
      <c r="B8" s="355">
        <v>28</v>
      </c>
      <c r="C8" s="355">
        <v>20</v>
      </c>
      <c r="D8" s="355">
        <v>8</v>
      </c>
      <c r="E8" s="355">
        <v>160</v>
      </c>
      <c r="F8" s="355">
        <v>140</v>
      </c>
      <c r="H8" s="361" t="s">
        <v>10</v>
      </c>
      <c r="I8" s="358">
        <v>28</v>
      </c>
      <c r="J8" s="358">
        <v>20</v>
      </c>
      <c r="K8" s="358">
        <v>8</v>
      </c>
      <c r="L8" s="358">
        <v>160</v>
      </c>
      <c r="M8" s="358">
        <v>140</v>
      </c>
      <c r="O8" s="359" t="s">
        <v>10</v>
      </c>
      <c r="P8" s="360">
        <v>29</v>
      </c>
      <c r="Q8" s="360">
        <v>20</v>
      </c>
      <c r="R8" s="360">
        <v>9</v>
      </c>
      <c r="S8" s="360">
        <v>160</v>
      </c>
      <c r="T8" s="360">
        <v>140</v>
      </c>
      <c r="V8" s="417" t="s">
        <v>9</v>
      </c>
      <c r="W8" s="418">
        <v>31</v>
      </c>
      <c r="X8" s="419">
        <v>21</v>
      </c>
      <c r="Y8" s="419" t="s">
        <v>274</v>
      </c>
      <c r="Z8" s="418">
        <v>168</v>
      </c>
      <c r="AA8" s="418">
        <v>147</v>
      </c>
    </row>
    <row r="9" spans="1:27" s="356" customFormat="1" ht="21.75" customHeight="1" thickBot="1" x14ac:dyDescent="0.25">
      <c r="A9" s="354" t="s">
        <v>201</v>
      </c>
      <c r="B9" s="355">
        <v>31</v>
      </c>
      <c r="C9" s="355" t="s">
        <v>202</v>
      </c>
      <c r="D9" s="355" t="s">
        <v>203</v>
      </c>
      <c r="E9" s="355">
        <v>175</v>
      </c>
      <c r="F9" s="355">
        <v>153</v>
      </c>
      <c r="H9" s="361" t="s">
        <v>11</v>
      </c>
      <c r="I9" s="358">
        <v>31</v>
      </c>
      <c r="J9" s="358">
        <v>22</v>
      </c>
      <c r="K9" s="358" t="s">
        <v>218</v>
      </c>
      <c r="L9" s="358">
        <v>176</v>
      </c>
      <c r="M9" s="358">
        <v>154</v>
      </c>
      <c r="O9" s="359" t="s">
        <v>11</v>
      </c>
      <c r="P9" s="360">
        <v>31</v>
      </c>
      <c r="Q9" s="360">
        <v>22</v>
      </c>
      <c r="R9" s="360" t="s">
        <v>218</v>
      </c>
      <c r="S9" s="360">
        <v>176</v>
      </c>
      <c r="T9" s="360">
        <v>154</v>
      </c>
      <c r="V9" s="417" t="s">
        <v>10</v>
      </c>
      <c r="W9" s="418">
        <v>28</v>
      </c>
      <c r="X9" s="419">
        <v>20</v>
      </c>
      <c r="Y9" s="419">
        <v>8</v>
      </c>
      <c r="Z9" s="418">
        <v>160</v>
      </c>
      <c r="AA9" s="418">
        <v>140</v>
      </c>
    </row>
    <row r="10" spans="1:27" ht="21.75" customHeight="1" thickBot="1" x14ac:dyDescent="0.25">
      <c r="A10" s="345" t="s">
        <v>204</v>
      </c>
      <c r="B10" s="346">
        <v>90</v>
      </c>
      <c r="C10" s="346">
        <v>62</v>
      </c>
      <c r="D10" s="346">
        <v>28</v>
      </c>
      <c r="E10" s="346">
        <v>494</v>
      </c>
      <c r="F10" s="346">
        <v>432</v>
      </c>
      <c r="H10" s="348" t="s">
        <v>204</v>
      </c>
      <c r="I10" s="349">
        <v>90</v>
      </c>
      <c r="J10" s="349">
        <v>61</v>
      </c>
      <c r="K10" s="349">
        <v>29</v>
      </c>
      <c r="L10" s="349">
        <v>487</v>
      </c>
      <c r="M10" s="349">
        <v>426</v>
      </c>
      <c r="O10" s="351" t="s">
        <v>204</v>
      </c>
      <c r="P10" s="352">
        <v>91</v>
      </c>
      <c r="Q10" s="352">
        <v>62</v>
      </c>
      <c r="R10" s="352">
        <v>29</v>
      </c>
      <c r="S10" s="353">
        <v>495</v>
      </c>
      <c r="T10" s="352">
        <v>433</v>
      </c>
      <c r="V10" s="417" t="s">
        <v>11</v>
      </c>
      <c r="W10" s="418">
        <v>31</v>
      </c>
      <c r="X10" s="419" t="s">
        <v>198</v>
      </c>
      <c r="Y10" s="419" t="s">
        <v>275</v>
      </c>
      <c r="Z10" s="418">
        <v>159</v>
      </c>
      <c r="AA10" s="418">
        <v>139</v>
      </c>
    </row>
    <row r="11" spans="1:27" s="356" customFormat="1" ht="21.75" customHeight="1" thickBot="1" x14ac:dyDescent="0.25">
      <c r="A11" s="354" t="s">
        <v>205</v>
      </c>
      <c r="B11" s="355">
        <v>30</v>
      </c>
      <c r="C11" s="355">
        <v>21</v>
      </c>
      <c r="D11" s="355">
        <v>9</v>
      </c>
      <c r="E11" s="355">
        <v>168</v>
      </c>
      <c r="F11" s="355">
        <v>147</v>
      </c>
      <c r="H11" s="361" t="s">
        <v>12</v>
      </c>
      <c r="I11" s="358">
        <v>30</v>
      </c>
      <c r="J11" s="358" t="s">
        <v>202</v>
      </c>
      <c r="K11" s="358">
        <v>8</v>
      </c>
      <c r="L11" s="358">
        <v>175</v>
      </c>
      <c r="M11" s="358">
        <v>153</v>
      </c>
      <c r="O11" s="359" t="s">
        <v>12</v>
      </c>
      <c r="P11" s="360">
        <v>30</v>
      </c>
      <c r="Q11" s="360" t="s">
        <v>235</v>
      </c>
      <c r="R11" s="360" t="s">
        <v>218</v>
      </c>
      <c r="S11" s="360">
        <v>166</v>
      </c>
      <c r="T11" s="360">
        <v>145</v>
      </c>
      <c r="V11" s="415" t="s">
        <v>204</v>
      </c>
      <c r="W11" s="349">
        <v>90</v>
      </c>
      <c r="X11" s="416">
        <v>61</v>
      </c>
      <c r="Y11" s="416">
        <v>29</v>
      </c>
      <c r="Z11" s="349">
        <v>487</v>
      </c>
      <c r="AA11" s="349">
        <v>426</v>
      </c>
    </row>
    <row r="12" spans="1:27" s="356" customFormat="1" ht="21.75" customHeight="1" thickBot="1" x14ac:dyDescent="0.25">
      <c r="A12" s="354" t="s">
        <v>206</v>
      </c>
      <c r="B12" s="355">
        <v>31</v>
      </c>
      <c r="C12" s="355" t="s">
        <v>198</v>
      </c>
      <c r="D12" s="355" t="s">
        <v>207</v>
      </c>
      <c r="E12" s="355">
        <v>159</v>
      </c>
      <c r="F12" s="355">
        <v>139</v>
      </c>
      <c r="H12" s="361" t="s">
        <v>13</v>
      </c>
      <c r="I12" s="358">
        <v>31</v>
      </c>
      <c r="J12" s="358" t="s">
        <v>198</v>
      </c>
      <c r="K12" s="358" t="s">
        <v>199</v>
      </c>
      <c r="L12" s="358">
        <v>159</v>
      </c>
      <c r="M12" s="358">
        <v>139</v>
      </c>
      <c r="O12" s="359" t="s">
        <v>13</v>
      </c>
      <c r="P12" s="360">
        <v>31</v>
      </c>
      <c r="Q12" s="360" t="s">
        <v>198</v>
      </c>
      <c r="R12" s="360" t="s">
        <v>236</v>
      </c>
      <c r="S12" s="360">
        <v>159</v>
      </c>
      <c r="T12" s="360">
        <v>139</v>
      </c>
      <c r="V12" s="417" t="s">
        <v>12</v>
      </c>
      <c r="W12" s="418">
        <v>30</v>
      </c>
      <c r="X12" s="419" t="s">
        <v>276</v>
      </c>
      <c r="Y12" s="419">
        <v>8</v>
      </c>
      <c r="Z12" s="418">
        <v>175</v>
      </c>
      <c r="AA12" s="418">
        <v>153</v>
      </c>
    </row>
    <row r="13" spans="1:27" s="356" customFormat="1" ht="21.75" customHeight="1" thickBot="1" x14ac:dyDescent="0.25">
      <c r="A13" s="354" t="s">
        <v>208</v>
      </c>
      <c r="B13" s="355">
        <v>30</v>
      </c>
      <c r="C13" s="355">
        <v>22</v>
      </c>
      <c r="D13" s="355">
        <v>8</v>
      </c>
      <c r="E13" s="355">
        <v>176</v>
      </c>
      <c r="F13" s="355">
        <v>154</v>
      </c>
      <c r="H13" s="361" t="s">
        <v>14</v>
      </c>
      <c r="I13" s="358">
        <v>30</v>
      </c>
      <c r="J13" s="358">
        <v>22</v>
      </c>
      <c r="K13" s="358">
        <v>8</v>
      </c>
      <c r="L13" s="358">
        <v>176</v>
      </c>
      <c r="M13" s="358">
        <v>154</v>
      </c>
      <c r="O13" s="359" t="s">
        <v>14</v>
      </c>
      <c r="P13" s="360">
        <v>30</v>
      </c>
      <c r="Q13" s="360">
        <v>22</v>
      </c>
      <c r="R13" s="360">
        <v>8</v>
      </c>
      <c r="S13" s="360">
        <v>176</v>
      </c>
      <c r="T13" s="360">
        <v>154</v>
      </c>
      <c r="V13" s="417" t="s">
        <v>13</v>
      </c>
      <c r="W13" s="418">
        <v>31</v>
      </c>
      <c r="X13" s="419" t="s">
        <v>277</v>
      </c>
      <c r="Y13" s="419" t="s">
        <v>207</v>
      </c>
      <c r="Z13" s="418">
        <v>158</v>
      </c>
      <c r="AA13" s="418">
        <v>138</v>
      </c>
    </row>
    <row r="14" spans="1:27" ht="21.75" customHeight="1" thickBot="1" x14ac:dyDescent="0.25">
      <c r="A14" s="345" t="s">
        <v>209</v>
      </c>
      <c r="B14" s="346">
        <v>91</v>
      </c>
      <c r="C14" s="346">
        <v>63</v>
      </c>
      <c r="D14" s="346">
        <v>28</v>
      </c>
      <c r="E14" s="346">
        <v>503</v>
      </c>
      <c r="F14" s="346">
        <v>440</v>
      </c>
      <c r="H14" s="348" t="s">
        <v>209</v>
      </c>
      <c r="I14" s="349">
        <v>91</v>
      </c>
      <c r="J14" s="349">
        <v>64</v>
      </c>
      <c r="K14" s="349">
        <v>27</v>
      </c>
      <c r="L14" s="349">
        <v>510</v>
      </c>
      <c r="M14" s="349">
        <v>446</v>
      </c>
      <c r="O14" s="351" t="s">
        <v>209</v>
      </c>
      <c r="P14" s="352">
        <v>91</v>
      </c>
      <c r="Q14" s="352">
        <v>63</v>
      </c>
      <c r="R14" s="352">
        <v>28</v>
      </c>
      <c r="S14" s="352">
        <v>501</v>
      </c>
      <c r="T14" s="352">
        <v>438</v>
      </c>
      <c r="V14" s="417" t="s">
        <v>14</v>
      </c>
      <c r="W14" s="418">
        <v>30</v>
      </c>
      <c r="X14" s="418">
        <v>20</v>
      </c>
      <c r="Y14" s="418">
        <v>10</v>
      </c>
      <c r="Z14" s="418">
        <v>160</v>
      </c>
      <c r="AA14" s="418">
        <v>140</v>
      </c>
    </row>
    <row r="15" spans="1:27" ht="21.75" customHeight="1" thickBot="1" x14ac:dyDescent="0.25">
      <c r="A15" s="345" t="s">
        <v>210</v>
      </c>
      <c r="B15" s="346">
        <v>181</v>
      </c>
      <c r="C15" s="346">
        <v>125</v>
      </c>
      <c r="D15" s="346">
        <v>56</v>
      </c>
      <c r="E15" s="346">
        <v>997</v>
      </c>
      <c r="F15" s="346">
        <v>872</v>
      </c>
      <c r="H15" s="348" t="s">
        <v>210</v>
      </c>
      <c r="I15" s="349">
        <v>181</v>
      </c>
      <c r="J15" s="349">
        <v>125</v>
      </c>
      <c r="K15" s="349">
        <v>56</v>
      </c>
      <c r="L15" s="349">
        <v>997</v>
      </c>
      <c r="M15" s="349">
        <v>872</v>
      </c>
      <c r="O15" s="351" t="s">
        <v>210</v>
      </c>
      <c r="P15" s="352">
        <v>182</v>
      </c>
      <c r="Q15" s="352">
        <v>125</v>
      </c>
      <c r="R15" s="352">
        <v>57</v>
      </c>
      <c r="S15" s="353">
        <v>996</v>
      </c>
      <c r="T15" s="352">
        <v>871</v>
      </c>
      <c r="V15" s="415" t="s">
        <v>209</v>
      </c>
      <c r="W15" s="349">
        <v>91</v>
      </c>
      <c r="X15" s="349">
        <v>62</v>
      </c>
      <c r="Y15" s="349">
        <v>29</v>
      </c>
      <c r="Z15" s="349">
        <v>493</v>
      </c>
      <c r="AA15" s="349">
        <v>431</v>
      </c>
    </row>
    <row r="16" spans="1:27" s="356" customFormat="1" ht="21.75" customHeight="1" thickBot="1" x14ac:dyDescent="0.25">
      <c r="A16" s="354" t="s">
        <v>211</v>
      </c>
      <c r="B16" s="355">
        <v>31</v>
      </c>
      <c r="C16" s="355">
        <v>21</v>
      </c>
      <c r="D16" s="355" t="s">
        <v>212</v>
      </c>
      <c r="E16" s="355">
        <v>168</v>
      </c>
      <c r="F16" s="355">
        <v>147</v>
      </c>
      <c r="H16" s="361" t="s">
        <v>15</v>
      </c>
      <c r="I16" s="358">
        <v>31</v>
      </c>
      <c r="J16" s="358" t="s">
        <v>202</v>
      </c>
      <c r="K16" s="358" t="s">
        <v>218</v>
      </c>
      <c r="L16" s="358">
        <v>175</v>
      </c>
      <c r="M16" s="358">
        <v>153</v>
      </c>
      <c r="O16" s="359" t="s">
        <v>15</v>
      </c>
      <c r="P16" s="360">
        <v>31</v>
      </c>
      <c r="Q16" s="360" t="s">
        <v>202</v>
      </c>
      <c r="R16" s="360" t="s">
        <v>218</v>
      </c>
      <c r="S16" s="360">
        <v>175</v>
      </c>
      <c r="T16" s="360">
        <v>153</v>
      </c>
      <c r="V16" s="415" t="s">
        <v>210</v>
      </c>
      <c r="W16" s="349">
        <v>181</v>
      </c>
      <c r="X16" s="349">
        <v>123</v>
      </c>
      <c r="Y16" s="349">
        <v>58</v>
      </c>
      <c r="Z16" s="349">
        <v>980</v>
      </c>
      <c r="AA16" s="349">
        <v>857</v>
      </c>
    </row>
    <row r="17" spans="1:27" s="356" customFormat="1" ht="21.75" customHeight="1" thickBot="1" x14ac:dyDescent="0.25">
      <c r="A17" s="354" t="s">
        <v>213</v>
      </c>
      <c r="B17" s="355">
        <v>31</v>
      </c>
      <c r="C17" s="355">
        <v>23</v>
      </c>
      <c r="D17" s="355">
        <v>8</v>
      </c>
      <c r="E17" s="355">
        <v>184</v>
      </c>
      <c r="F17" s="355">
        <v>161</v>
      </c>
      <c r="H17" s="361" t="s">
        <v>16</v>
      </c>
      <c r="I17" s="358">
        <v>31</v>
      </c>
      <c r="J17" s="358">
        <v>22</v>
      </c>
      <c r="K17" s="358">
        <v>9</v>
      </c>
      <c r="L17" s="358">
        <v>176</v>
      </c>
      <c r="M17" s="358">
        <v>154</v>
      </c>
      <c r="O17" s="359" t="s">
        <v>16</v>
      </c>
      <c r="P17" s="360">
        <v>31</v>
      </c>
      <c r="Q17" s="360">
        <v>21</v>
      </c>
      <c r="R17" s="360">
        <v>10</v>
      </c>
      <c r="S17" s="360">
        <v>168</v>
      </c>
      <c r="T17" s="360">
        <v>147</v>
      </c>
      <c r="V17" s="417" t="s">
        <v>15</v>
      </c>
      <c r="W17" s="418">
        <v>31</v>
      </c>
      <c r="X17" s="418" t="s">
        <v>276</v>
      </c>
      <c r="Y17" s="418" t="s">
        <v>218</v>
      </c>
      <c r="Z17" s="418">
        <v>175</v>
      </c>
      <c r="AA17" s="418">
        <v>153</v>
      </c>
    </row>
    <row r="18" spans="1:27" s="356" customFormat="1" ht="21.75" customHeight="1" thickBot="1" x14ac:dyDescent="0.25">
      <c r="A18" s="354" t="s">
        <v>214</v>
      </c>
      <c r="B18" s="355">
        <v>30</v>
      </c>
      <c r="C18" s="355">
        <v>22</v>
      </c>
      <c r="D18" s="355">
        <v>8</v>
      </c>
      <c r="E18" s="355">
        <v>176</v>
      </c>
      <c r="F18" s="355">
        <v>154</v>
      </c>
      <c r="H18" s="361" t="s">
        <v>17</v>
      </c>
      <c r="I18" s="358">
        <v>30</v>
      </c>
      <c r="J18" s="358">
        <v>22</v>
      </c>
      <c r="K18" s="358">
        <v>8</v>
      </c>
      <c r="L18" s="358">
        <v>176</v>
      </c>
      <c r="M18" s="358">
        <v>154</v>
      </c>
      <c r="O18" s="359" t="s">
        <v>17</v>
      </c>
      <c r="P18" s="360">
        <v>30</v>
      </c>
      <c r="Q18" s="360">
        <v>22</v>
      </c>
      <c r="R18" s="360">
        <v>8</v>
      </c>
      <c r="S18" s="360">
        <v>176</v>
      </c>
      <c r="T18" s="360">
        <v>154</v>
      </c>
      <c r="V18" s="417" t="s">
        <v>16</v>
      </c>
      <c r="W18" s="418">
        <v>31</v>
      </c>
      <c r="X18" s="418">
        <v>22</v>
      </c>
      <c r="Y18" s="418">
        <v>9</v>
      </c>
      <c r="Z18" s="418">
        <v>176</v>
      </c>
      <c r="AA18" s="418">
        <v>154</v>
      </c>
    </row>
    <row r="19" spans="1:27" ht="21.75" customHeight="1" thickBot="1" x14ac:dyDescent="0.25">
      <c r="A19" s="345" t="s">
        <v>215</v>
      </c>
      <c r="B19" s="346">
        <v>92</v>
      </c>
      <c r="C19" s="346">
        <v>66</v>
      </c>
      <c r="D19" s="346">
        <v>26</v>
      </c>
      <c r="E19" s="346">
        <v>528</v>
      </c>
      <c r="F19" s="346">
        <v>462</v>
      </c>
      <c r="H19" s="348" t="s">
        <v>215</v>
      </c>
      <c r="I19" s="349">
        <v>92</v>
      </c>
      <c r="J19" s="349">
        <v>66</v>
      </c>
      <c r="K19" s="349">
        <v>26</v>
      </c>
      <c r="L19" s="349">
        <v>527</v>
      </c>
      <c r="M19" s="349">
        <v>461</v>
      </c>
      <c r="O19" s="351" t="s">
        <v>215</v>
      </c>
      <c r="P19" s="352">
        <v>92</v>
      </c>
      <c r="Q19" s="352">
        <v>65</v>
      </c>
      <c r="R19" s="352">
        <v>27</v>
      </c>
      <c r="S19" s="352">
        <v>519</v>
      </c>
      <c r="T19" s="352">
        <v>454</v>
      </c>
      <c r="V19" s="417" t="s">
        <v>17</v>
      </c>
      <c r="W19" s="418">
        <v>30</v>
      </c>
      <c r="X19" s="418">
        <v>21</v>
      </c>
      <c r="Y19" s="418">
        <v>9</v>
      </c>
      <c r="Z19" s="418">
        <v>168</v>
      </c>
      <c r="AA19" s="418">
        <v>147</v>
      </c>
    </row>
    <row r="20" spans="1:27" s="356" customFormat="1" ht="21.75" customHeight="1" thickBot="1" x14ac:dyDescent="0.25">
      <c r="A20" s="354" t="s">
        <v>216</v>
      </c>
      <c r="B20" s="355">
        <v>31</v>
      </c>
      <c r="C20" s="355">
        <v>21</v>
      </c>
      <c r="D20" s="355">
        <v>10</v>
      </c>
      <c r="E20" s="355">
        <v>168</v>
      </c>
      <c r="F20" s="355">
        <v>147</v>
      </c>
      <c r="H20" s="361" t="s">
        <v>18</v>
      </c>
      <c r="I20" s="358">
        <v>31</v>
      </c>
      <c r="J20" s="358">
        <v>21</v>
      </c>
      <c r="K20" s="358">
        <v>10</v>
      </c>
      <c r="L20" s="358">
        <v>168</v>
      </c>
      <c r="M20" s="358">
        <v>147</v>
      </c>
      <c r="O20" s="359" t="s">
        <v>18</v>
      </c>
      <c r="P20" s="360">
        <v>31</v>
      </c>
      <c r="Q20" s="360">
        <v>22</v>
      </c>
      <c r="R20" s="360">
        <v>9</v>
      </c>
      <c r="S20" s="360">
        <v>176</v>
      </c>
      <c r="T20" s="360">
        <v>154</v>
      </c>
      <c r="V20" s="415" t="s">
        <v>215</v>
      </c>
      <c r="W20" s="349">
        <v>92</v>
      </c>
      <c r="X20" s="349">
        <v>65</v>
      </c>
      <c r="Y20" s="349">
        <v>27</v>
      </c>
      <c r="Z20" s="349">
        <v>519</v>
      </c>
      <c r="AA20" s="349">
        <v>454</v>
      </c>
    </row>
    <row r="21" spans="1:27" s="356" customFormat="1" ht="21.75" customHeight="1" thickBot="1" x14ac:dyDescent="0.25">
      <c r="A21" s="354" t="s">
        <v>217</v>
      </c>
      <c r="B21" s="355">
        <v>30</v>
      </c>
      <c r="C21" s="355">
        <v>21</v>
      </c>
      <c r="D21" s="355" t="s">
        <v>218</v>
      </c>
      <c r="E21" s="355">
        <v>168</v>
      </c>
      <c r="F21" s="355">
        <v>147</v>
      </c>
      <c r="H21" s="361" t="s">
        <v>19</v>
      </c>
      <c r="I21" s="358">
        <v>30</v>
      </c>
      <c r="J21" s="358">
        <v>22</v>
      </c>
      <c r="K21" s="358" t="s">
        <v>229</v>
      </c>
      <c r="L21" s="358">
        <v>176</v>
      </c>
      <c r="M21" s="358">
        <v>154</v>
      </c>
      <c r="O21" s="359" t="s">
        <v>19</v>
      </c>
      <c r="P21" s="360">
        <v>30</v>
      </c>
      <c r="Q21" s="360" t="s">
        <v>237</v>
      </c>
      <c r="R21" s="360" t="s">
        <v>218</v>
      </c>
      <c r="S21" s="360">
        <v>167</v>
      </c>
      <c r="T21" s="360">
        <v>146</v>
      </c>
      <c r="V21" s="417" t="s">
        <v>18</v>
      </c>
      <c r="W21" s="418">
        <v>31</v>
      </c>
      <c r="X21" s="418">
        <v>23</v>
      </c>
      <c r="Y21" s="418">
        <v>8</v>
      </c>
      <c r="Z21" s="418">
        <v>184</v>
      </c>
      <c r="AA21" s="418">
        <v>161</v>
      </c>
    </row>
    <row r="22" spans="1:27" s="356" customFormat="1" ht="21.75" customHeight="1" thickBot="1" x14ac:dyDescent="0.25">
      <c r="A22" s="354" t="s">
        <v>219</v>
      </c>
      <c r="B22" s="355">
        <v>31</v>
      </c>
      <c r="C22" s="355">
        <v>22</v>
      </c>
      <c r="D22" s="355" t="s">
        <v>218</v>
      </c>
      <c r="E22" s="355">
        <v>176</v>
      </c>
      <c r="F22" s="355">
        <v>154</v>
      </c>
      <c r="H22" s="361" t="s">
        <v>20</v>
      </c>
      <c r="I22" s="358">
        <v>31</v>
      </c>
      <c r="J22" s="358" t="s">
        <v>230</v>
      </c>
      <c r="K22" s="358" t="s">
        <v>229</v>
      </c>
      <c r="L22" s="358">
        <v>182</v>
      </c>
      <c r="M22" s="358">
        <v>159</v>
      </c>
      <c r="O22" s="359" t="s">
        <v>20</v>
      </c>
      <c r="P22" s="360">
        <v>31</v>
      </c>
      <c r="Q22" s="360" t="s">
        <v>238</v>
      </c>
      <c r="R22" s="360" t="s">
        <v>218</v>
      </c>
      <c r="S22" s="360">
        <v>174</v>
      </c>
      <c r="T22" s="360">
        <v>152</v>
      </c>
      <c r="V22" s="417" t="s">
        <v>19</v>
      </c>
      <c r="W22" s="418">
        <v>30</v>
      </c>
      <c r="X22" s="418" t="s">
        <v>198</v>
      </c>
      <c r="Y22" s="418" t="s">
        <v>212</v>
      </c>
      <c r="Z22" s="418">
        <v>159</v>
      </c>
      <c r="AA22" s="418">
        <v>139</v>
      </c>
    </row>
    <row r="23" spans="1:27" ht="21.75" customHeight="1" thickBot="1" x14ac:dyDescent="0.25">
      <c r="A23" s="345" t="s">
        <v>220</v>
      </c>
      <c r="B23" s="346">
        <v>92</v>
      </c>
      <c r="C23" s="346">
        <v>64</v>
      </c>
      <c r="D23" s="346">
        <v>28</v>
      </c>
      <c r="E23" s="346">
        <v>512</v>
      </c>
      <c r="F23" s="346">
        <v>448</v>
      </c>
      <c r="H23" s="348" t="s">
        <v>220</v>
      </c>
      <c r="I23" s="349">
        <v>92</v>
      </c>
      <c r="J23" s="349">
        <v>66</v>
      </c>
      <c r="K23" s="349">
        <v>26</v>
      </c>
      <c r="L23" s="349">
        <v>526</v>
      </c>
      <c r="M23" s="349">
        <v>460</v>
      </c>
      <c r="O23" s="351" t="s">
        <v>220</v>
      </c>
      <c r="P23" s="352">
        <v>92</v>
      </c>
      <c r="Q23" s="352">
        <v>65</v>
      </c>
      <c r="R23" s="352">
        <v>27</v>
      </c>
      <c r="S23" s="352">
        <v>517</v>
      </c>
      <c r="T23" s="352">
        <v>452</v>
      </c>
      <c r="V23" s="417" t="s">
        <v>20</v>
      </c>
      <c r="W23" s="418">
        <v>31</v>
      </c>
      <c r="X23" s="418" t="s">
        <v>235</v>
      </c>
      <c r="Y23" s="418" t="s">
        <v>212</v>
      </c>
      <c r="Z23" s="418">
        <v>166</v>
      </c>
      <c r="AA23" s="418">
        <v>145</v>
      </c>
    </row>
    <row r="24" spans="1:27" ht="21.75" customHeight="1" thickBot="1" x14ac:dyDescent="0.25">
      <c r="A24" s="345" t="s">
        <v>221</v>
      </c>
      <c r="B24" s="346">
        <v>184</v>
      </c>
      <c r="C24" s="346">
        <v>130</v>
      </c>
      <c r="D24" s="346">
        <v>54</v>
      </c>
      <c r="E24" s="346">
        <v>1040</v>
      </c>
      <c r="F24" s="346">
        <v>910</v>
      </c>
      <c r="H24" s="348" t="s">
        <v>221</v>
      </c>
      <c r="I24" s="349">
        <v>184</v>
      </c>
      <c r="J24" s="349">
        <v>132</v>
      </c>
      <c r="K24" s="349">
        <v>52</v>
      </c>
      <c r="L24" s="349">
        <v>1053</v>
      </c>
      <c r="M24" s="349">
        <v>921</v>
      </c>
      <c r="O24" s="351" t="s">
        <v>221</v>
      </c>
      <c r="P24" s="352">
        <v>184</v>
      </c>
      <c r="Q24" s="352">
        <v>130</v>
      </c>
      <c r="R24" s="352">
        <v>54</v>
      </c>
      <c r="S24" s="352">
        <v>1036</v>
      </c>
      <c r="T24" s="352">
        <v>906</v>
      </c>
      <c r="V24" s="415" t="s">
        <v>220</v>
      </c>
      <c r="W24" s="349">
        <v>92</v>
      </c>
      <c r="X24" s="349">
        <v>64</v>
      </c>
      <c r="Y24" s="349">
        <v>28</v>
      </c>
      <c r="Z24" s="349">
        <v>509</v>
      </c>
      <c r="AA24" s="349">
        <v>445</v>
      </c>
    </row>
    <row r="25" spans="1:27" ht="21.75" customHeight="1" thickBot="1" x14ac:dyDescent="0.25">
      <c r="A25" s="345" t="s">
        <v>222</v>
      </c>
      <c r="B25" s="346">
        <v>365</v>
      </c>
      <c r="C25" s="346" t="s">
        <v>223</v>
      </c>
      <c r="D25" s="346" t="s">
        <v>224</v>
      </c>
      <c r="E25" s="346">
        <v>2037</v>
      </c>
      <c r="F25" s="346">
        <v>1782</v>
      </c>
      <c r="H25" s="348" t="s">
        <v>231</v>
      </c>
      <c r="I25" s="349">
        <v>365</v>
      </c>
      <c r="J25" s="349" t="s">
        <v>232</v>
      </c>
      <c r="K25" s="349" t="s">
        <v>233</v>
      </c>
      <c r="L25" s="349">
        <v>2050</v>
      </c>
      <c r="M25" s="349">
        <v>1793</v>
      </c>
      <c r="O25" s="351" t="s">
        <v>239</v>
      </c>
      <c r="P25" s="352">
        <v>366</v>
      </c>
      <c r="Q25" s="352" t="s">
        <v>240</v>
      </c>
      <c r="R25" s="352" t="s">
        <v>241</v>
      </c>
      <c r="S25" s="352">
        <v>2032</v>
      </c>
      <c r="T25" s="352">
        <v>1777</v>
      </c>
      <c r="V25" s="415" t="s">
        <v>221</v>
      </c>
      <c r="W25" s="349">
        <v>184</v>
      </c>
      <c r="X25" s="349">
        <v>129</v>
      </c>
      <c r="Y25" s="349">
        <v>55</v>
      </c>
      <c r="Z25" s="349">
        <v>1028</v>
      </c>
      <c r="AA25" s="349">
        <v>899</v>
      </c>
    </row>
    <row r="26" spans="1:27" ht="16.5" thickBot="1" x14ac:dyDescent="0.25">
      <c r="V26" s="415" t="s">
        <v>278</v>
      </c>
      <c r="W26" s="349">
        <v>365</v>
      </c>
      <c r="X26" s="349" t="s">
        <v>279</v>
      </c>
      <c r="Y26" s="349" t="s">
        <v>280</v>
      </c>
      <c r="Z26" s="349">
        <v>2008</v>
      </c>
      <c r="AA26" s="349">
        <v>1756</v>
      </c>
    </row>
  </sheetData>
  <mergeCells count="25">
    <mergeCell ref="O1:T2"/>
    <mergeCell ref="O3:T3"/>
    <mergeCell ref="O5:O6"/>
    <mergeCell ref="P5:R5"/>
    <mergeCell ref="S5:T5"/>
    <mergeCell ref="A1:F2"/>
    <mergeCell ref="A3:F3"/>
    <mergeCell ref="A5:A6"/>
    <mergeCell ref="B5:D5"/>
    <mergeCell ref="E5:F5"/>
    <mergeCell ref="H1:M2"/>
    <mergeCell ref="H3:M3"/>
    <mergeCell ref="H5:H6"/>
    <mergeCell ref="I5:K5"/>
    <mergeCell ref="L5:M5"/>
    <mergeCell ref="V1:AA2"/>
    <mergeCell ref="V3:AA3"/>
    <mergeCell ref="V5:V7"/>
    <mergeCell ref="W5:Y5"/>
    <mergeCell ref="Z5:AA5"/>
    <mergeCell ref="W6:W7"/>
    <mergeCell ref="X6:X7"/>
    <mergeCell ref="Y6:Y7"/>
    <mergeCell ref="Z6:Z7"/>
    <mergeCell ref="AA6:A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8A49-470B-4926-AFBA-712CF6BC386D}">
  <sheetPr>
    <tabColor rgb="FFFF0000"/>
  </sheetPr>
  <dimension ref="A1:O84"/>
  <sheetViews>
    <sheetView topLeftCell="A25" zoomScale="85" zoomScaleNormal="85" workbookViewId="0">
      <selection activeCell="A90" sqref="A90"/>
    </sheetView>
  </sheetViews>
  <sheetFormatPr defaultRowHeight="15" x14ac:dyDescent="0.25"/>
  <cols>
    <col min="1" max="1" width="36.140625" customWidth="1"/>
    <col min="2" max="2" width="40.7109375" customWidth="1"/>
    <col min="3" max="4" width="10" customWidth="1"/>
    <col min="5" max="5" width="12.85546875" customWidth="1"/>
    <col min="6" max="6" width="14.140625" customWidth="1"/>
    <col min="7" max="8" width="13" customWidth="1"/>
    <col min="9" max="9" width="12.85546875" customWidth="1"/>
    <col min="10" max="10" width="12.7109375" customWidth="1"/>
    <col min="11" max="11" width="16.42578125" customWidth="1"/>
    <col min="12" max="12" width="19.28515625" customWidth="1"/>
    <col min="13" max="13" width="10.5703125" customWidth="1"/>
    <col min="14" max="14" width="16.42578125" customWidth="1"/>
    <col min="15" max="15" width="19.42578125" customWidth="1"/>
    <col min="16" max="16" width="4.7109375" customWidth="1"/>
  </cols>
  <sheetData>
    <row r="1" spans="1:15" s="520" customFormat="1" ht="11.1" customHeight="1" x14ac:dyDescent="0.2">
      <c r="A1" s="625"/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</row>
    <row r="2" spans="1:15" s="520" customFormat="1" ht="11.1" customHeight="1" x14ac:dyDescent="0.2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</row>
    <row r="3" spans="1:15" s="520" customFormat="1" ht="19.7" customHeight="1" x14ac:dyDescent="0.2">
      <c r="A3" s="626" t="s">
        <v>355</v>
      </c>
      <c r="B3" s="626"/>
      <c r="C3" s="626"/>
      <c r="D3" s="626"/>
      <c r="E3" s="626"/>
      <c r="F3" s="626"/>
      <c r="G3" s="626"/>
      <c r="H3" s="626"/>
      <c r="I3" s="626"/>
      <c r="J3" s="626"/>
      <c r="K3" s="627" t="s">
        <v>356</v>
      </c>
      <c r="L3" s="627"/>
      <c r="M3" s="627"/>
      <c r="N3" s="627"/>
      <c r="O3" s="627"/>
    </row>
    <row r="4" spans="1:15" s="520" customFormat="1" ht="11.1" customHeight="1" x14ac:dyDescent="0.2">
      <c r="A4" s="625"/>
      <c r="B4" s="625"/>
      <c r="C4" s="625"/>
      <c r="D4" s="625"/>
      <c r="E4" s="625"/>
      <c r="F4" s="625"/>
      <c r="G4" s="625"/>
      <c r="H4" s="625"/>
      <c r="I4" s="625"/>
      <c r="J4" s="625"/>
      <c r="K4" s="625"/>
      <c r="L4" s="625"/>
      <c r="M4" s="625"/>
      <c r="N4" s="625"/>
      <c r="O4" s="625"/>
    </row>
    <row r="5" spans="1:15" s="520" customFormat="1" ht="11.1" customHeight="1" x14ac:dyDescent="0.2">
      <c r="A5" s="625"/>
      <c r="B5" s="625"/>
      <c r="C5" s="625"/>
      <c r="D5" s="625"/>
      <c r="E5" s="625"/>
      <c r="F5" s="625"/>
      <c r="G5" s="625"/>
      <c r="H5" s="625"/>
      <c r="I5" s="625"/>
      <c r="J5" s="625"/>
      <c r="K5" s="625"/>
      <c r="L5" s="625"/>
      <c r="M5" s="625"/>
      <c r="N5" s="625"/>
      <c r="O5" s="625"/>
    </row>
    <row r="6" spans="1:15" s="520" customFormat="1" ht="66.599999999999994" customHeight="1" x14ac:dyDescent="0.2">
      <c r="A6" s="547" t="s">
        <v>261</v>
      </c>
      <c r="B6" s="548" t="s">
        <v>357</v>
      </c>
      <c r="C6" s="549" t="s">
        <v>358</v>
      </c>
      <c r="D6" s="615"/>
      <c r="E6" s="550" t="s">
        <v>359</v>
      </c>
      <c r="F6" s="551" t="s">
        <v>360</v>
      </c>
      <c r="G6" s="628" t="s">
        <v>361</v>
      </c>
      <c r="H6" s="628"/>
      <c r="I6" s="552"/>
      <c r="J6" s="629" t="s">
        <v>362</v>
      </c>
      <c r="K6" s="629"/>
      <c r="L6" s="629"/>
      <c r="M6" s="630" t="s">
        <v>363</v>
      </c>
      <c r="N6" s="630"/>
      <c r="O6" s="630"/>
    </row>
    <row r="7" spans="1:15" s="520" customFormat="1" ht="66.599999999999994" customHeight="1" x14ac:dyDescent="0.2">
      <c r="A7" s="553"/>
      <c r="B7" s="554"/>
      <c r="C7" s="555"/>
      <c r="D7" s="616"/>
      <c r="E7" s="556"/>
      <c r="F7" s="557" t="s">
        <v>364</v>
      </c>
      <c r="G7" s="558" t="s">
        <v>365</v>
      </c>
      <c r="H7" s="558" t="s">
        <v>366</v>
      </c>
      <c r="I7" s="559" t="s">
        <v>367</v>
      </c>
      <c r="J7" s="557" t="s">
        <v>368</v>
      </c>
      <c r="K7" s="557" t="s">
        <v>369</v>
      </c>
      <c r="L7" s="557" t="s">
        <v>370</v>
      </c>
      <c r="M7" s="560" t="s">
        <v>368</v>
      </c>
      <c r="N7" s="557" t="s">
        <v>369</v>
      </c>
      <c r="O7" s="557" t="s">
        <v>370</v>
      </c>
    </row>
    <row r="8" spans="1:15" s="520" customFormat="1" ht="19.7" customHeight="1" x14ac:dyDescent="0.2">
      <c r="A8" s="623" t="s">
        <v>371</v>
      </c>
      <c r="B8" s="561"/>
      <c r="C8" s="562"/>
      <c r="D8" s="562"/>
      <c r="E8" s="563">
        <v>6162323</v>
      </c>
      <c r="F8" s="564">
        <v>3730336</v>
      </c>
      <c r="G8" s="564">
        <v>2379182</v>
      </c>
      <c r="H8" s="564">
        <v>52805</v>
      </c>
      <c r="I8" s="565">
        <v>2429609</v>
      </c>
      <c r="J8" s="564">
        <v>567017</v>
      </c>
      <c r="K8" s="564">
        <v>1809857</v>
      </c>
      <c r="L8" s="564">
        <v>52735</v>
      </c>
      <c r="M8" s="566">
        <v>236691.016864251</v>
      </c>
      <c r="N8" s="564">
        <v>729692.77909930295</v>
      </c>
      <c r="O8" s="564">
        <v>1231752.0379323999</v>
      </c>
    </row>
    <row r="9" spans="1:15" s="520" customFormat="1" ht="30.4" customHeight="1" x14ac:dyDescent="0.2">
      <c r="A9" s="623"/>
      <c r="B9" s="561" t="s">
        <v>372</v>
      </c>
      <c r="C9" s="562" t="s">
        <v>373</v>
      </c>
      <c r="D9" s="562"/>
      <c r="E9" s="567">
        <v>5837016</v>
      </c>
      <c r="F9" s="568">
        <v>3477503</v>
      </c>
      <c r="G9" s="568">
        <v>2310988</v>
      </c>
      <c r="H9" s="568">
        <v>48525</v>
      </c>
      <c r="I9" s="569">
        <v>2357135</v>
      </c>
      <c r="J9" s="568">
        <v>554439</v>
      </c>
      <c r="K9" s="568">
        <v>1754241</v>
      </c>
      <c r="L9" s="568">
        <v>48455</v>
      </c>
      <c r="M9" s="570">
        <v>231440.55768909701</v>
      </c>
      <c r="N9" s="568">
        <v>707269.685118736</v>
      </c>
      <c r="O9" s="568">
        <v>1131782.40254128</v>
      </c>
    </row>
    <row r="10" spans="1:15" s="520" customFormat="1" ht="41.1" customHeight="1" x14ac:dyDescent="0.2">
      <c r="A10" s="623"/>
      <c r="B10" s="561" t="s">
        <v>374</v>
      </c>
      <c r="C10" s="562" t="s">
        <v>375</v>
      </c>
      <c r="D10" s="562"/>
      <c r="E10" s="567">
        <v>39403</v>
      </c>
      <c r="F10" s="568">
        <v>39403</v>
      </c>
      <c r="G10" s="568">
        <v>0</v>
      </c>
      <c r="H10" s="568">
        <v>0</v>
      </c>
      <c r="I10" s="569">
        <v>0</v>
      </c>
      <c r="J10" s="568">
        <v>0</v>
      </c>
      <c r="K10" s="568">
        <v>0</v>
      </c>
      <c r="L10" s="568">
        <v>0</v>
      </c>
      <c r="M10" s="570">
        <v>0</v>
      </c>
      <c r="N10" s="568">
        <v>0</v>
      </c>
      <c r="O10" s="568">
        <v>0</v>
      </c>
    </row>
    <row r="11" spans="1:15" s="520" customFormat="1" ht="19.7" customHeight="1" x14ac:dyDescent="0.2">
      <c r="A11" s="623"/>
      <c r="B11" s="561" t="s">
        <v>376</v>
      </c>
      <c r="C11" s="562" t="s">
        <v>377</v>
      </c>
      <c r="D11" s="562"/>
      <c r="E11" s="567">
        <v>92</v>
      </c>
      <c r="F11" s="568">
        <v>91</v>
      </c>
      <c r="G11" s="568">
        <v>1</v>
      </c>
      <c r="H11" s="568">
        <v>0</v>
      </c>
      <c r="I11" s="569">
        <v>1</v>
      </c>
      <c r="J11" s="568">
        <v>0</v>
      </c>
      <c r="K11" s="568">
        <v>1</v>
      </c>
      <c r="L11" s="568">
        <v>0</v>
      </c>
      <c r="M11" s="570">
        <v>0</v>
      </c>
      <c r="N11" s="568">
        <v>0.40317703503608399</v>
      </c>
      <c r="O11" s="568">
        <v>0</v>
      </c>
    </row>
    <row r="12" spans="1:15" s="520" customFormat="1" ht="19.7" customHeight="1" x14ac:dyDescent="0.2">
      <c r="A12" s="623"/>
      <c r="B12" s="561" t="s">
        <v>378</v>
      </c>
      <c r="C12" s="562" t="s">
        <v>379</v>
      </c>
      <c r="D12" s="562"/>
      <c r="E12" s="567">
        <v>8843</v>
      </c>
      <c r="F12" s="568">
        <v>1400</v>
      </c>
      <c r="G12" s="568">
        <v>6517</v>
      </c>
      <c r="H12" s="568">
        <v>926</v>
      </c>
      <c r="I12" s="569">
        <v>7443</v>
      </c>
      <c r="J12" s="568">
        <v>1493</v>
      </c>
      <c r="K12" s="568">
        <v>5024</v>
      </c>
      <c r="L12" s="568">
        <v>926</v>
      </c>
      <c r="M12" s="570">
        <v>623.22591417598903</v>
      </c>
      <c r="N12" s="568">
        <v>2025.5614240212899</v>
      </c>
      <c r="O12" s="568">
        <v>21628.944479480499</v>
      </c>
    </row>
    <row r="13" spans="1:15" s="520" customFormat="1" ht="30.4" customHeight="1" x14ac:dyDescent="0.2">
      <c r="A13" s="623"/>
      <c r="B13" s="561" t="s">
        <v>380</v>
      </c>
      <c r="C13" s="562" t="s">
        <v>381</v>
      </c>
      <c r="D13" s="562"/>
      <c r="E13" s="567">
        <v>274084</v>
      </c>
      <c r="F13" s="568">
        <v>209065</v>
      </c>
      <c r="G13" s="568">
        <v>61665</v>
      </c>
      <c r="H13" s="568">
        <v>3354</v>
      </c>
      <c r="I13" s="569">
        <v>65019</v>
      </c>
      <c r="J13" s="568">
        <v>11083</v>
      </c>
      <c r="K13" s="568">
        <v>50582</v>
      </c>
      <c r="L13" s="568">
        <v>3354</v>
      </c>
      <c r="M13" s="570">
        <v>4626.3983970612799</v>
      </c>
      <c r="N13" s="568">
        <v>20393.5007861952</v>
      </c>
      <c r="O13" s="568">
        <v>78340.690911639002</v>
      </c>
    </row>
    <row r="14" spans="1:15" s="520" customFormat="1" ht="41.1" customHeight="1" x14ac:dyDescent="0.2">
      <c r="A14" s="623"/>
      <c r="B14" s="561" t="s">
        <v>382</v>
      </c>
      <c r="C14" s="562" t="s">
        <v>383</v>
      </c>
      <c r="D14" s="562"/>
      <c r="E14" s="567">
        <v>37</v>
      </c>
      <c r="F14" s="568">
        <v>35</v>
      </c>
      <c r="G14" s="568">
        <v>2</v>
      </c>
      <c r="H14" s="568">
        <v>0</v>
      </c>
      <c r="I14" s="569">
        <v>2</v>
      </c>
      <c r="J14" s="568">
        <v>0</v>
      </c>
      <c r="K14" s="568">
        <v>2</v>
      </c>
      <c r="L14" s="568">
        <v>0</v>
      </c>
      <c r="M14" s="570">
        <v>0</v>
      </c>
      <c r="N14" s="568">
        <v>0.80635407007216897</v>
      </c>
      <c r="O14" s="568">
        <v>0</v>
      </c>
    </row>
    <row r="15" spans="1:15" s="520" customFormat="1" ht="30.4" customHeight="1" x14ac:dyDescent="0.2">
      <c r="A15" s="623"/>
      <c r="B15" s="561" t="s">
        <v>384</v>
      </c>
      <c r="C15" s="562" t="s">
        <v>385</v>
      </c>
      <c r="D15" s="562"/>
      <c r="E15" s="567">
        <v>0</v>
      </c>
      <c r="F15" s="568">
        <v>0</v>
      </c>
      <c r="G15" s="568">
        <v>0</v>
      </c>
      <c r="H15" s="568">
        <v>0</v>
      </c>
      <c r="I15" s="569">
        <v>0</v>
      </c>
      <c r="J15" s="568">
        <v>0</v>
      </c>
      <c r="K15" s="568">
        <v>0</v>
      </c>
      <c r="L15" s="568">
        <v>0</v>
      </c>
      <c r="M15" s="570">
        <v>0</v>
      </c>
      <c r="N15" s="568">
        <v>0</v>
      </c>
      <c r="O15" s="568">
        <v>0</v>
      </c>
    </row>
    <row r="16" spans="1:15" s="520" customFormat="1" ht="30.4" customHeight="1" x14ac:dyDescent="0.2">
      <c r="A16" s="623"/>
      <c r="B16" s="561" t="s">
        <v>386</v>
      </c>
      <c r="C16" s="562" t="s">
        <v>387</v>
      </c>
      <c r="D16" s="562"/>
      <c r="E16" s="567">
        <v>0</v>
      </c>
      <c r="F16" s="568">
        <v>0</v>
      </c>
      <c r="G16" s="568">
        <v>0</v>
      </c>
      <c r="H16" s="568">
        <v>0</v>
      </c>
      <c r="I16" s="569">
        <v>0</v>
      </c>
      <c r="J16" s="568">
        <v>0</v>
      </c>
      <c r="K16" s="568">
        <v>0</v>
      </c>
      <c r="L16" s="568">
        <v>0</v>
      </c>
      <c r="M16" s="570">
        <v>0</v>
      </c>
      <c r="N16" s="568">
        <v>0</v>
      </c>
      <c r="O16" s="568">
        <v>0</v>
      </c>
    </row>
    <row r="17" spans="1:15" s="520" customFormat="1" ht="30.4" customHeight="1" x14ac:dyDescent="0.2">
      <c r="A17" s="623"/>
      <c r="B17" s="561" t="s">
        <v>388</v>
      </c>
      <c r="C17" s="562" t="s">
        <v>389</v>
      </c>
      <c r="D17" s="562"/>
      <c r="E17" s="567">
        <v>0</v>
      </c>
      <c r="F17" s="568">
        <v>0</v>
      </c>
      <c r="G17" s="568">
        <v>0</v>
      </c>
      <c r="H17" s="568">
        <v>0</v>
      </c>
      <c r="I17" s="569">
        <v>0</v>
      </c>
      <c r="J17" s="568">
        <v>0</v>
      </c>
      <c r="K17" s="568">
        <v>0</v>
      </c>
      <c r="L17" s="568">
        <v>0</v>
      </c>
      <c r="M17" s="570">
        <v>0</v>
      </c>
      <c r="N17" s="568">
        <v>0</v>
      </c>
      <c r="O17" s="568">
        <v>0</v>
      </c>
    </row>
    <row r="18" spans="1:15" s="520" customFormat="1" ht="30.4" customHeight="1" x14ac:dyDescent="0.2">
      <c r="A18" s="623"/>
      <c r="B18" s="561" t="s">
        <v>390</v>
      </c>
      <c r="C18" s="562" t="s">
        <v>391</v>
      </c>
      <c r="D18" s="562"/>
      <c r="E18" s="567">
        <v>718</v>
      </c>
      <c r="F18" s="568">
        <v>709</v>
      </c>
      <c r="G18" s="568">
        <v>9</v>
      </c>
      <c r="H18" s="568">
        <v>0</v>
      </c>
      <c r="I18" s="569">
        <v>9</v>
      </c>
      <c r="J18" s="568">
        <v>2</v>
      </c>
      <c r="K18" s="568">
        <v>7</v>
      </c>
      <c r="L18" s="568">
        <v>0</v>
      </c>
      <c r="M18" s="570">
        <v>0.83486391718149899</v>
      </c>
      <c r="N18" s="568">
        <v>2.82223924525259</v>
      </c>
      <c r="O18" s="568">
        <v>0</v>
      </c>
    </row>
    <row r="19" spans="1:15" s="520" customFormat="1" ht="30.4" customHeight="1" x14ac:dyDescent="0.2">
      <c r="A19" s="623"/>
      <c r="B19" s="561" t="s">
        <v>392</v>
      </c>
      <c r="C19" s="562" t="s">
        <v>393</v>
      </c>
      <c r="D19" s="562"/>
      <c r="E19" s="567">
        <v>2130</v>
      </c>
      <c r="F19" s="568">
        <v>2130</v>
      </c>
      <c r="G19" s="568">
        <v>0</v>
      </c>
      <c r="H19" s="568">
        <v>0</v>
      </c>
      <c r="I19" s="569">
        <v>0</v>
      </c>
      <c r="J19" s="568">
        <v>0</v>
      </c>
      <c r="K19" s="568">
        <v>0</v>
      </c>
      <c r="L19" s="568">
        <v>0</v>
      </c>
      <c r="M19" s="570">
        <v>0</v>
      </c>
      <c r="N19" s="568">
        <v>0</v>
      </c>
      <c r="O19" s="568">
        <v>0</v>
      </c>
    </row>
    <row r="20" spans="1:15" s="520" customFormat="1" ht="41.1" customHeight="1" x14ac:dyDescent="0.2">
      <c r="A20" s="623"/>
      <c r="B20" s="561" t="s">
        <v>394</v>
      </c>
      <c r="C20" s="562" t="s">
        <v>395</v>
      </c>
      <c r="D20" s="562"/>
      <c r="E20" s="567">
        <v>0</v>
      </c>
      <c r="F20" s="568">
        <v>0</v>
      </c>
      <c r="G20" s="568">
        <v>0</v>
      </c>
      <c r="H20" s="568">
        <v>0</v>
      </c>
      <c r="I20" s="569">
        <v>0</v>
      </c>
      <c r="J20" s="568">
        <v>0</v>
      </c>
      <c r="K20" s="568">
        <v>0</v>
      </c>
      <c r="L20" s="568">
        <v>0</v>
      </c>
      <c r="M20" s="570">
        <v>0</v>
      </c>
      <c r="N20" s="568">
        <v>0</v>
      </c>
      <c r="O20" s="568">
        <v>0</v>
      </c>
    </row>
    <row r="21" spans="1:15" s="520" customFormat="1" ht="30.4" customHeight="1" x14ac:dyDescent="0.2">
      <c r="A21" s="623"/>
      <c r="B21" s="561" t="s">
        <v>396</v>
      </c>
      <c r="C21" s="562" t="s">
        <v>397</v>
      </c>
      <c r="D21" s="562"/>
      <c r="E21" s="567">
        <v>0</v>
      </c>
      <c r="F21" s="568">
        <v>0</v>
      </c>
      <c r="G21" s="568">
        <v>0</v>
      </c>
      <c r="H21" s="568">
        <v>0</v>
      </c>
      <c r="I21" s="569">
        <v>0</v>
      </c>
      <c r="J21" s="568">
        <v>0</v>
      </c>
      <c r="K21" s="568">
        <v>0</v>
      </c>
      <c r="L21" s="568">
        <v>0</v>
      </c>
      <c r="M21" s="570">
        <v>0</v>
      </c>
      <c r="N21" s="568">
        <v>0</v>
      </c>
      <c r="O21" s="568">
        <v>0</v>
      </c>
    </row>
    <row r="22" spans="1:15" s="520" customFormat="1" ht="41.1" customHeight="1" x14ac:dyDescent="0.2">
      <c r="A22" s="623" t="s">
        <v>398</v>
      </c>
      <c r="B22" s="561"/>
      <c r="C22" s="562"/>
      <c r="D22" s="562"/>
      <c r="E22" s="563">
        <v>10107</v>
      </c>
      <c r="F22" s="564">
        <v>10107</v>
      </c>
      <c r="G22" s="564">
        <v>0</v>
      </c>
      <c r="H22" s="564">
        <v>0</v>
      </c>
      <c r="I22" s="565">
        <v>0</v>
      </c>
      <c r="J22" s="564">
        <v>0</v>
      </c>
      <c r="K22" s="564">
        <v>0</v>
      </c>
      <c r="L22" s="564">
        <v>0</v>
      </c>
      <c r="M22" s="566">
        <v>0</v>
      </c>
      <c r="N22" s="564">
        <v>0</v>
      </c>
      <c r="O22" s="564">
        <v>0</v>
      </c>
    </row>
    <row r="23" spans="1:15" s="520" customFormat="1" ht="41.1" customHeight="1" x14ac:dyDescent="0.2">
      <c r="A23" s="623"/>
      <c r="B23" s="561" t="s">
        <v>399</v>
      </c>
      <c r="C23" s="562" t="s">
        <v>400</v>
      </c>
      <c r="D23" s="562"/>
      <c r="E23" s="567">
        <v>0</v>
      </c>
      <c r="F23" s="568">
        <v>0</v>
      </c>
      <c r="G23" s="568">
        <v>0</v>
      </c>
      <c r="H23" s="568">
        <v>0</v>
      </c>
      <c r="I23" s="569">
        <v>0</v>
      </c>
      <c r="J23" s="568">
        <v>0</v>
      </c>
      <c r="K23" s="568">
        <v>0</v>
      </c>
      <c r="L23" s="568">
        <v>0</v>
      </c>
      <c r="M23" s="570">
        <v>0</v>
      </c>
      <c r="N23" s="568">
        <v>0</v>
      </c>
      <c r="O23" s="568">
        <v>0</v>
      </c>
    </row>
    <row r="24" spans="1:15" s="520" customFormat="1" ht="41.1" customHeight="1" x14ac:dyDescent="0.2">
      <c r="A24" s="623"/>
      <c r="B24" s="561" t="s">
        <v>401</v>
      </c>
      <c r="C24" s="562" t="s">
        <v>402</v>
      </c>
      <c r="D24" s="562"/>
      <c r="E24" s="567">
        <v>10107</v>
      </c>
      <c r="F24" s="568">
        <v>10107</v>
      </c>
      <c r="G24" s="568">
        <v>0</v>
      </c>
      <c r="H24" s="568">
        <v>0</v>
      </c>
      <c r="I24" s="569">
        <v>0</v>
      </c>
      <c r="J24" s="568">
        <v>0</v>
      </c>
      <c r="K24" s="568">
        <v>0</v>
      </c>
      <c r="L24" s="568">
        <v>0</v>
      </c>
      <c r="M24" s="570">
        <v>0</v>
      </c>
      <c r="N24" s="568">
        <v>0</v>
      </c>
      <c r="O24" s="568">
        <v>0</v>
      </c>
    </row>
    <row r="25" spans="1:15" s="520" customFormat="1" ht="51.75" customHeight="1" x14ac:dyDescent="0.2">
      <c r="A25" s="623"/>
      <c r="B25" s="561" t="s">
        <v>403</v>
      </c>
      <c r="C25" s="562" t="s">
        <v>404</v>
      </c>
      <c r="D25" s="562"/>
      <c r="E25" s="567">
        <v>0</v>
      </c>
      <c r="F25" s="568">
        <v>0</v>
      </c>
      <c r="G25" s="568">
        <v>0</v>
      </c>
      <c r="H25" s="568">
        <v>0</v>
      </c>
      <c r="I25" s="569">
        <v>0</v>
      </c>
      <c r="J25" s="568">
        <v>0</v>
      </c>
      <c r="K25" s="568">
        <v>0</v>
      </c>
      <c r="L25" s="568">
        <v>0</v>
      </c>
      <c r="M25" s="570">
        <v>0</v>
      </c>
      <c r="N25" s="568">
        <v>0</v>
      </c>
      <c r="O25" s="568">
        <v>0</v>
      </c>
    </row>
    <row r="26" spans="1:15" s="520" customFormat="1" ht="41.1" customHeight="1" x14ac:dyDescent="0.2">
      <c r="A26" s="623"/>
      <c r="B26" s="561" t="s">
        <v>405</v>
      </c>
      <c r="C26" s="562" t="s">
        <v>406</v>
      </c>
      <c r="D26" s="562"/>
      <c r="E26" s="567">
        <v>0</v>
      </c>
      <c r="F26" s="568">
        <v>0</v>
      </c>
      <c r="G26" s="568">
        <v>0</v>
      </c>
      <c r="H26" s="568">
        <v>0</v>
      </c>
      <c r="I26" s="569">
        <v>0</v>
      </c>
      <c r="J26" s="568">
        <v>0</v>
      </c>
      <c r="K26" s="568">
        <v>0</v>
      </c>
      <c r="L26" s="568">
        <v>0</v>
      </c>
      <c r="M26" s="570">
        <v>0</v>
      </c>
      <c r="N26" s="568">
        <v>0</v>
      </c>
      <c r="O26" s="568">
        <v>0</v>
      </c>
    </row>
    <row r="27" spans="1:15" s="613" customFormat="1" ht="18.75" customHeight="1" x14ac:dyDescent="0.2">
      <c r="A27" s="619" t="s">
        <v>475</v>
      </c>
      <c r="B27" s="561"/>
      <c r="C27" s="562"/>
      <c r="D27" s="562"/>
      <c r="E27" s="567"/>
      <c r="F27" s="568"/>
      <c r="G27" s="568"/>
      <c r="H27" s="568"/>
      <c r="I27" s="569"/>
      <c r="J27" s="568"/>
      <c r="K27" s="568"/>
      <c r="L27" s="568"/>
      <c r="M27" s="570"/>
      <c r="N27" s="568"/>
      <c r="O27" s="568"/>
    </row>
    <row r="28" spans="1:15" s="613" customFormat="1" ht="18.75" customHeight="1" x14ac:dyDescent="0.2">
      <c r="A28" s="619" t="s">
        <v>476</v>
      </c>
      <c r="B28" s="561"/>
      <c r="C28" s="562"/>
      <c r="D28" s="562"/>
      <c r="E28" s="567"/>
      <c r="F28" s="568"/>
      <c r="G28" s="568"/>
      <c r="H28" s="568"/>
      <c r="I28" s="569"/>
      <c r="J28" s="568"/>
      <c r="K28" s="568"/>
      <c r="L28" s="568"/>
      <c r="M28" s="570"/>
      <c r="N28" s="568"/>
      <c r="O28" s="568"/>
    </row>
    <row r="29" spans="1:15" s="613" customFormat="1" ht="15" customHeight="1" x14ac:dyDescent="0.2">
      <c r="A29" s="619" t="s">
        <v>477</v>
      </c>
      <c r="B29" s="561"/>
      <c r="C29" s="562"/>
      <c r="D29" s="562"/>
      <c r="E29" s="567"/>
      <c r="F29" s="568"/>
      <c r="G29" s="568"/>
      <c r="H29" s="568"/>
      <c r="I29" s="569"/>
      <c r="J29" s="568"/>
      <c r="K29" s="568"/>
      <c r="L29" s="568"/>
      <c r="M29" s="570"/>
      <c r="N29" s="568"/>
      <c r="O29" s="568"/>
    </row>
    <row r="30" spans="1:15" s="520" customFormat="1" ht="19.7" customHeight="1" x14ac:dyDescent="0.2">
      <c r="A30" s="618" t="s">
        <v>473</v>
      </c>
      <c r="B30" s="561"/>
      <c r="C30" s="562"/>
      <c r="D30" s="562"/>
      <c r="E30" s="563">
        <v>15201859</v>
      </c>
      <c r="F30" s="614">
        <v>6069803</v>
      </c>
      <c r="G30" s="564">
        <v>8416144</v>
      </c>
      <c r="H30" s="564">
        <v>715912</v>
      </c>
      <c r="I30" s="565">
        <v>9131915</v>
      </c>
      <c r="J30" s="564">
        <v>900958</v>
      </c>
      <c r="K30" s="564">
        <v>7515186</v>
      </c>
      <c r="L30" s="564">
        <v>715771</v>
      </c>
      <c r="M30" s="617">
        <v>376088.662548005</v>
      </c>
      <c r="N30" s="614">
        <v>3029950.4092246899</v>
      </c>
      <c r="O30" s="614">
        <v>16718543.4330694</v>
      </c>
    </row>
    <row r="31" spans="1:15" s="613" customFormat="1" ht="19.7" customHeight="1" x14ac:dyDescent="0.2">
      <c r="A31" s="618" t="s">
        <v>474</v>
      </c>
      <c r="B31" s="561"/>
      <c r="C31" s="562"/>
      <c r="D31" s="562"/>
      <c r="E31" s="563"/>
      <c r="F31" s="614"/>
      <c r="G31" s="564"/>
      <c r="H31" s="564"/>
      <c r="I31" s="565"/>
      <c r="J31" s="564"/>
      <c r="K31" s="564"/>
      <c r="L31" s="564"/>
      <c r="M31" s="617"/>
      <c r="N31" s="614"/>
      <c r="O31" s="614"/>
    </row>
    <row r="32" spans="1:15" s="520" customFormat="1" ht="19.7" customHeight="1" x14ac:dyDescent="0.2">
      <c r="A32" s="572" t="s">
        <v>407</v>
      </c>
      <c r="B32" s="561"/>
      <c r="C32" s="562"/>
      <c r="D32" s="562"/>
      <c r="E32" s="563">
        <v>12840330</v>
      </c>
      <c r="F32" s="564">
        <v>5359534</v>
      </c>
      <c r="G32" s="564">
        <v>6765020</v>
      </c>
      <c r="H32" s="564">
        <v>715776</v>
      </c>
      <c r="I32" s="565">
        <v>7480655</v>
      </c>
      <c r="J32" s="564">
        <v>898536</v>
      </c>
      <c r="K32" s="564">
        <v>5866484</v>
      </c>
      <c r="L32" s="564">
        <v>715635</v>
      </c>
      <c r="M32" s="566">
        <v>375077.64234429802</v>
      </c>
      <c r="N32" s="564">
        <v>2365231.6252066302</v>
      </c>
      <c r="O32" s="564">
        <v>16715366.827832701</v>
      </c>
    </row>
    <row r="33" spans="1:15" s="520" customFormat="1" ht="30.4" customHeight="1" x14ac:dyDescent="0.2">
      <c r="A33" s="572"/>
      <c r="B33" s="573" t="s">
        <v>408</v>
      </c>
      <c r="C33" s="574" t="s">
        <v>409</v>
      </c>
      <c r="D33" s="574"/>
      <c r="E33" s="575">
        <v>0</v>
      </c>
      <c r="F33" s="576">
        <v>0</v>
      </c>
      <c r="G33" s="576">
        <v>0</v>
      </c>
      <c r="H33" s="576">
        <v>0</v>
      </c>
      <c r="I33" s="577">
        <v>0</v>
      </c>
      <c r="J33" s="576">
        <v>0</v>
      </c>
      <c r="K33" s="576">
        <v>0</v>
      </c>
      <c r="L33" s="576">
        <v>0</v>
      </c>
      <c r="M33" s="578">
        <v>0</v>
      </c>
      <c r="N33" s="576">
        <v>0</v>
      </c>
      <c r="O33" s="576">
        <v>0</v>
      </c>
    </row>
    <row r="34" spans="1:15" s="520" customFormat="1" ht="30.4" customHeight="1" x14ac:dyDescent="0.2">
      <c r="A34" s="579" t="s">
        <v>77</v>
      </c>
      <c r="B34" s="580" t="s">
        <v>410</v>
      </c>
      <c r="C34" s="581" t="s">
        <v>411</v>
      </c>
      <c r="D34" s="581"/>
      <c r="E34" s="582">
        <v>12888656</v>
      </c>
      <c r="F34" s="583">
        <v>4560.6220000000003</v>
      </c>
      <c r="G34" s="584">
        <v>7930442</v>
      </c>
      <c r="H34" s="584">
        <v>397592</v>
      </c>
      <c r="I34" s="585">
        <v>8327889</v>
      </c>
      <c r="J34" s="584">
        <v>1099448</v>
      </c>
      <c r="K34" s="584">
        <v>6830994</v>
      </c>
      <c r="L34" s="584">
        <v>397447</v>
      </c>
      <c r="M34" s="583">
        <v>381.408450704225</v>
      </c>
      <c r="N34" s="583">
        <v>2680.8186491895899</v>
      </c>
      <c r="O34" s="583">
        <v>11579.948720937</v>
      </c>
    </row>
    <row r="35" spans="1:15" s="520" customFormat="1" ht="30.4" customHeight="1" x14ac:dyDescent="0.2">
      <c r="A35" s="579" t="s">
        <v>181</v>
      </c>
      <c r="B35" s="580" t="s">
        <v>410</v>
      </c>
      <c r="C35" s="581" t="s">
        <v>411</v>
      </c>
      <c r="D35" s="581"/>
      <c r="E35" s="582">
        <v>13648722</v>
      </c>
      <c r="F35" s="583">
        <v>4707.2740000000003</v>
      </c>
      <c r="G35" s="584">
        <v>8481643</v>
      </c>
      <c r="H35" s="584">
        <v>459805</v>
      </c>
      <c r="I35" s="585">
        <v>8941278</v>
      </c>
      <c r="J35" s="584">
        <v>1186178</v>
      </c>
      <c r="K35" s="584">
        <v>7295465</v>
      </c>
      <c r="L35" s="584">
        <v>459635</v>
      </c>
      <c r="M35" s="583">
        <v>358.53524362229496</v>
      </c>
      <c r="N35" s="583">
        <v>2453.7417597201697</v>
      </c>
      <c r="O35" s="583">
        <v>13065.9787367104</v>
      </c>
    </row>
    <row r="36" spans="1:15" s="520" customFormat="1" ht="30.4" customHeight="1" x14ac:dyDescent="0.2">
      <c r="A36" s="579" t="s">
        <v>412</v>
      </c>
      <c r="B36" s="580" t="s">
        <v>410</v>
      </c>
      <c r="C36" s="581" t="s">
        <v>411</v>
      </c>
      <c r="D36" s="581"/>
      <c r="E36" s="582">
        <v>12771184</v>
      </c>
      <c r="F36" s="583">
        <v>5047.2920000000004</v>
      </c>
      <c r="G36" s="584">
        <v>6964620</v>
      </c>
      <c r="H36" s="584">
        <v>759272</v>
      </c>
      <c r="I36" s="585">
        <v>7723738</v>
      </c>
      <c r="J36" s="584">
        <v>976471</v>
      </c>
      <c r="K36" s="584">
        <v>5988149</v>
      </c>
      <c r="L36" s="584">
        <v>759118</v>
      </c>
      <c r="M36" s="583">
        <v>366.68081111528397</v>
      </c>
      <c r="N36" s="583">
        <v>2372.9538339607702</v>
      </c>
      <c r="O36" s="583">
        <v>15272.467558595699</v>
      </c>
    </row>
    <row r="37" spans="1:15" s="520" customFormat="1" ht="19.7" customHeight="1" x14ac:dyDescent="0.2">
      <c r="A37" s="579" t="s">
        <v>413</v>
      </c>
      <c r="B37" s="580" t="s">
        <v>410</v>
      </c>
      <c r="C37" s="581" t="s">
        <v>411</v>
      </c>
      <c r="D37" s="581"/>
      <c r="E37" s="582">
        <v>12782010</v>
      </c>
      <c r="F37" s="583">
        <v>5315.8990000000003</v>
      </c>
      <c r="G37" s="584">
        <v>6753359</v>
      </c>
      <c r="H37" s="584">
        <v>712752</v>
      </c>
      <c r="I37" s="585">
        <v>7465970</v>
      </c>
      <c r="J37" s="584">
        <v>897102</v>
      </c>
      <c r="K37" s="584">
        <v>5856257</v>
      </c>
      <c r="L37" s="584">
        <v>712611</v>
      </c>
      <c r="M37" s="583">
        <v>374.47904491567903</v>
      </c>
      <c r="N37" s="583">
        <v>2361.10833366931</v>
      </c>
      <c r="O37" s="583">
        <v>16644.734076098401</v>
      </c>
    </row>
    <row r="38" spans="1:15" s="520" customFormat="1" ht="19.7" customHeight="1" x14ac:dyDescent="0.2">
      <c r="A38" s="579" t="s">
        <v>414</v>
      </c>
      <c r="B38" s="580" t="s">
        <v>410</v>
      </c>
      <c r="C38" s="581" t="s">
        <v>411</v>
      </c>
      <c r="D38" s="581"/>
      <c r="E38" s="582">
        <v>13568278</v>
      </c>
      <c r="F38" s="583">
        <v>5569.2250000000004</v>
      </c>
      <c r="G38" s="584">
        <v>7353817</v>
      </c>
      <c r="H38" s="584">
        <v>645236</v>
      </c>
      <c r="I38" s="585">
        <v>7998865</v>
      </c>
      <c r="J38" s="584">
        <v>1033844</v>
      </c>
      <c r="K38" s="584">
        <v>6319973</v>
      </c>
      <c r="L38" s="584">
        <v>645048</v>
      </c>
      <c r="M38" s="583">
        <v>354.590478803677</v>
      </c>
      <c r="N38" s="583">
        <v>2309.59399210642</v>
      </c>
      <c r="O38" s="583">
        <v>17048.975816043298</v>
      </c>
    </row>
    <row r="39" spans="1:15" s="520" customFormat="1" ht="19.7" customHeight="1" x14ac:dyDescent="0.2">
      <c r="A39" s="579"/>
      <c r="B39" s="580" t="s">
        <v>415</v>
      </c>
      <c r="C39" s="581"/>
      <c r="D39" s="581"/>
      <c r="E39" s="586"/>
      <c r="F39" s="586">
        <f>F35-F34</f>
        <v>146.65200000000004</v>
      </c>
      <c r="G39" s="584"/>
      <c r="H39" s="584"/>
      <c r="I39" s="585"/>
      <c r="J39" s="584"/>
      <c r="K39" s="584"/>
      <c r="L39" s="584"/>
      <c r="M39" s="587">
        <f t="shared" ref="M39:O42" si="0">M35-M34</f>
        <v>-22.873207081930047</v>
      </c>
      <c r="N39" s="587">
        <f t="shared" si="0"/>
        <v>-227.07688946942017</v>
      </c>
      <c r="O39" s="587">
        <f t="shared" si="0"/>
        <v>1486.0300157734</v>
      </c>
    </row>
    <row r="40" spans="1:15" s="520" customFormat="1" ht="19.7" customHeight="1" x14ac:dyDescent="0.2">
      <c r="A40" s="588" t="s">
        <v>416</v>
      </c>
      <c r="B40" s="580" t="s">
        <v>417</v>
      </c>
      <c r="C40" s="581"/>
      <c r="D40" s="581"/>
      <c r="E40" s="586"/>
      <c r="F40" s="586">
        <f>F36-F35</f>
        <v>340.01800000000003</v>
      </c>
      <c r="G40" s="584"/>
      <c r="H40" s="584"/>
      <c r="I40" s="585"/>
      <c r="J40" s="584"/>
      <c r="K40" s="584"/>
      <c r="L40" s="584"/>
      <c r="M40" s="587">
        <f t="shared" si="0"/>
        <v>8.1455674929890165</v>
      </c>
      <c r="N40" s="587">
        <f t="shared" si="0"/>
        <v>-80.787925759399513</v>
      </c>
      <c r="O40" s="587">
        <f t="shared" si="0"/>
        <v>2206.4888218852993</v>
      </c>
    </row>
    <row r="41" spans="1:15" s="520" customFormat="1" ht="19.7" customHeight="1" x14ac:dyDescent="0.2">
      <c r="A41" s="579"/>
      <c r="B41" s="580" t="s">
        <v>418</v>
      </c>
      <c r="C41" s="581"/>
      <c r="D41" s="581"/>
      <c r="E41" s="586"/>
      <c r="F41" s="586">
        <f>F37-F36</f>
        <v>268.60699999999997</v>
      </c>
      <c r="G41" s="584"/>
      <c r="H41" s="584"/>
      <c r="I41" s="585"/>
      <c r="J41" s="584"/>
      <c r="K41" s="584"/>
      <c r="L41" s="584"/>
      <c r="M41" s="587">
        <f t="shared" si="0"/>
        <v>7.7982338003950531</v>
      </c>
      <c r="N41" s="587">
        <f t="shared" si="0"/>
        <v>-11.845500291460212</v>
      </c>
      <c r="O41" s="587">
        <f t="shared" si="0"/>
        <v>1372.2665175027014</v>
      </c>
    </row>
    <row r="42" spans="1:15" s="520" customFormat="1" ht="19.7" customHeight="1" x14ac:dyDescent="0.2">
      <c r="A42" s="579"/>
      <c r="B42" s="580" t="s">
        <v>419</v>
      </c>
      <c r="C42" s="581"/>
      <c r="D42" s="581"/>
      <c r="E42" s="589"/>
      <c r="F42" s="586">
        <f>F38-F37</f>
        <v>253.32600000000002</v>
      </c>
      <c r="G42" s="584"/>
      <c r="H42" s="584"/>
      <c r="I42" s="585"/>
      <c r="J42" s="584"/>
      <c r="K42" s="584"/>
      <c r="L42" s="584"/>
      <c r="M42" s="587">
        <f t="shared" si="0"/>
        <v>-19.888566112002025</v>
      </c>
      <c r="N42" s="587">
        <f t="shared" si="0"/>
        <v>-51.514341562889967</v>
      </c>
      <c r="O42" s="587">
        <f t="shared" si="0"/>
        <v>404.24173994489684</v>
      </c>
    </row>
    <row r="43" spans="1:15" s="520" customFormat="1" ht="41.1" hidden="1" customHeight="1" x14ac:dyDescent="0.2">
      <c r="A43" s="572"/>
      <c r="B43" s="590" t="s">
        <v>420</v>
      </c>
      <c r="C43" s="591" t="s">
        <v>421</v>
      </c>
      <c r="D43" s="591"/>
      <c r="E43" s="592">
        <v>0</v>
      </c>
      <c r="F43" s="593">
        <v>0</v>
      </c>
      <c r="G43" s="593">
        <v>0</v>
      </c>
      <c r="H43" s="593">
        <v>0</v>
      </c>
      <c r="I43" s="594">
        <v>0</v>
      </c>
      <c r="J43" s="593">
        <v>0</v>
      </c>
      <c r="K43" s="593">
        <v>0</v>
      </c>
      <c r="L43" s="593">
        <v>0</v>
      </c>
      <c r="M43" s="595">
        <v>0</v>
      </c>
      <c r="N43" s="593">
        <v>0</v>
      </c>
      <c r="O43" s="593">
        <v>0</v>
      </c>
    </row>
    <row r="44" spans="1:15" s="520" customFormat="1" ht="30.4" hidden="1" customHeight="1" x14ac:dyDescent="0.2">
      <c r="A44" s="572"/>
      <c r="B44" s="561" t="s">
        <v>422</v>
      </c>
      <c r="C44" s="562" t="s">
        <v>423</v>
      </c>
      <c r="D44" s="562"/>
      <c r="E44" s="567">
        <v>58320</v>
      </c>
      <c r="F44" s="568">
        <v>43635</v>
      </c>
      <c r="G44" s="568">
        <v>11661</v>
      </c>
      <c r="H44" s="568">
        <v>3024</v>
      </c>
      <c r="I44" s="569">
        <v>14685</v>
      </c>
      <c r="J44" s="568">
        <v>1434</v>
      </c>
      <c r="K44" s="568">
        <v>10227</v>
      </c>
      <c r="L44" s="568">
        <v>3024</v>
      </c>
      <c r="M44" s="570">
        <v>598.59742861913503</v>
      </c>
      <c r="N44" s="568">
        <v>4123.2915373140404</v>
      </c>
      <c r="O44" s="568">
        <v>70632.751734286299</v>
      </c>
    </row>
    <row r="45" spans="1:15" s="520" customFormat="1" ht="19.7" hidden="1" customHeight="1" x14ac:dyDescent="0.2">
      <c r="A45" s="623" t="s">
        <v>424</v>
      </c>
      <c r="B45" s="561"/>
      <c r="C45" s="562"/>
      <c r="D45" s="562"/>
      <c r="E45" s="563">
        <v>2361529</v>
      </c>
      <c r="F45" s="564">
        <v>710269</v>
      </c>
      <c r="G45" s="564">
        <v>1651124</v>
      </c>
      <c r="H45" s="564">
        <v>136</v>
      </c>
      <c r="I45" s="565">
        <v>1651260</v>
      </c>
      <c r="J45" s="564">
        <v>2422</v>
      </c>
      <c r="K45" s="564">
        <v>1648702</v>
      </c>
      <c r="L45" s="564">
        <v>136</v>
      </c>
      <c r="M45" s="566">
        <v>1011.0202037068</v>
      </c>
      <c r="N45" s="564">
        <v>664718.78401806206</v>
      </c>
      <c r="O45" s="564">
        <v>3176.60523672716</v>
      </c>
    </row>
    <row r="46" spans="1:15" s="520" customFormat="1" ht="30.4" hidden="1" customHeight="1" x14ac:dyDescent="0.2">
      <c r="A46" s="623"/>
      <c r="B46" s="561" t="s">
        <v>425</v>
      </c>
      <c r="C46" s="562" t="s">
        <v>426</v>
      </c>
      <c r="D46" s="562"/>
      <c r="E46" s="567">
        <v>45599</v>
      </c>
      <c r="F46" s="568">
        <v>4317</v>
      </c>
      <c r="G46" s="568">
        <v>41146</v>
      </c>
      <c r="H46" s="568">
        <v>136</v>
      </c>
      <c r="I46" s="569">
        <v>41282</v>
      </c>
      <c r="J46" s="568">
        <v>2330</v>
      </c>
      <c r="K46" s="568">
        <v>38816</v>
      </c>
      <c r="L46" s="568">
        <v>136</v>
      </c>
      <c r="M46" s="570">
        <v>972.61646351644697</v>
      </c>
      <c r="N46" s="568">
        <v>15649.719791960601</v>
      </c>
      <c r="O46" s="568">
        <v>3176.60523672716</v>
      </c>
    </row>
    <row r="47" spans="1:15" s="520" customFormat="1" ht="19.7" hidden="1" customHeight="1" x14ac:dyDescent="0.2">
      <c r="A47" s="623"/>
      <c r="B47" s="561" t="s">
        <v>427</v>
      </c>
      <c r="C47" s="562" t="s">
        <v>428</v>
      </c>
      <c r="D47" s="562"/>
      <c r="E47" s="567">
        <v>0</v>
      </c>
      <c r="F47" s="568">
        <v>0</v>
      </c>
      <c r="G47" s="568">
        <v>0</v>
      </c>
      <c r="H47" s="568">
        <v>0</v>
      </c>
      <c r="I47" s="569">
        <v>0</v>
      </c>
      <c r="J47" s="568">
        <v>0</v>
      </c>
      <c r="K47" s="568">
        <v>0</v>
      </c>
      <c r="L47" s="568">
        <v>0</v>
      </c>
      <c r="M47" s="570">
        <v>0</v>
      </c>
      <c r="N47" s="568">
        <v>0</v>
      </c>
      <c r="O47" s="568">
        <v>0</v>
      </c>
    </row>
    <row r="48" spans="1:15" s="520" customFormat="1" ht="19.7" hidden="1" customHeight="1" x14ac:dyDescent="0.2">
      <c r="A48" s="623"/>
      <c r="B48" s="561" t="s">
        <v>429</v>
      </c>
      <c r="C48" s="562" t="s">
        <v>430</v>
      </c>
      <c r="D48" s="562"/>
      <c r="E48" s="567">
        <v>2251494</v>
      </c>
      <c r="F48" s="568">
        <v>666845</v>
      </c>
      <c r="G48" s="568">
        <v>1584649</v>
      </c>
      <c r="H48" s="568">
        <v>0</v>
      </c>
      <c r="I48" s="569">
        <v>1584649</v>
      </c>
      <c r="J48" s="568">
        <v>90</v>
      </c>
      <c r="K48" s="568">
        <v>1584559</v>
      </c>
      <c r="L48" s="568">
        <v>0</v>
      </c>
      <c r="M48" s="570">
        <v>37.568876273167497</v>
      </c>
      <c r="N48" s="568">
        <v>638857.79945974296</v>
      </c>
      <c r="O48" s="568">
        <v>0</v>
      </c>
    </row>
    <row r="49" spans="1:15" s="520" customFormat="1" ht="41.1" hidden="1" customHeight="1" x14ac:dyDescent="0.2">
      <c r="A49" s="623"/>
      <c r="B49" s="561" t="s">
        <v>431</v>
      </c>
      <c r="C49" s="562" t="s">
        <v>432</v>
      </c>
      <c r="D49" s="562"/>
      <c r="E49" s="567">
        <v>37</v>
      </c>
      <c r="F49" s="568">
        <v>5</v>
      </c>
      <c r="G49" s="568">
        <v>32</v>
      </c>
      <c r="H49" s="568">
        <v>0</v>
      </c>
      <c r="I49" s="569">
        <v>32</v>
      </c>
      <c r="J49" s="568">
        <v>2</v>
      </c>
      <c r="K49" s="568">
        <v>30</v>
      </c>
      <c r="L49" s="568">
        <v>0</v>
      </c>
      <c r="M49" s="570">
        <v>0.83486391718149899</v>
      </c>
      <c r="N49" s="568">
        <v>12.095311051082501</v>
      </c>
      <c r="O49" s="568">
        <v>0</v>
      </c>
    </row>
    <row r="50" spans="1:15" s="520" customFormat="1" ht="30.4" hidden="1" customHeight="1" x14ac:dyDescent="0.2">
      <c r="A50" s="623"/>
      <c r="B50" s="561" t="s">
        <v>433</v>
      </c>
      <c r="C50" s="562" t="s">
        <v>434</v>
      </c>
      <c r="D50" s="562"/>
      <c r="E50" s="567">
        <v>64399</v>
      </c>
      <c r="F50" s="568">
        <v>39102</v>
      </c>
      <c r="G50" s="568">
        <v>25297</v>
      </c>
      <c r="H50" s="568">
        <v>0</v>
      </c>
      <c r="I50" s="569">
        <v>25297</v>
      </c>
      <c r="J50" s="568">
        <v>0</v>
      </c>
      <c r="K50" s="568">
        <v>25297</v>
      </c>
      <c r="L50" s="568">
        <v>0</v>
      </c>
      <c r="M50" s="570">
        <v>0</v>
      </c>
      <c r="N50" s="568">
        <v>10199.1694553078</v>
      </c>
      <c r="O50" s="568">
        <v>0</v>
      </c>
    </row>
    <row r="51" spans="1:15" s="520" customFormat="1" ht="41.1" hidden="1" customHeight="1" x14ac:dyDescent="0.2">
      <c r="A51" s="623" t="s">
        <v>435</v>
      </c>
      <c r="B51" s="561"/>
      <c r="C51" s="562"/>
      <c r="D51" s="562"/>
      <c r="E51" s="563">
        <v>20251</v>
      </c>
      <c r="F51" s="564">
        <v>20251</v>
      </c>
      <c r="G51" s="564">
        <v>0</v>
      </c>
      <c r="H51" s="564">
        <v>0</v>
      </c>
      <c r="I51" s="565">
        <v>0</v>
      </c>
      <c r="J51" s="564">
        <v>0</v>
      </c>
      <c r="K51" s="564">
        <v>0</v>
      </c>
      <c r="L51" s="564">
        <v>0</v>
      </c>
      <c r="M51" s="566">
        <v>0</v>
      </c>
      <c r="N51" s="564">
        <v>0</v>
      </c>
      <c r="O51" s="564">
        <v>0</v>
      </c>
    </row>
    <row r="52" spans="1:15" s="520" customFormat="1" ht="41.1" hidden="1" customHeight="1" x14ac:dyDescent="0.2">
      <c r="A52" s="623"/>
      <c r="B52" s="561" t="s">
        <v>436</v>
      </c>
      <c r="C52" s="562" t="s">
        <v>437</v>
      </c>
      <c r="D52" s="562"/>
      <c r="E52" s="567">
        <v>20251</v>
      </c>
      <c r="F52" s="568">
        <v>20251</v>
      </c>
      <c r="G52" s="568">
        <v>0</v>
      </c>
      <c r="H52" s="568">
        <v>0</v>
      </c>
      <c r="I52" s="569">
        <v>0</v>
      </c>
      <c r="J52" s="568">
        <v>0</v>
      </c>
      <c r="K52" s="568">
        <v>0</v>
      </c>
      <c r="L52" s="568">
        <v>0</v>
      </c>
      <c r="M52" s="570">
        <v>0</v>
      </c>
      <c r="N52" s="568">
        <v>0</v>
      </c>
      <c r="O52" s="568">
        <v>0</v>
      </c>
    </row>
    <row r="53" spans="1:15" s="520" customFormat="1" ht="41.1" hidden="1" customHeight="1" x14ac:dyDescent="0.2">
      <c r="A53" s="623"/>
      <c r="B53" s="561" t="s">
        <v>438</v>
      </c>
      <c r="C53" s="562" t="s">
        <v>439</v>
      </c>
      <c r="D53" s="562"/>
      <c r="E53" s="567">
        <v>0</v>
      </c>
      <c r="F53" s="568">
        <v>0</v>
      </c>
      <c r="G53" s="568">
        <v>0</v>
      </c>
      <c r="H53" s="568">
        <v>0</v>
      </c>
      <c r="I53" s="569">
        <v>0</v>
      </c>
      <c r="J53" s="568">
        <v>0</v>
      </c>
      <c r="K53" s="568">
        <v>0</v>
      </c>
      <c r="L53" s="568">
        <v>0</v>
      </c>
      <c r="M53" s="570">
        <v>0</v>
      </c>
      <c r="N53" s="568">
        <v>0</v>
      </c>
      <c r="O53" s="568">
        <v>0</v>
      </c>
    </row>
    <row r="54" spans="1:15" s="520" customFormat="1" ht="41.1" hidden="1" customHeight="1" x14ac:dyDescent="0.2">
      <c r="A54" s="623"/>
      <c r="B54" s="561" t="s">
        <v>440</v>
      </c>
      <c r="C54" s="562" t="s">
        <v>441</v>
      </c>
      <c r="D54" s="562"/>
      <c r="E54" s="567">
        <v>0</v>
      </c>
      <c r="F54" s="568">
        <v>0</v>
      </c>
      <c r="G54" s="568">
        <v>0</v>
      </c>
      <c r="H54" s="568">
        <v>0</v>
      </c>
      <c r="I54" s="569">
        <v>0</v>
      </c>
      <c r="J54" s="568">
        <v>0</v>
      </c>
      <c r="K54" s="568">
        <v>0</v>
      </c>
      <c r="L54" s="568">
        <v>0</v>
      </c>
      <c r="M54" s="570">
        <v>0</v>
      </c>
      <c r="N54" s="568">
        <v>0</v>
      </c>
      <c r="O54" s="568">
        <v>0</v>
      </c>
    </row>
    <row r="55" spans="1:15" s="520" customFormat="1" ht="41.1" hidden="1" customHeight="1" x14ac:dyDescent="0.2">
      <c r="A55" s="623"/>
      <c r="B55" s="561" t="s">
        <v>442</v>
      </c>
      <c r="C55" s="562" t="s">
        <v>443</v>
      </c>
      <c r="D55" s="562"/>
      <c r="E55" s="567">
        <v>0</v>
      </c>
      <c r="F55" s="568">
        <v>0</v>
      </c>
      <c r="G55" s="568">
        <v>0</v>
      </c>
      <c r="H55" s="568">
        <v>0</v>
      </c>
      <c r="I55" s="569">
        <v>0</v>
      </c>
      <c r="J55" s="568">
        <v>0</v>
      </c>
      <c r="K55" s="568">
        <v>0</v>
      </c>
      <c r="L55" s="568">
        <v>0</v>
      </c>
      <c r="M55" s="570">
        <v>0</v>
      </c>
      <c r="N55" s="568">
        <v>0</v>
      </c>
      <c r="O55" s="568">
        <v>0</v>
      </c>
    </row>
    <row r="56" spans="1:15" s="520" customFormat="1" ht="30.4" hidden="1" customHeight="1" x14ac:dyDescent="0.2">
      <c r="A56" s="623" t="s">
        <v>444</v>
      </c>
      <c r="B56" s="561"/>
      <c r="C56" s="562"/>
      <c r="D56" s="562"/>
      <c r="E56" s="563">
        <v>0</v>
      </c>
      <c r="F56" s="564">
        <v>0</v>
      </c>
      <c r="G56" s="564">
        <v>0</v>
      </c>
      <c r="H56" s="564">
        <v>0</v>
      </c>
      <c r="I56" s="565">
        <v>0</v>
      </c>
      <c r="J56" s="564">
        <v>0</v>
      </c>
      <c r="K56" s="564">
        <v>0</v>
      </c>
      <c r="L56" s="564">
        <v>0</v>
      </c>
      <c r="M56" s="566">
        <v>0</v>
      </c>
      <c r="N56" s="564">
        <v>0</v>
      </c>
      <c r="O56" s="564">
        <v>0</v>
      </c>
    </row>
    <row r="57" spans="1:15" s="520" customFormat="1" ht="30.4" hidden="1" customHeight="1" x14ac:dyDescent="0.2">
      <c r="A57" s="623"/>
      <c r="B57" s="561" t="s">
        <v>445</v>
      </c>
      <c r="C57" s="562" t="s">
        <v>446</v>
      </c>
      <c r="D57" s="562"/>
      <c r="E57" s="567">
        <v>0</v>
      </c>
      <c r="F57" s="568">
        <v>0</v>
      </c>
      <c r="G57" s="568">
        <v>0</v>
      </c>
      <c r="H57" s="568">
        <v>0</v>
      </c>
      <c r="I57" s="569">
        <v>0</v>
      </c>
      <c r="J57" s="568">
        <v>0</v>
      </c>
      <c r="K57" s="568">
        <v>0</v>
      </c>
      <c r="L57" s="568">
        <v>0</v>
      </c>
      <c r="M57" s="570">
        <v>0</v>
      </c>
      <c r="N57" s="568">
        <v>0</v>
      </c>
      <c r="O57" s="568">
        <v>0</v>
      </c>
    </row>
    <row r="58" spans="1:15" s="520" customFormat="1" ht="30.4" hidden="1" customHeight="1" x14ac:dyDescent="0.2">
      <c r="A58" s="623"/>
      <c r="B58" s="561" t="s">
        <v>447</v>
      </c>
      <c r="C58" s="562" t="s">
        <v>448</v>
      </c>
      <c r="D58" s="562"/>
      <c r="E58" s="567">
        <v>0</v>
      </c>
      <c r="F58" s="568">
        <v>0</v>
      </c>
      <c r="G58" s="568">
        <v>0</v>
      </c>
      <c r="H58" s="568">
        <v>0</v>
      </c>
      <c r="I58" s="569">
        <v>0</v>
      </c>
      <c r="J58" s="568">
        <v>0</v>
      </c>
      <c r="K58" s="568">
        <v>0</v>
      </c>
      <c r="L58" s="568">
        <v>0</v>
      </c>
      <c r="M58" s="570">
        <v>0</v>
      </c>
      <c r="N58" s="568">
        <v>0</v>
      </c>
      <c r="O58" s="568">
        <v>0</v>
      </c>
    </row>
    <row r="59" spans="1:15" s="520" customFormat="1" ht="30.4" hidden="1" customHeight="1" x14ac:dyDescent="0.2">
      <c r="A59" s="623"/>
      <c r="B59" s="561" t="s">
        <v>449</v>
      </c>
      <c r="C59" s="562" t="s">
        <v>450</v>
      </c>
      <c r="D59" s="562"/>
      <c r="E59" s="567">
        <v>0</v>
      </c>
      <c r="F59" s="568">
        <v>0</v>
      </c>
      <c r="G59" s="568">
        <v>0</v>
      </c>
      <c r="H59" s="568">
        <v>0</v>
      </c>
      <c r="I59" s="569">
        <v>0</v>
      </c>
      <c r="J59" s="568">
        <v>0</v>
      </c>
      <c r="K59" s="568">
        <v>0</v>
      </c>
      <c r="L59" s="568">
        <v>0</v>
      </c>
      <c r="M59" s="570">
        <v>0</v>
      </c>
      <c r="N59" s="568">
        <v>0</v>
      </c>
      <c r="O59" s="568">
        <v>0</v>
      </c>
    </row>
    <row r="60" spans="1:15" s="520" customFormat="1" ht="30.4" hidden="1" customHeight="1" x14ac:dyDescent="0.2">
      <c r="A60" s="623"/>
      <c r="B60" s="561" t="s">
        <v>451</v>
      </c>
      <c r="C60" s="562" t="s">
        <v>452</v>
      </c>
      <c r="D60" s="562"/>
      <c r="E60" s="567">
        <v>0</v>
      </c>
      <c r="F60" s="568">
        <v>0</v>
      </c>
      <c r="G60" s="568">
        <v>0</v>
      </c>
      <c r="H60" s="568">
        <v>0</v>
      </c>
      <c r="I60" s="569">
        <v>0</v>
      </c>
      <c r="J60" s="568">
        <v>0</v>
      </c>
      <c r="K60" s="568">
        <v>0</v>
      </c>
      <c r="L60" s="568">
        <v>0</v>
      </c>
      <c r="M60" s="570">
        <v>0</v>
      </c>
      <c r="N60" s="568">
        <v>0</v>
      </c>
      <c r="O60" s="568">
        <v>0</v>
      </c>
    </row>
    <row r="61" spans="1:15" s="520" customFormat="1" ht="30.4" hidden="1" customHeight="1" x14ac:dyDescent="0.2">
      <c r="A61" s="623" t="s">
        <v>453</v>
      </c>
      <c r="B61" s="561"/>
      <c r="C61" s="562"/>
      <c r="D61" s="562"/>
      <c r="E61" s="563">
        <v>0</v>
      </c>
      <c r="F61" s="564">
        <v>0</v>
      </c>
      <c r="G61" s="564">
        <v>0</v>
      </c>
      <c r="H61" s="564">
        <v>0</v>
      </c>
      <c r="I61" s="565">
        <v>0</v>
      </c>
      <c r="J61" s="564">
        <v>0</v>
      </c>
      <c r="K61" s="564">
        <v>0</v>
      </c>
      <c r="L61" s="564">
        <v>0</v>
      </c>
      <c r="M61" s="566">
        <v>0</v>
      </c>
      <c r="N61" s="564">
        <v>0</v>
      </c>
      <c r="O61" s="564">
        <v>0</v>
      </c>
    </row>
    <row r="62" spans="1:15" s="520" customFormat="1" ht="30.4" hidden="1" customHeight="1" x14ac:dyDescent="0.2">
      <c r="A62" s="623"/>
      <c r="B62" s="561" t="s">
        <v>454</v>
      </c>
      <c r="C62" s="562" t="s">
        <v>455</v>
      </c>
      <c r="D62" s="562"/>
      <c r="E62" s="567">
        <v>0</v>
      </c>
      <c r="F62" s="568">
        <v>0</v>
      </c>
      <c r="G62" s="568">
        <v>0</v>
      </c>
      <c r="H62" s="568">
        <v>0</v>
      </c>
      <c r="I62" s="569">
        <v>0</v>
      </c>
      <c r="J62" s="568">
        <v>0</v>
      </c>
      <c r="K62" s="568">
        <v>0</v>
      </c>
      <c r="L62" s="568">
        <v>0</v>
      </c>
      <c r="M62" s="570">
        <v>0</v>
      </c>
      <c r="N62" s="568">
        <v>0</v>
      </c>
      <c r="O62" s="568">
        <v>0</v>
      </c>
    </row>
    <row r="63" spans="1:15" s="520" customFormat="1" ht="19.7" hidden="1" customHeight="1" x14ac:dyDescent="0.2">
      <c r="A63" s="623" t="s">
        <v>456</v>
      </c>
      <c r="B63" s="561"/>
      <c r="C63" s="562"/>
      <c r="D63" s="562"/>
      <c r="E63" s="563">
        <v>104</v>
      </c>
      <c r="F63" s="564">
        <v>104</v>
      </c>
      <c r="G63" s="564">
        <v>0</v>
      </c>
      <c r="H63" s="564">
        <v>0</v>
      </c>
      <c r="I63" s="565">
        <v>0</v>
      </c>
      <c r="J63" s="564">
        <v>0</v>
      </c>
      <c r="K63" s="564">
        <v>0</v>
      </c>
      <c r="L63" s="564">
        <v>0</v>
      </c>
      <c r="M63" s="566">
        <v>0</v>
      </c>
      <c r="N63" s="564">
        <v>0</v>
      </c>
      <c r="O63" s="564">
        <v>0</v>
      </c>
    </row>
    <row r="64" spans="1:15" s="520" customFormat="1" ht="30.4" hidden="1" customHeight="1" x14ac:dyDescent="0.2">
      <c r="A64" s="623"/>
      <c r="B64" s="561" t="s">
        <v>457</v>
      </c>
      <c r="C64" s="562" t="s">
        <v>458</v>
      </c>
      <c r="D64" s="562"/>
      <c r="E64" s="567">
        <v>104</v>
      </c>
      <c r="F64" s="568">
        <v>104</v>
      </c>
      <c r="G64" s="568">
        <v>0</v>
      </c>
      <c r="H64" s="568">
        <v>0</v>
      </c>
      <c r="I64" s="569">
        <v>0</v>
      </c>
      <c r="J64" s="568">
        <v>0</v>
      </c>
      <c r="K64" s="568">
        <v>0</v>
      </c>
      <c r="L64" s="568">
        <v>0</v>
      </c>
      <c r="M64" s="570">
        <v>0</v>
      </c>
      <c r="N64" s="568">
        <v>0</v>
      </c>
      <c r="O64" s="568">
        <v>0</v>
      </c>
    </row>
    <row r="65" spans="1:15" s="520" customFormat="1" ht="30.4" hidden="1" customHeight="1" x14ac:dyDescent="0.2">
      <c r="A65" s="623" t="s">
        <v>459</v>
      </c>
      <c r="B65" s="561"/>
      <c r="C65" s="562"/>
      <c r="D65" s="562"/>
      <c r="E65" s="563">
        <v>395141</v>
      </c>
      <c r="F65" s="564">
        <v>18853</v>
      </c>
      <c r="G65" s="564">
        <v>376279</v>
      </c>
      <c r="H65" s="564">
        <v>9</v>
      </c>
      <c r="I65" s="565">
        <v>376288</v>
      </c>
      <c r="J65" s="564">
        <v>46139</v>
      </c>
      <c r="K65" s="564">
        <v>330140</v>
      </c>
      <c r="L65" s="564">
        <v>9</v>
      </c>
      <c r="M65" s="566">
        <v>19259.8931374186</v>
      </c>
      <c r="N65" s="564">
        <v>133104.86634681301</v>
      </c>
      <c r="O65" s="564">
        <v>210.21652301870901</v>
      </c>
    </row>
    <row r="66" spans="1:15" s="520" customFormat="1" ht="30.4" hidden="1" customHeight="1" x14ac:dyDescent="0.2">
      <c r="A66" s="623"/>
      <c r="B66" s="561" t="s">
        <v>460</v>
      </c>
      <c r="C66" s="562" t="s">
        <v>461</v>
      </c>
      <c r="D66" s="562"/>
      <c r="E66" s="567">
        <v>395141</v>
      </c>
      <c r="F66" s="568">
        <v>18853</v>
      </c>
      <c r="G66" s="568">
        <v>376279</v>
      </c>
      <c r="H66" s="568">
        <v>9</v>
      </c>
      <c r="I66" s="569">
        <v>376288</v>
      </c>
      <c r="J66" s="568">
        <v>46139</v>
      </c>
      <c r="K66" s="568">
        <v>330140</v>
      </c>
      <c r="L66" s="568">
        <v>9</v>
      </c>
      <c r="M66" s="570">
        <v>19259.8931374186</v>
      </c>
      <c r="N66" s="568">
        <v>133104.86634681301</v>
      </c>
      <c r="O66" s="568">
        <v>210.21652301870901</v>
      </c>
    </row>
    <row r="67" spans="1:15" s="520" customFormat="1" ht="41.1" hidden="1" customHeight="1" x14ac:dyDescent="0.2">
      <c r="A67" s="571" t="s">
        <v>462</v>
      </c>
      <c r="B67" s="561"/>
      <c r="C67" s="562"/>
      <c r="D67" s="562"/>
      <c r="E67" s="563">
        <v>13757</v>
      </c>
      <c r="F67" s="564">
        <v>579</v>
      </c>
      <c r="G67" s="564">
        <v>13178</v>
      </c>
      <c r="H67" s="564">
        <v>0</v>
      </c>
      <c r="I67" s="565">
        <v>13178</v>
      </c>
      <c r="J67" s="564">
        <v>358</v>
      </c>
      <c r="K67" s="564">
        <v>12820</v>
      </c>
      <c r="L67" s="564">
        <v>0</v>
      </c>
      <c r="M67" s="566">
        <v>149.440641175488</v>
      </c>
      <c r="N67" s="564">
        <v>5168.7295891626</v>
      </c>
      <c r="O67" s="564">
        <v>0</v>
      </c>
    </row>
    <row r="68" spans="1:15" s="520" customFormat="1" ht="30.4" hidden="1" customHeight="1" x14ac:dyDescent="0.2">
      <c r="A68" s="596" t="s">
        <v>463</v>
      </c>
      <c r="B68" s="597"/>
      <c r="C68" s="598"/>
      <c r="D68" s="598"/>
      <c r="E68" s="599">
        <v>21803542</v>
      </c>
      <c r="F68" s="600">
        <v>9850033</v>
      </c>
      <c r="G68" s="600">
        <v>11184783</v>
      </c>
      <c r="H68" s="600">
        <v>768726</v>
      </c>
      <c r="I68" s="601">
        <v>11950990</v>
      </c>
      <c r="J68" s="600">
        <v>1514472</v>
      </c>
      <c r="K68" s="600">
        <v>9668003</v>
      </c>
      <c r="L68" s="600">
        <v>768515</v>
      </c>
      <c r="M68" s="602">
        <v>632189.01319085003</v>
      </c>
      <c r="N68" s="600">
        <v>3897916.7842599698</v>
      </c>
      <c r="O68" s="600">
        <v>17950505.687524799</v>
      </c>
    </row>
    <row r="69" spans="1:15" s="520" customFormat="1" ht="19.149999999999999" hidden="1" customHeight="1" x14ac:dyDescent="0.2">
      <c r="A69" s="571" t="s">
        <v>105</v>
      </c>
      <c r="B69" s="561"/>
      <c r="C69" s="562"/>
      <c r="D69" s="562"/>
      <c r="E69" s="567"/>
      <c r="F69" s="568"/>
      <c r="G69" s="568"/>
      <c r="H69" s="568"/>
      <c r="I69" s="567"/>
      <c r="J69" s="568"/>
      <c r="K69" s="568"/>
      <c r="L69" s="568"/>
      <c r="M69" s="568"/>
      <c r="N69" s="568"/>
      <c r="O69" s="568"/>
    </row>
    <row r="70" spans="1:15" s="520" customFormat="1" ht="51.75" hidden="1" customHeight="1" x14ac:dyDescent="0.2">
      <c r="A70" s="603" t="s">
        <v>464</v>
      </c>
      <c r="B70" s="561"/>
      <c r="C70" s="562"/>
      <c r="D70" s="562"/>
      <c r="E70" s="567"/>
      <c r="F70" s="604"/>
      <c r="G70" s="604"/>
      <c r="H70" s="604"/>
      <c r="I70" s="567"/>
      <c r="J70" s="604"/>
      <c r="K70" s="604"/>
      <c r="L70" s="604"/>
      <c r="M70" s="605">
        <v>2.3956</v>
      </c>
      <c r="N70" s="605">
        <v>2.4803000000000002</v>
      </c>
      <c r="O70" s="605">
        <v>4.2812999999999997E-2</v>
      </c>
    </row>
    <row r="71" spans="1:15" s="520" customFormat="1" ht="14.45" hidden="1" customHeight="1" x14ac:dyDescent="0.2">
      <c r="D71" s="613"/>
    </row>
    <row r="72" spans="1:15" s="520" customFormat="1" ht="19.149999999999999" hidden="1" customHeight="1" x14ac:dyDescent="0.2">
      <c r="A72" s="624" t="s">
        <v>465</v>
      </c>
      <c r="B72" s="624"/>
      <c r="C72" s="624"/>
      <c r="D72" s="624"/>
      <c r="E72" s="624"/>
      <c r="F72" s="624"/>
      <c r="G72" s="624"/>
      <c r="H72" s="624"/>
      <c r="I72" s="624"/>
      <c r="J72" s="624"/>
      <c r="K72" s="624"/>
      <c r="L72" s="624"/>
    </row>
    <row r="73" spans="1:15" s="520" customFormat="1" ht="19.7" hidden="1" customHeight="1" x14ac:dyDescent="0.2">
      <c r="A73" s="622" t="s">
        <v>466</v>
      </c>
      <c r="B73" s="622"/>
      <c r="C73" s="622"/>
      <c r="D73" s="622"/>
      <c r="E73" s="622"/>
      <c r="F73" s="622"/>
      <c r="G73" s="622"/>
      <c r="H73" s="622"/>
      <c r="I73" s="622"/>
      <c r="J73" s="622"/>
      <c r="K73" s="622"/>
      <c r="L73" s="622"/>
    </row>
    <row r="74" spans="1:15" s="520" customFormat="1" ht="19.7" hidden="1" customHeight="1" x14ac:dyDescent="0.2">
      <c r="A74" s="622" t="s">
        <v>467</v>
      </c>
      <c r="B74" s="622"/>
      <c r="C74" s="622"/>
      <c r="D74" s="622"/>
      <c r="E74" s="622"/>
      <c r="F74" s="622"/>
      <c r="G74" s="622"/>
      <c r="H74" s="622"/>
      <c r="I74" s="622"/>
      <c r="J74" s="622"/>
      <c r="K74" s="622"/>
      <c r="L74" s="622"/>
    </row>
    <row r="75" spans="1:15" s="520" customFormat="1" ht="60.75" hidden="1" customHeight="1" x14ac:dyDescent="0.2">
      <c r="D75" s="613"/>
    </row>
    <row r="76" spans="1:15" x14ac:dyDescent="0.25">
      <c r="F76" t="s">
        <v>468</v>
      </c>
      <c r="N76" t="s">
        <v>468</v>
      </c>
    </row>
    <row r="79" spans="1:15" x14ac:dyDescent="0.25">
      <c r="I79">
        <v>1000</v>
      </c>
    </row>
    <row r="80" spans="1:15" ht="25.5" customHeight="1" x14ac:dyDescent="0.25">
      <c r="B80" s="606" t="s">
        <v>469</v>
      </c>
      <c r="C80" s="621" t="s">
        <v>470</v>
      </c>
      <c r="D80" s="621"/>
      <c r="E80" s="607" t="s">
        <v>108</v>
      </c>
      <c r="F80" s="607" t="s">
        <v>471</v>
      </c>
      <c r="G80" s="607" t="s">
        <v>472</v>
      </c>
    </row>
    <row r="81" spans="2:7" x14ac:dyDescent="0.25">
      <c r="B81" s="608" t="s">
        <v>204</v>
      </c>
      <c r="C81" s="609">
        <v>146.65199999999999</v>
      </c>
      <c r="D81" s="609"/>
      <c r="E81" s="610">
        <v>-22.873207081930047</v>
      </c>
      <c r="F81" s="610">
        <v>-227.07688946942017</v>
      </c>
      <c r="G81" s="610">
        <v>1486.0300157734</v>
      </c>
    </row>
    <row r="82" spans="2:7" x14ac:dyDescent="0.25">
      <c r="B82" s="608" t="s">
        <v>209</v>
      </c>
      <c r="C82" s="609">
        <v>340.01800000000003</v>
      </c>
      <c r="D82" s="609"/>
      <c r="E82" s="610">
        <v>8.1455674929890165</v>
      </c>
      <c r="F82" s="610">
        <v>-80.787925759399513</v>
      </c>
      <c r="G82" s="610">
        <v>2206.4888218852993</v>
      </c>
    </row>
    <row r="83" spans="2:7" x14ac:dyDescent="0.25">
      <c r="B83" s="608" t="s">
        <v>215</v>
      </c>
      <c r="C83" s="609">
        <v>268.60699999999997</v>
      </c>
      <c r="D83" s="609"/>
      <c r="E83" s="610">
        <v>7.7982338003950531</v>
      </c>
      <c r="F83" s="610">
        <v>-11.845500291460212</v>
      </c>
      <c r="G83" s="610">
        <v>1372.2665175027014</v>
      </c>
    </row>
    <row r="84" spans="2:7" x14ac:dyDescent="0.25">
      <c r="B84" s="608" t="s">
        <v>220</v>
      </c>
      <c r="C84" s="609">
        <f>F42</f>
        <v>253.32600000000002</v>
      </c>
      <c r="D84" s="609"/>
      <c r="E84" s="610">
        <f>M42</f>
        <v>-19.888566112002025</v>
      </c>
      <c r="F84" s="610">
        <f>N42</f>
        <v>-51.514341562889967</v>
      </c>
      <c r="G84" s="610">
        <f>O42</f>
        <v>404.24173994489684</v>
      </c>
    </row>
  </sheetData>
  <mergeCells count="25">
    <mergeCell ref="A4:J4"/>
    <mergeCell ref="K4:O4"/>
    <mergeCell ref="A5:J5"/>
    <mergeCell ref="K5:O5"/>
    <mergeCell ref="G6:H6"/>
    <mergeCell ref="J6:L6"/>
    <mergeCell ref="M6:O6"/>
    <mergeCell ref="A1:J1"/>
    <mergeCell ref="K1:O1"/>
    <mergeCell ref="A2:J2"/>
    <mergeCell ref="K2:O2"/>
    <mergeCell ref="A3:J3"/>
    <mergeCell ref="K3:O3"/>
    <mergeCell ref="A8:A21"/>
    <mergeCell ref="A22:A26"/>
    <mergeCell ref="A45:A50"/>
    <mergeCell ref="A72:L72"/>
    <mergeCell ref="A73:L73"/>
    <mergeCell ref="C80:D80"/>
    <mergeCell ref="A74:L74"/>
    <mergeCell ref="A51:A55"/>
    <mergeCell ref="A56:A60"/>
    <mergeCell ref="A61:A62"/>
    <mergeCell ref="A63:A64"/>
    <mergeCell ref="A65:A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4B93-50C1-418F-B80B-2F7218EA07C5}">
  <sheetPr>
    <tabColor rgb="FFFFFF00"/>
  </sheetPr>
  <dimension ref="A1:AY15"/>
  <sheetViews>
    <sheetView topLeftCell="A4" zoomScale="85" zoomScaleNormal="85" workbookViewId="0">
      <selection activeCell="S12" sqref="S12"/>
    </sheetView>
  </sheetViews>
  <sheetFormatPr defaultRowHeight="15" x14ac:dyDescent="0.25"/>
  <cols>
    <col min="1" max="1" width="57.5703125" customWidth="1"/>
    <col min="2" max="2" width="14.5703125" customWidth="1"/>
    <col min="3" max="47" width="11.140625" customWidth="1"/>
    <col min="48" max="48" width="10.85546875" customWidth="1"/>
    <col min="49" max="50" width="11" customWidth="1"/>
    <col min="51" max="51" width="10.28515625" bestFit="1" customWidth="1"/>
  </cols>
  <sheetData>
    <row r="1" spans="1:51" ht="39" customHeight="1" x14ac:dyDescent="0.25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1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</row>
    <row r="2" spans="1:51" ht="72" x14ac:dyDescent="0.25">
      <c r="A2" s="1" t="s">
        <v>1</v>
      </c>
      <c r="B2" s="1"/>
    </row>
    <row r="3" spans="1:51" x14ac:dyDescent="0.25">
      <c r="A3" s="6"/>
      <c r="B3" s="7">
        <v>43435</v>
      </c>
      <c r="C3" s="7">
        <v>43466</v>
      </c>
      <c r="D3" s="7">
        <v>43497</v>
      </c>
      <c r="E3" s="7">
        <v>43525</v>
      </c>
      <c r="F3" s="7">
        <v>43556</v>
      </c>
      <c r="G3" s="7">
        <v>43586</v>
      </c>
      <c r="H3" s="7">
        <v>43617</v>
      </c>
      <c r="I3" s="7">
        <v>43647</v>
      </c>
      <c r="J3" s="7">
        <v>43678</v>
      </c>
      <c r="K3" s="7">
        <v>43709</v>
      </c>
      <c r="L3" s="7">
        <v>43739</v>
      </c>
      <c r="M3" s="7">
        <v>43770</v>
      </c>
      <c r="N3" s="7">
        <v>43800</v>
      </c>
      <c r="O3" s="7">
        <v>43831</v>
      </c>
      <c r="P3" s="7">
        <v>43862</v>
      </c>
      <c r="Q3" s="7">
        <v>43891</v>
      </c>
      <c r="R3" s="7">
        <v>43922</v>
      </c>
      <c r="S3" s="7">
        <v>43952</v>
      </c>
      <c r="T3" s="7">
        <v>43983</v>
      </c>
      <c r="U3" s="7">
        <v>44013</v>
      </c>
      <c r="V3" s="7">
        <v>44044</v>
      </c>
      <c r="W3" s="7">
        <v>44075</v>
      </c>
      <c r="X3" s="7">
        <v>44105</v>
      </c>
      <c r="Y3" s="7">
        <v>44136</v>
      </c>
      <c r="Z3" s="7">
        <v>44166</v>
      </c>
      <c r="AA3" s="7">
        <v>44197</v>
      </c>
      <c r="AB3" s="7">
        <v>44228</v>
      </c>
      <c r="AC3" s="7">
        <v>44256</v>
      </c>
      <c r="AD3" s="7">
        <v>44287</v>
      </c>
      <c r="AE3" s="7">
        <v>44317</v>
      </c>
      <c r="AF3" s="7">
        <v>44348</v>
      </c>
      <c r="AG3" s="7">
        <v>44378</v>
      </c>
      <c r="AH3" s="7">
        <v>44409</v>
      </c>
      <c r="AI3" s="7">
        <v>44440</v>
      </c>
      <c r="AJ3" s="7">
        <v>44470</v>
      </c>
      <c r="AK3" s="7">
        <v>44501</v>
      </c>
      <c r="AL3" s="7">
        <v>44531</v>
      </c>
      <c r="AM3" s="7">
        <v>44562</v>
      </c>
      <c r="AN3" s="7">
        <v>44593</v>
      </c>
      <c r="AO3" s="7">
        <v>44621</v>
      </c>
      <c r="AP3" s="7">
        <v>44652</v>
      </c>
      <c r="AQ3" s="7">
        <v>44682</v>
      </c>
      <c r="AR3" s="7">
        <v>44713</v>
      </c>
      <c r="AS3" s="7">
        <v>44743</v>
      </c>
      <c r="AT3" s="7">
        <v>44774</v>
      </c>
      <c r="AU3" s="7">
        <v>44805</v>
      </c>
      <c r="AV3" s="7">
        <v>44835</v>
      </c>
      <c r="AW3" s="7">
        <v>44866</v>
      </c>
      <c r="AX3" s="7">
        <v>44896</v>
      </c>
      <c r="AY3" s="7">
        <v>44927</v>
      </c>
    </row>
    <row r="4" spans="1:51" x14ac:dyDescent="0.25">
      <c r="A4" s="5" t="s">
        <v>186</v>
      </c>
      <c r="B4" s="5">
        <v>3949.42</v>
      </c>
      <c r="C4" s="3">
        <v>4010.7669999999998</v>
      </c>
      <c r="D4" s="3">
        <v>4102.7669999999998</v>
      </c>
      <c r="E4" s="3">
        <v>4167.0519999999997</v>
      </c>
      <c r="F4" s="3">
        <v>4222.88</v>
      </c>
      <c r="G4" s="3">
        <v>4283.0820000000003</v>
      </c>
      <c r="H4" s="3">
        <v>4345.6059999999998</v>
      </c>
      <c r="I4" s="3">
        <v>4448.25</v>
      </c>
      <c r="J4" s="3">
        <v>4530.1710000000003</v>
      </c>
      <c r="K4" s="3">
        <v>4657.0410000000002</v>
      </c>
      <c r="L4" s="3">
        <v>4754.4449999999997</v>
      </c>
      <c r="M4" s="3">
        <v>4887.2299999999996</v>
      </c>
      <c r="N4" s="3">
        <v>5022.0240000000003</v>
      </c>
      <c r="O4" s="3">
        <v>5131.3810000000003</v>
      </c>
      <c r="P4" s="3">
        <v>5265.076</v>
      </c>
      <c r="Q4" s="3">
        <v>5294.8710000000001</v>
      </c>
      <c r="R4" s="3">
        <v>5103.1660000000002</v>
      </c>
      <c r="S4" s="3">
        <v>5023.7669999999998</v>
      </c>
      <c r="T4" s="3">
        <v>5037.9139999999998</v>
      </c>
      <c r="U4" s="3">
        <v>5032.2209999999995</v>
      </c>
      <c r="V4" s="3">
        <v>4924.13</v>
      </c>
      <c r="W4" s="3">
        <v>4653.2669999999998</v>
      </c>
      <c r="X4" s="3">
        <v>4576.2719999999999</v>
      </c>
      <c r="Y4" s="3">
        <v>4542.4139999999998</v>
      </c>
      <c r="Z4" s="3">
        <v>4534.9539999999997</v>
      </c>
      <c r="AA4" s="3">
        <v>4532.5730000000003</v>
      </c>
      <c r="AB4" s="3">
        <v>4599.2629999999999</v>
      </c>
      <c r="AC4" s="3">
        <v>4648.97</v>
      </c>
      <c r="AD4" s="3">
        <v>4678.2550000000001</v>
      </c>
      <c r="AE4" s="3">
        <v>4655.7430000000004</v>
      </c>
      <c r="AF4" s="3">
        <v>4611.4970000000003</v>
      </c>
      <c r="AG4" s="3">
        <v>4605.8580000000002</v>
      </c>
      <c r="AH4" s="3">
        <v>4652.2079999999996</v>
      </c>
      <c r="AI4" s="3">
        <v>4710.8149999999996</v>
      </c>
      <c r="AJ4" s="3">
        <v>4832.9229999999998</v>
      </c>
      <c r="AK4" s="3">
        <v>4939.83</v>
      </c>
      <c r="AL4" s="3">
        <v>5017.2129999999997</v>
      </c>
      <c r="AM4" s="3">
        <v>5098.8220000000001</v>
      </c>
      <c r="AN4" s="3">
        <v>5222.24</v>
      </c>
      <c r="AO4" s="3">
        <v>5249.4179999999997</v>
      </c>
      <c r="AP4" s="3">
        <v>5312.7790000000005</v>
      </c>
      <c r="AQ4" s="3">
        <v>5460.5309999999999</v>
      </c>
      <c r="AR4" s="3">
        <v>5594.4719999999998</v>
      </c>
      <c r="AS4" s="3">
        <v>5727.982</v>
      </c>
      <c r="AT4" s="3">
        <v>5823.1790000000001</v>
      </c>
      <c r="AU4" s="3">
        <v>5943.6440000000002</v>
      </c>
      <c r="AV4" s="3">
        <v>6069.8029999999999</v>
      </c>
      <c r="AW4" s="3">
        <f>'ШДМ 22'!AP15</f>
        <v>6134.2529999999997</v>
      </c>
      <c r="AX4" s="3">
        <f>'ШДМ 22'!AT15</f>
        <v>6251.7759999999998</v>
      </c>
      <c r="AY4" s="3">
        <f>'ШДМ 22'!AX15</f>
        <v>6375.6189999999997</v>
      </c>
    </row>
    <row r="5" spans="1:51" x14ac:dyDescent="0.25">
      <c r="A5" s="6"/>
      <c r="B5" s="6"/>
      <c r="C5" s="8">
        <v>43466</v>
      </c>
      <c r="D5" s="8">
        <v>43497</v>
      </c>
      <c r="E5" s="8">
        <v>43525</v>
      </c>
      <c r="F5" s="8">
        <v>43556</v>
      </c>
      <c r="G5" s="8">
        <v>43586</v>
      </c>
      <c r="H5" s="8">
        <v>43617</v>
      </c>
      <c r="I5" s="8">
        <v>43647</v>
      </c>
      <c r="J5" s="8">
        <v>43678</v>
      </c>
      <c r="K5" s="8">
        <v>43709</v>
      </c>
      <c r="L5" s="8">
        <v>43739</v>
      </c>
      <c r="M5" s="8">
        <v>43770</v>
      </c>
      <c r="N5" s="8">
        <v>43800</v>
      </c>
      <c r="O5" s="8">
        <v>43831</v>
      </c>
      <c r="P5" s="8">
        <v>43862</v>
      </c>
      <c r="Q5" s="8">
        <v>43891</v>
      </c>
      <c r="R5" s="8">
        <v>43922</v>
      </c>
      <c r="S5" s="8">
        <v>43952</v>
      </c>
      <c r="T5" s="8">
        <v>43983</v>
      </c>
      <c r="U5" s="8">
        <v>44013</v>
      </c>
      <c r="V5" s="8">
        <v>44044</v>
      </c>
      <c r="W5" s="8">
        <v>44075</v>
      </c>
      <c r="X5" s="8">
        <v>44105</v>
      </c>
      <c r="Y5" s="8">
        <v>44136</v>
      </c>
      <c r="Z5" s="8">
        <v>44166</v>
      </c>
      <c r="AA5" s="8">
        <v>44197</v>
      </c>
      <c r="AB5" s="8">
        <v>44228</v>
      </c>
      <c r="AC5" s="8">
        <v>44256</v>
      </c>
      <c r="AD5" s="8">
        <v>44287</v>
      </c>
      <c r="AE5" s="8">
        <v>44317</v>
      </c>
      <c r="AF5" s="8">
        <v>44348</v>
      </c>
      <c r="AG5" s="8">
        <v>44378</v>
      </c>
      <c r="AH5" s="8">
        <v>44409</v>
      </c>
      <c r="AI5" s="8">
        <v>44440</v>
      </c>
      <c r="AJ5" s="8">
        <v>44470</v>
      </c>
      <c r="AK5" s="8">
        <v>44501</v>
      </c>
      <c r="AL5" s="8">
        <v>44531</v>
      </c>
      <c r="AM5" s="8">
        <v>44562</v>
      </c>
      <c r="AN5" s="8">
        <v>44593</v>
      </c>
      <c r="AO5" s="8">
        <v>44621</v>
      </c>
      <c r="AP5" s="8">
        <v>44652</v>
      </c>
      <c r="AQ5" s="8">
        <v>44682</v>
      </c>
      <c r="AR5" s="8">
        <v>44713</v>
      </c>
      <c r="AS5" s="8">
        <v>44743</v>
      </c>
      <c r="AT5" s="8">
        <v>44774</v>
      </c>
      <c r="AU5" s="8">
        <v>44805</v>
      </c>
      <c r="AV5" s="8">
        <v>44835</v>
      </c>
      <c r="AW5" s="8">
        <v>44866</v>
      </c>
      <c r="AX5" s="8">
        <v>44896</v>
      </c>
      <c r="AY5" s="8">
        <v>44927</v>
      </c>
    </row>
    <row r="6" spans="1:51" x14ac:dyDescent="0.25">
      <c r="A6" s="5" t="s">
        <v>2</v>
      </c>
      <c r="B6" s="5"/>
      <c r="C6" s="369">
        <v>558.38739999999996</v>
      </c>
      <c r="D6" s="369">
        <v>526.40710000000001</v>
      </c>
      <c r="E6" s="369">
        <v>564.84199999999998</v>
      </c>
      <c r="F6" s="369">
        <v>661.33180000000004</v>
      </c>
      <c r="G6" s="369">
        <v>677.27869999999996</v>
      </c>
      <c r="H6" s="369">
        <v>646.69010000000003</v>
      </c>
      <c r="I6" s="369">
        <v>680.04750000000001</v>
      </c>
      <c r="J6" s="369">
        <v>659.76480000000004</v>
      </c>
      <c r="K6" s="369">
        <v>603.2192</v>
      </c>
      <c r="L6" s="369">
        <v>683.94619999999998</v>
      </c>
      <c r="M6" s="369">
        <v>657.21280000000002</v>
      </c>
      <c r="N6" s="369">
        <v>798.74540000000002</v>
      </c>
      <c r="O6" s="369">
        <v>828.92614000000003</v>
      </c>
      <c r="P6" s="369">
        <v>743.56130200000007</v>
      </c>
      <c r="Q6" s="369">
        <v>718.79956800000002</v>
      </c>
      <c r="R6" s="369">
        <v>706.94708000000003</v>
      </c>
      <c r="S6" s="369">
        <v>783.08930299999997</v>
      </c>
      <c r="T6" s="369">
        <v>822.09676999999999</v>
      </c>
      <c r="U6" s="369">
        <v>752.83617900000002</v>
      </c>
      <c r="V6" s="369">
        <v>664.87196200000005</v>
      </c>
      <c r="W6" s="369">
        <v>749.04186200000004</v>
      </c>
      <c r="X6" s="369">
        <v>803.39688725000008</v>
      </c>
      <c r="Y6" s="369">
        <v>805.57599704999996</v>
      </c>
      <c r="Z6" s="369">
        <v>804.74268891999998</v>
      </c>
      <c r="AA6" s="370">
        <v>894.95010604999993</v>
      </c>
      <c r="AB6" s="370">
        <v>1003.3603100300001</v>
      </c>
      <c r="AC6" s="370">
        <v>1238.9790591200001</v>
      </c>
      <c r="AD6" s="370">
        <v>1041.56873821</v>
      </c>
      <c r="AE6" s="370">
        <v>1108.1510985800001</v>
      </c>
      <c r="AF6" s="370">
        <v>1208.7308644300001</v>
      </c>
      <c r="AG6" s="370">
        <v>1133.5809907299999</v>
      </c>
      <c r="AH6" s="370">
        <v>1116.5324950300001</v>
      </c>
      <c r="AI6" s="370">
        <v>1131.63379523</v>
      </c>
      <c r="AJ6" s="370">
        <v>952.63420787999996</v>
      </c>
      <c r="AK6" s="370">
        <v>1123.0435215799998</v>
      </c>
      <c r="AL6" s="370">
        <v>1102.4180055800002</v>
      </c>
      <c r="AM6" s="370">
        <v>1020.53793432</v>
      </c>
      <c r="AN6" s="370">
        <v>962.28591081000002</v>
      </c>
      <c r="AO6" s="370">
        <v>1256.73872136</v>
      </c>
      <c r="AP6" s="370">
        <v>1036.2167419899999</v>
      </c>
      <c r="AQ6" s="370">
        <v>997.09735432000002</v>
      </c>
      <c r="AR6" s="370">
        <v>1055.31653815</v>
      </c>
      <c r="AS6" s="370">
        <v>1070.2648782599999</v>
      </c>
      <c r="AT6" s="370">
        <v>1094.5463458900001</v>
      </c>
      <c r="AU6" s="3">
        <v>981.20002260000001</v>
      </c>
      <c r="AV6" s="3">
        <f>'объем привлечения 22'!AE65</f>
        <v>830.06491553000001</v>
      </c>
      <c r="AW6" s="3">
        <f>'объем привлечения 22'!AH65</f>
        <v>848.26367717999995</v>
      </c>
      <c r="AX6" s="3">
        <f>'объем привлечения 22'!AK65</f>
        <v>885.22836915000005</v>
      </c>
      <c r="AY6" s="5"/>
    </row>
    <row r="7" spans="1:51" ht="18.75" x14ac:dyDescent="0.3">
      <c r="A7" s="5" t="s">
        <v>5</v>
      </c>
      <c r="B7" s="5"/>
      <c r="C7" s="3">
        <f>C4+C6-D4</f>
        <v>466.38739999999962</v>
      </c>
      <c r="D7" s="3">
        <f>D4+D6-E4</f>
        <v>462.1221000000005</v>
      </c>
      <c r="E7" s="3">
        <f t="shared" ref="E7:AU7" si="0">E4+E6-F4</f>
        <v>509.01399999999921</v>
      </c>
      <c r="F7" s="3">
        <f t="shared" si="0"/>
        <v>601.1297999999997</v>
      </c>
      <c r="G7" s="3">
        <f t="shared" si="0"/>
        <v>614.75470000000041</v>
      </c>
      <c r="H7" s="3">
        <f t="shared" si="0"/>
        <v>544.04609999999957</v>
      </c>
      <c r="I7" s="3">
        <f t="shared" si="0"/>
        <v>598.1264999999994</v>
      </c>
      <c r="J7" s="3">
        <f t="shared" si="0"/>
        <v>532.89480000000003</v>
      </c>
      <c r="K7" s="3">
        <f t="shared" si="0"/>
        <v>505.81520000000091</v>
      </c>
      <c r="L7" s="3">
        <f t="shared" si="0"/>
        <v>551.16120000000046</v>
      </c>
      <c r="M7" s="3">
        <f t="shared" si="0"/>
        <v>522.41879999999946</v>
      </c>
      <c r="N7" s="3">
        <f t="shared" si="0"/>
        <v>689.38839999999982</v>
      </c>
      <c r="O7" s="3">
        <f t="shared" si="0"/>
        <v>695.23114000000078</v>
      </c>
      <c r="P7" s="3">
        <f t="shared" si="0"/>
        <v>713.766302</v>
      </c>
      <c r="Q7" s="3">
        <f t="shared" si="0"/>
        <v>910.50456800000029</v>
      </c>
      <c r="R7" s="3">
        <f t="shared" si="0"/>
        <v>786.34608000000026</v>
      </c>
      <c r="S7" s="3">
        <f t="shared" si="0"/>
        <v>768.94230299999981</v>
      </c>
      <c r="T7" s="3">
        <f t="shared" si="0"/>
        <v>827.78977000000032</v>
      </c>
      <c r="U7" s="3">
        <f t="shared" si="0"/>
        <v>860.92717899999934</v>
      </c>
      <c r="V7" s="3">
        <f t="shared" si="0"/>
        <v>935.73496200000045</v>
      </c>
      <c r="W7" s="3">
        <f t="shared" si="0"/>
        <v>826.03686199999993</v>
      </c>
      <c r="X7" s="3">
        <f t="shared" si="0"/>
        <v>837.25488725000014</v>
      </c>
      <c r="Y7" s="3">
        <f t="shared" si="0"/>
        <v>813.03599705000033</v>
      </c>
      <c r="Z7" s="3">
        <f t="shared" si="0"/>
        <v>807.12368891999904</v>
      </c>
      <c r="AA7" s="3">
        <f t="shared" si="0"/>
        <v>828.2601060500001</v>
      </c>
      <c r="AB7" s="3">
        <f t="shared" si="0"/>
        <v>953.65331002999937</v>
      </c>
      <c r="AC7" s="3">
        <f t="shared" si="0"/>
        <v>1209.69405912</v>
      </c>
      <c r="AD7" s="3">
        <f t="shared" si="0"/>
        <v>1064.0807382099993</v>
      </c>
      <c r="AE7" s="3">
        <f t="shared" si="0"/>
        <v>1152.3970985799997</v>
      </c>
      <c r="AF7" s="3">
        <f t="shared" si="0"/>
        <v>1214.3698644300002</v>
      </c>
      <c r="AG7" s="3">
        <f t="shared" si="0"/>
        <v>1087.2309907300005</v>
      </c>
      <c r="AH7" s="3">
        <f t="shared" si="0"/>
        <v>1057.9254950300001</v>
      </c>
      <c r="AI7" s="3">
        <f t="shared" si="0"/>
        <v>1009.5257952299999</v>
      </c>
      <c r="AJ7" s="3">
        <f t="shared" si="0"/>
        <v>845.7272078799997</v>
      </c>
      <c r="AK7" s="3">
        <f t="shared" si="0"/>
        <v>1045.66052158</v>
      </c>
      <c r="AL7" s="3">
        <f t="shared" si="0"/>
        <v>1020.8090055800003</v>
      </c>
      <c r="AM7" s="3">
        <f t="shared" si="0"/>
        <v>897.11993432000054</v>
      </c>
      <c r="AN7" s="3">
        <f t="shared" si="0"/>
        <v>935.10791081000025</v>
      </c>
      <c r="AO7" s="3">
        <f t="shared" si="0"/>
        <v>1193.3777213599988</v>
      </c>
      <c r="AP7" s="3">
        <f t="shared" si="0"/>
        <v>888.46474199000022</v>
      </c>
      <c r="AQ7" s="3">
        <f t="shared" si="0"/>
        <v>863.15635431999999</v>
      </c>
      <c r="AR7" s="3">
        <f t="shared" si="0"/>
        <v>921.80653815000005</v>
      </c>
      <c r="AS7" s="3">
        <f t="shared" si="0"/>
        <v>975.06787825999982</v>
      </c>
      <c r="AT7" s="3">
        <f t="shared" si="0"/>
        <v>974.08134589000019</v>
      </c>
      <c r="AU7" s="3">
        <f t="shared" si="0"/>
        <v>855.04102260000036</v>
      </c>
      <c r="AV7" s="3">
        <f t="shared" ref="AV7" si="1">AV4+AV6-AW4</f>
        <v>765.61491552999996</v>
      </c>
      <c r="AW7" s="3">
        <f t="shared" ref="AW7" si="2">AW4+AW6-AX4</f>
        <v>730.74067717999969</v>
      </c>
      <c r="AX7" s="3">
        <f t="shared" ref="AX7" si="3">AX4+AX6-AY4</f>
        <v>761.38536914999986</v>
      </c>
      <c r="AY7" s="3"/>
    </row>
    <row r="8" spans="1:51" ht="18.75" x14ac:dyDescent="0.3">
      <c r="A8" s="5" t="s">
        <v>3</v>
      </c>
      <c r="B8" s="5"/>
      <c r="C8" s="3">
        <f>'средние остатки 2019'!N17</f>
        <v>4041.6427249999997</v>
      </c>
      <c r="D8" s="3">
        <f>'средние остатки 2019'!O17</f>
        <v>4132.54475</v>
      </c>
      <c r="E8" s="3">
        <f>'средние остатки 2019'!P17</f>
        <v>4190.716625</v>
      </c>
      <c r="F8" s="3">
        <f>'средние остатки 2019'!Q17</f>
        <v>4254.3658500000001</v>
      </c>
      <c r="G8" s="3">
        <f>'средние остатки 2019'!R17</f>
        <v>4303.6496500000003</v>
      </c>
      <c r="H8" s="3">
        <f>'средние остатки 2019'!S17</f>
        <v>4393.3861749999996</v>
      </c>
      <c r="I8" s="3">
        <f>'средние остатки 2019'!T17</f>
        <v>4471.9638500000001</v>
      </c>
      <c r="J8" s="3">
        <f>'средние остатки 2019'!U17</f>
        <v>4574.453125</v>
      </c>
      <c r="K8" s="3">
        <f>'средние остатки 2019'!V17</f>
        <v>4702.96</v>
      </c>
      <c r="L8" s="3">
        <f>'средние остатки 2019'!W17</f>
        <v>4808.4824750000007</v>
      </c>
      <c r="M8" s="3">
        <f>'средние остатки 2019'!X17</f>
        <v>4943.2999749999999</v>
      </c>
      <c r="N8" s="3">
        <f>'средние остатки 2019'!Y17</f>
        <v>5065.0978749999995</v>
      </c>
      <c r="O8" s="3">
        <f>'средние остатки'!B17</f>
        <v>5179.1020499999995</v>
      </c>
      <c r="P8" s="3">
        <f>'средние остатки'!C17</f>
        <v>5281.2762750000002</v>
      </c>
      <c r="Q8" s="3">
        <f>'средние остатки'!D17</f>
        <v>5214.0668500000002</v>
      </c>
      <c r="R8" s="3">
        <f>'средние остатки'!E17</f>
        <v>5051.4688999999998</v>
      </c>
      <c r="S8" s="3">
        <f>'средние остатки'!F17</f>
        <v>5013.3696250000003</v>
      </c>
      <c r="T8" s="3">
        <f>'средние остатки'!G17</f>
        <v>5039.3127250000007</v>
      </c>
      <c r="U8" s="3">
        <f>'средние остатки'!H17</f>
        <v>4986.7188940004153</v>
      </c>
      <c r="V8" s="3">
        <f>'средние остатки'!I17</f>
        <v>4817.6081622778447</v>
      </c>
      <c r="W8" s="3">
        <f>'средние остатки'!J17</f>
        <v>4602.1737513993348</v>
      </c>
      <c r="X8" s="3">
        <f>'средние остатки'!K17</f>
        <v>4553.02613718048</v>
      </c>
      <c r="Y8" s="3">
        <f>'средние остатки'!L17</f>
        <v>4541.9982507511095</v>
      </c>
      <c r="Z8" s="3">
        <f>'средние остатки'!M17</f>
        <v>4524.2210553240384</v>
      </c>
      <c r="AA8" s="3">
        <f>'средние остатки'!N17</f>
        <v>4558.1302182020372</v>
      </c>
      <c r="AB8" s="3">
        <f>'средние остатки'!O17</f>
        <v>4625.5722510539726</v>
      </c>
      <c r="AC8" s="3">
        <f>'средние остатки'!P17</f>
        <v>4650.7821926339875</v>
      </c>
      <c r="AD8" s="3">
        <f>'средние остатки'!Q17</f>
        <v>4660.7827562728016</v>
      </c>
      <c r="AE8" s="3">
        <f>'средние остатки'!R17</f>
        <v>4627.9361858287857</v>
      </c>
      <c r="AF8" s="3">
        <f>'средние остатки'!S17</f>
        <v>4600.2333525313452</v>
      </c>
      <c r="AG8" s="3">
        <f>'средние остатки'!T17</f>
        <v>4617.0704971041077</v>
      </c>
      <c r="AH8" s="3">
        <f>'средние остатки'!U17</f>
        <v>4668.170279243237</v>
      </c>
      <c r="AI8" s="3">
        <f>'средние остатки'!V17</f>
        <v>4759.0337954669803</v>
      </c>
      <c r="AJ8" s="3">
        <f>'средние остатки'!W17</f>
        <v>4877.3409547132551</v>
      </c>
      <c r="AK8" s="3">
        <f>'средние остатки'!X17</f>
        <v>4971.4776118373329</v>
      </c>
      <c r="AL8" s="3">
        <f>'средние остатки'!Y17</f>
        <v>5042.7450377402101</v>
      </c>
      <c r="AM8" s="3">
        <f>'средние остатки'!Z17</f>
        <v>5149.9264398340947</v>
      </c>
      <c r="AN8" s="3">
        <f>'средние остатки'!AA17</f>
        <v>5250.0508401388488</v>
      </c>
      <c r="AO8" s="3">
        <f>'средние остатки'!AB17</f>
        <v>5218.6549434529297</v>
      </c>
      <c r="AP8" s="3">
        <f>'средние остатки'!AC17</f>
        <v>5380.4513905199328</v>
      </c>
      <c r="AQ8" s="3">
        <f>'средние остатки'!AD17</f>
        <v>5502.0595009929393</v>
      </c>
      <c r="AR8" s="3">
        <f>'средние остатки'!AE17</f>
        <v>5644.0440767312884</v>
      </c>
      <c r="AS8" s="3">
        <f>'средние остатки'!AF17</f>
        <v>5760.6950502838981</v>
      </c>
      <c r="AT8" s="3">
        <f>'средние остатки'!AG17</f>
        <v>5855.2589269215996</v>
      </c>
      <c r="AU8" s="3">
        <v>5993.1398621709186</v>
      </c>
      <c r="AV8" s="3">
        <f>'средн.остатки 22'!AI17</f>
        <v>6090.9928572545687</v>
      </c>
      <c r="AW8" s="3">
        <f>'средн.остатки 22'!AJ17</f>
        <v>6175.8963638897239</v>
      </c>
      <c r="AX8" s="3">
        <f>'средн.остатки 22'!AK17</f>
        <v>6292.9153481510984</v>
      </c>
      <c r="AY8" s="3"/>
    </row>
    <row r="9" spans="1:51" ht="18.75" x14ac:dyDescent="0.3">
      <c r="A9" s="5" t="s">
        <v>4</v>
      </c>
      <c r="B9" s="5"/>
      <c r="C9" s="420">
        <v>21</v>
      </c>
      <c r="D9" s="420">
        <v>20</v>
      </c>
      <c r="E9" s="420">
        <v>20</v>
      </c>
      <c r="F9" s="420">
        <v>22</v>
      </c>
      <c r="G9" s="420">
        <v>20</v>
      </c>
      <c r="H9" s="420">
        <v>20</v>
      </c>
      <c r="I9" s="420">
        <v>22</v>
      </c>
      <c r="J9" s="420">
        <v>22</v>
      </c>
      <c r="K9" s="420">
        <v>21</v>
      </c>
      <c r="L9" s="420">
        <v>23</v>
      </c>
      <c r="M9" s="420">
        <v>20</v>
      </c>
      <c r="N9" s="420">
        <v>21</v>
      </c>
      <c r="O9" s="420">
        <v>20</v>
      </c>
      <c r="P9" s="362">
        <v>20</v>
      </c>
      <c r="Q9" s="362">
        <v>22</v>
      </c>
      <c r="R9" s="362">
        <v>21</v>
      </c>
      <c r="S9" s="362">
        <v>20</v>
      </c>
      <c r="T9" s="362">
        <v>22</v>
      </c>
      <c r="U9" s="362">
        <v>21</v>
      </c>
      <c r="V9" s="362">
        <v>23</v>
      </c>
      <c r="W9" s="362">
        <v>22</v>
      </c>
      <c r="X9" s="362">
        <v>21</v>
      </c>
      <c r="Y9" s="362">
        <v>21</v>
      </c>
      <c r="Z9" s="362">
        <v>22</v>
      </c>
      <c r="AA9" s="363">
        <v>19</v>
      </c>
      <c r="AB9" s="363">
        <v>20</v>
      </c>
      <c r="AC9" s="363">
        <v>22</v>
      </c>
      <c r="AD9" s="363">
        <v>22</v>
      </c>
      <c r="AE9" s="363">
        <v>20</v>
      </c>
      <c r="AF9" s="363">
        <v>22</v>
      </c>
      <c r="AG9" s="363">
        <v>22</v>
      </c>
      <c r="AH9" s="363">
        <v>22</v>
      </c>
      <c r="AI9" s="363">
        <v>22</v>
      </c>
      <c r="AJ9" s="363">
        <v>21</v>
      </c>
      <c r="AK9" s="363">
        <v>22</v>
      </c>
      <c r="AL9" s="363">
        <v>23</v>
      </c>
      <c r="AM9" s="363">
        <v>20</v>
      </c>
      <c r="AN9" s="363">
        <v>20</v>
      </c>
      <c r="AO9" s="363">
        <v>22</v>
      </c>
      <c r="AP9" s="363">
        <v>21</v>
      </c>
      <c r="AQ9" s="363">
        <v>20</v>
      </c>
      <c r="AR9" s="363">
        <v>22</v>
      </c>
      <c r="AS9" s="363">
        <v>21</v>
      </c>
      <c r="AT9" s="363">
        <v>23</v>
      </c>
      <c r="AU9" s="363">
        <v>22</v>
      </c>
      <c r="AV9" s="363">
        <v>21</v>
      </c>
      <c r="AW9" s="363">
        <v>21</v>
      </c>
      <c r="AX9" s="363">
        <v>22</v>
      </c>
      <c r="AY9" s="363"/>
    </row>
    <row r="10" spans="1:51" s="386" customFormat="1" x14ac:dyDescent="0.25">
      <c r="C10" s="632">
        <v>2019</v>
      </c>
      <c r="D10" s="632"/>
      <c r="E10" s="632"/>
      <c r="F10" s="632"/>
      <c r="G10" s="632"/>
      <c r="H10" s="632"/>
      <c r="I10" s="632"/>
      <c r="J10" s="632"/>
      <c r="K10" s="632"/>
      <c r="L10" s="632"/>
      <c r="M10" s="632"/>
      <c r="N10" s="632"/>
      <c r="O10" s="632">
        <v>2020</v>
      </c>
      <c r="P10" s="632"/>
      <c r="Q10" s="632"/>
      <c r="R10" s="632"/>
      <c r="S10" s="632"/>
      <c r="T10" s="632"/>
      <c r="U10" s="632"/>
      <c r="V10" s="632"/>
      <c r="W10" s="632"/>
      <c r="X10" s="632"/>
      <c r="Y10" s="632"/>
      <c r="Z10" s="632"/>
      <c r="AA10" s="632">
        <v>2021</v>
      </c>
      <c r="AB10" s="632"/>
      <c r="AC10" s="632"/>
      <c r="AD10" s="632"/>
      <c r="AE10" s="632"/>
      <c r="AF10" s="632"/>
      <c r="AG10" s="632"/>
      <c r="AH10" s="632"/>
      <c r="AI10" s="632"/>
      <c r="AJ10" s="632"/>
      <c r="AK10" s="632"/>
      <c r="AL10" s="632"/>
      <c r="AM10" s="632">
        <v>2022</v>
      </c>
      <c r="AN10" s="632"/>
      <c r="AO10" s="632"/>
      <c r="AP10" s="632"/>
      <c r="AQ10" s="632"/>
      <c r="AR10" s="632"/>
      <c r="AS10" s="632"/>
      <c r="AT10" s="632"/>
      <c r="AU10" s="444"/>
      <c r="AV10" s="444"/>
      <c r="AW10" s="444"/>
      <c r="AX10" s="444"/>
      <c r="AY10" s="444"/>
    </row>
    <row r="11" spans="1:51" s="386" customFormat="1" x14ac:dyDescent="0.25">
      <c r="A11" s="445"/>
      <c r="B11" s="445"/>
      <c r="C11" s="446" t="s">
        <v>9</v>
      </c>
      <c r="D11" s="446" t="s">
        <v>10</v>
      </c>
      <c r="E11" s="446" t="s">
        <v>11</v>
      </c>
      <c r="F11" s="446" t="s">
        <v>12</v>
      </c>
      <c r="G11" s="446" t="s">
        <v>13</v>
      </c>
      <c r="H11" s="446" t="s">
        <v>14</v>
      </c>
      <c r="I11" s="446" t="s">
        <v>15</v>
      </c>
      <c r="J11" s="446" t="s">
        <v>16</v>
      </c>
      <c r="K11" s="446" t="s">
        <v>17</v>
      </c>
      <c r="L11" s="446" t="s">
        <v>18</v>
      </c>
      <c r="M11" s="446" t="s">
        <v>19</v>
      </c>
      <c r="N11" s="446" t="s">
        <v>20</v>
      </c>
      <c r="O11" s="446" t="s">
        <v>9</v>
      </c>
      <c r="P11" s="446" t="s">
        <v>10</v>
      </c>
      <c r="Q11" s="446" t="s">
        <v>11</v>
      </c>
      <c r="R11" s="446" t="s">
        <v>12</v>
      </c>
      <c r="S11" s="446" t="s">
        <v>13</v>
      </c>
      <c r="T11" s="446" t="s">
        <v>14</v>
      </c>
      <c r="U11" s="446" t="s">
        <v>15</v>
      </c>
      <c r="V11" s="446" t="s">
        <v>16</v>
      </c>
      <c r="W11" s="446" t="s">
        <v>17</v>
      </c>
      <c r="X11" s="446" t="s">
        <v>18</v>
      </c>
      <c r="Y11" s="446" t="s">
        <v>19</v>
      </c>
      <c r="Z11" s="446" t="s">
        <v>20</v>
      </c>
      <c r="AA11" s="446" t="s">
        <v>9</v>
      </c>
      <c r="AB11" s="446" t="s">
        <v>10</v>
      </c>
      <c r="AC11" s="446" t="s">
        <v>11</v>
      </c>
      <c r="AD11" s="446" t="s">
        <v>12</v>
      </c>
      <c r="AE11" s="446" t="s">
        <v>13</v>
      </c>
      <c r="AF11" s="446" t="s">
        <v>14</v>
      </c>
      <c r="AG11" s="446" t="s">
        <v>15</v>
      </c>
      <c r="AH11" s="446" t="s">
        <v>16</v>
      </c>
      <c r="AI11" s="446" t="s">
        <v>17</v>
      </c>
      <c r="AJ11" s="446" t="s">
        <v>18</v>
      </c>
      <c r="AK11" s="446" t="s">
        <v>19</v>
      </c>
      <c r="AL11" s="446" t="s">
        <v>20</v>
      </c>
      <c r="AM11" s="446" t="s">
        <v>9</v>
      </c>
      <c r="AN11" s="446" t="s">
        <v>10</v>
      </c>
      <c r="AO11" s="446" t="s">
        <v>11</v>
      </c>
      <c r="AP11" s="446" t="s">
        <v>12</v>
      </c>
      <c r="AQ11" s="446" t="s">
        <v>13</v>
      </c>
      <c r="AR11" s="446" t="s">
        <v>14</v>
      </c>
      <c r="AS11" s="446" t="s">
        <v>15</v>
      </c>
      <c r="AT11" s="446" t="s">
        <v>16</v>
      </c>
      <c r="AU11" s="446" t="s">
        <v>17</v>
      </c>
      <c r="AV11" s="446" t="s">
        <v>18</v>
      </c>
      <c r="AW11" s="446" t="s">
        <v>19</v>
      </c>
      <c r="AX11" s="446" t="s">
        <v>20</v>
      </c>
      <c r="AY11" s="446"/>
    </row>
    <row r="12" spans="1:51" s="389" customFormat="1" ht="28.5" customHeight="1" x14ac:dyDescent="0.3">
      <c r="A12" s="387" t="s">
        <v>259</v>
      </c>
      <c r="B12" s="387"/>
      <c r="C12" s="388">
        <f>C8/C7*C9</f>
        <v>181.98282634779599</v>
      </c>
      <c r="D12" s="388">
        <f t="shared" ref="D12:N12" si="4">D8/D7*D9</f>
        <v>178.85077342113678</v>
      </c>
      <c r="E12" s="388">
        <f t="shared" si="4"/>
        <v>164.66017142946978</v>
      </c>
      <c r="F12" s="388">
        <f t="shared" si="4"/>
        <v>155.7002309650928</v>
      </c>
      <c r="G12" s="388">
        <f t="shared" si="4"/>
        <v>140.01193158832285</v>
      </c>
      <c r="H12" s="388">
        <f t="shared" si="4"/>
        <v>161.50786394755897</v>
      </c>
      <c r="I12" s="388">
        <f t="shared" si="4"/>
        <v>164.48561416355923</v>
      </c>
      <c r="J12" s="388">
        <f t="shared" si="4"/>
        <v>188.85147453118324</v>
      </c>
      <c r="K12" s="388">
        <f t="shared" si="4"/>
        <v>195.2534443409368</v>
      </c>
      <c r="L12" s="388">
        <f t="shared" si="4"/>
        <v>200.65834990743167</v>
      </c>
      <c r="M12" s="388">
        <f t="shared" si="4"/>
        <v>189.2466341180679</v>
      </c>
      <c r="N12" s="388">
        <f t="shared" si="4"/>
        <v>154.29191349172689</v>
      </c>
      <c r="O12" s="388">
        <f>O8/O7*O9</f>
        <v>148.98935769764265</v>
      </c>
      <c r="P12" s="388">
        <f t="shared" ref="P12:AT12" si="5">P8/P7*P9</f>
        <v>147.98334581505642</v>
      </c>
      <c r="Q12" s="388">
        <f t="shared" si="5"/>
        <v>125.98450873450199</v>
      </c>
      <c r="R12" s="388">
        <f t="shared" si="5"/>
        <v>134.90351080531866</v>
      </c>
      <c r="S12" s="388">
        <f t="shared" si="5"/>
        <v>130.39650973656995</v>
      </c>
      <c r="T12" s="388">
        <f t="shared" si="5"/>
        <v>133.92878719677822</v>
      </c>
      <c r="U12" s="388">
        <f t="shared" si="5"/>
        <v>121.6375778676733</v>
      </c>
      <c r="V12" s="388">
        <f t="shared" si="5"/>
        <v>118.41492755123792</v>
      </c>
      <c r="W12" s="388">
        <f t="shared" si="5"/>
        <v>122.57058636057016</v>
      </c>
      <c r="X12" s="388">
        <f t="shared" si="5"/>
        <v>114.19885429971859</v>
      </c>
      <c r="Y12" s="388">
        <f t="shared" si="5"/>
        <v>117.31579365717489</v>
      </c>
      <c r="Z12" s="388">
        <f t="shared" si="5"/>
        <v>123.3179803585153</v>
      </c>
      <c r="AA12" s="388">
        <f t="shared" si="5"/>
        <v>104.56192869032206</v>
      </c>
      <c r="AB12" s="388">
        <f t="shared" si="5"/>
        <v>97.007417735664646</v>
      </c>
      <c r="AC12" s="388">
        <f t="shared" si="5"/>
        <v>84.581062018589279</v>
      </c>
      <c r="AD12" s="388">
        <f t="shared" si="5"/>
        <v>96.362256129633693</v>
      </c>
      <c r="AE12" s="388">
        <f t="shared" si="5"/>
        <v>80.318428283642774</v>
      </c>
      <c r="AF12" s="388">
        <f t="shared" si="5"/>
        <v>83.339628823211257</v>
      </c>
      <c r="AG12" s="388">
        <f t="shared" si="5"/>
        <v>93.425915745916512</v>
      </c>
      <c r="AH12" s="388">
        <f t="shared" si="5"/>
        <v>97.076539534987674</v>
      </c>
      <c r="AI12" s="388">
        <f t="shared" si="5"/>
        <v>103.71081550860234</v>
      </c>
      <c r="AJ12" s="388">
        <f t="shared" si="5"/>
        <v>121.1077982293214</v>
      </c>
      <c r="AK12" s="388">
        <f t="shared" si="5"/>
        <v>104.59657336509055</v>
      </c>
      <c r="AL12" s="388">
        <f t="shared" si="5"/>
        <v>113.61884077631727</v>
      </c>
      <c r="AM12" s="388">
        <f t="shared" si="5"/>
        <v>114.81021082733244</v>
      </c>
      <c r="AN12" s="388">
        <f t="shared" si="5"/>
        <v>112.28759332366678</v>
      </c>
      <c r="AO12" s="388">
        <f t="shared" si="5"/>
        <v>96.206261187048199</v>
      </c>
      <c r="AP12" s="388">
        <f t="shared" si="5"/>
        <v>127.17384704298182</v>
      </c>
      <c r="AQ12" s="388">
        <f t="shared" si="5"/>
        <v>127.4869720521839</v>
      </c>
      <c r="AR12" s="388">
        <f t="shared" si="5"/>
        <v>134.7017671813075</v>
      </c>
      <c r="AS12" s="388">
        <f t="shared" si="5"/>
        <v>124.06787132793255</v>
      </c>
      <c r="AT12" s="388">
        <f t="shared" si="5"/>
        <v>138.25432125091197</v>
      </c>
      <c r="AU12" s="388">
        <f>AU8/AU7*AU9</f>
        <v>154.20204818575235</v>
      </c>
      <c r="AV12" s="388">
        <f t="shared" ref="AV12:AX12" si="6">AV8/AV7*AV9</f>
        <v>167.0694332199617</v>
      </c>
      <c r="AW12" s="388">
        <f t="shared" si="6"/>
        <v>177.48269350788772</v>
      </c>
      <c r="AX12" s="388">
        <f t="shared" si="6"/>
        <v>181.83188601835269</v>
      </c>
      <c r="AY12" s="388"/>
    </row>
    <row r="14" spans="1:51" ht="21" x14ac:dyDescent="0.35">
      <c r="B14" s="5" t="s">
        <v>291</v>
      </c>
      <c r="C14" s="633">
        <f>SUM(C12:N12)/12</f>
        <v>172.95843568769024</v>
      </c>
      <c r="D14" s="633"/>
      <c r="E14" s="633"/>
      <c r="F14" s="633"/>
      <c r="G14" s="633"/>
      <c r="H14" s="633"/>
      <c r="I14" s="633"/>
      <c r="J14" s="633"/>
      <c r="K14" s="633"/>
      <c r="L14" s="633"/>
      <c r="M14" s="633"/>
      <c r="N14" s="633"/>
      <c r="O14" s="633">
        <f>SUM(O12:Z12)/12</f>
        <v>128.30347834006315</v>
      </c>
      <c r="P14" s="633"/>
      <c r="Q14" s="633"/>
      <c r="R14" s="633"/>
      <c r="S14" s="633"/>
      <c r="T14" s="633"/>
      <c r="U14" s="633"/>
      <c r="V14" s="633"/>
      <c r="W14" s="633"/>
      <c r="X14" s="633"/>
      <c r="Y14" s="633"/>
      <c r="Z14" s="633"/>
      <c r="AA14" s="633">
        <f>SUM(AA12:AL12)/12</f>
        <v>98.308933736774961</v>
      </c>
      <c r="AB14" s="633"/>
      <c r="AC14" s="633"/>
      <c r="AD14" s="633"/>
      <c r="AE14" s="633"/>
      <c r="AF14" s="633"/>
      <c r="AG14" s="633"/>
      <c r="AH14" s="633"/>
      <c r="AI14" s="633"/>
      <c r="AJ14" s="633"/>
      <c r="AK14" s="633"/>
      <c r="AL14" s="633"/>
      <c r="AM14" s="634">
        <f>SUM(AM12:AX12)/12</f>
        <v>137.96457542710996</v>
      </c>
      <c r="AN14" s="635"/>
      <c r="AO14" s="635"/>
      <c r="AP14" s="635"/>
      <c r="AQ14" s="635"/>
      <c r="AR14" s="635"/>
      <c r="AS14" s="635"/>
      <c r="AT14" s="635"/>
      <c r="AU14" s="635"/>
      <c r="AV14" s="635"/>
      <c r="AW14" s="635"/>
      <c r="AX14" s="635"/>
      <c r="AY14" s="545"/>
    </row>
    <row r="15" spans="1:51" ht="21" x14ac:dyDescent="0.35">
      <c r="B15" s="5" t="s">
        <v>292</v>
      </c>
      <c r="C15" s="633">
        <f>SUM(C12:E12)/3</f>
        <v>175.16459039946753</v>
      </c>
      <c r="D15" s="633"/>
      <c r="E15" s="633"/>
      <c r="F15" s="633">
        <f>SUM(F12:H12)/3</f>
        <v>152.40667550032487</v>
      </c>
      <c r="G15" s="633"/>
      <c r="H15" s="633"/>
      <c r="I15" s="633">
        <f>SUM(I12:K12)/3</f>
        <v>182.86351101189311</v>
      </c>
      <c r="J15" s="633"/>
      <c r="K15" s="633"/>
      <c r="L15" s="633">
        <f>SUM(L12:N12)/3</f>
        <v>181.39896583907549</v>
      </c>
      <c r="M15" s="633"/>
      <c r="N15" s="633"/>
      <c r="O15" s="633">
        <f>SUM(O12:Q12)/3</f>
        <v>140.98573741573367</v>
      </c>
      <c r="P15" s="633"/>
      <c r="Q15" s="633"/>
      <c r="R15" s="633">
        <f>SUM(R12:T12)/3</f>
        <v>133.07626924622227</v>
      </c>
      <c r="S15" s="633"/>
      <c r="T15" s="633"/>
      <c r="U15" s="633">
        <f>SUM(U12:W12)/3</f>
        <v>120.87436392649379</v>
      </c>
      <c r="V15" s="633"/>
      <c r="W15" s="633"/>
      <c r="X15" s="633">
        <f>SUM(X12:Z12)/3</f>
        <v>118.27754277180293</v>
      </c>
      <c r="Y15" s="633"/>
      <c r="Z15" s="633"/>
      <c r="AA15" s="633">
        <f>SUM(AA12:AC12)/3</f>
        <v>95.383469481525324</v>
      </c>
      <c r="AB15" s="633"/>
      <c r="AC15" s="633"/>
      <c r="AD15" s="633">
        <f>SUM(AD12:AF12)/3</f>
        <v>86.673437745495903</v>
      </c>
      <c r="AE15" s="633"/>
      <c r="AF15" s="633"/>
      <c r="AG15" s="633">
        <f>SUM(AG12:AI12)/3</f>
        <v>98.071090263168841</v>
      </c>
      <c r="AH15" s="633"/>
      <c r="AI15" s="633"/>
      <c r="AJ15" s="633">
        <f>SUM(AJ12:AL12)/3</f>
        <v>113.10773745690973</v>
      </c>
      <c r="AK15" s="633"/>
      <c r="AL15" s="633"/>
      <c r="AM15" s="633">
        <f>SUM(AM12:AO12)/3</f>
        <v>107.76802177934913</v>
      </c>
      <c r="AN15" s="633"/>
      <c r="AO15" s="633"/>
      <c r="AP15" s="633">
        <f>SUM(AP12:AR12)/3</f>
        <v>129.78752875882441</v>
      </c>
      <c r="AQ15" s="633"/>
      <c r="AR15" s="633"/>
      <c r="AS15" s="633">
        <f>SUM(AS12:AU12)/3</f>
        <v>138.84141358819895</v>
      </c>
      <c r="AT15" s="633"/>
      <c r="AU15" s="633"/>
      <c r="AV15" s="636">
        <f>SUM(AV12:AX12)/3</f>
        <v>175.46133758206739</v>
      </c>
      <c r="AW15" s="637"/>
      <c r="AX15" s="638"/>
    </row>
  </sheetData>
  <mergeCells count="25">
    <mergeCell ref="AM14:AX14"/>
    <mergeCell ref="AM15:AO15"/>
    <mergeCell ref="AP15:AR15"/>
    <mergeCell ref="O14:Z14"/>
    <mergeCell ref="O15:Q15"/>
    <mergeCell ref="R15:T15"/>
    <mergeCell ref="U15:W15"/>
    <mergeCell ref="X15:Z15"/>
    <mergeCell ref="AA14:AL14"/>
    <mergeCell ref="AA15:AC15"/>
    <mergeCell ref="AD15:AF15"/>
    <mergeCell ref="AG15:AI15"/>
    <mergeCell ref="AJ15:AL15"/>
    <mergeCell ref="AS15:AU15"/>
    <mergeCell ref="AV15:AX15"/>
    <mergeCell ref="C14:N14"/>
    <mergeCell ref="C15:E15"/>
    <mergeCell ref="F15:H15"/>
    <mergeCell ref="I15:K15"/>
    <mergeCell ref="L15:N15"/>
    <mergeCell ref="A1:AU1"/>
    <mergeCell ref="C10:N10"/>
    <mergeCell ref="O10:Z10"/>
    <mergeCell ref="AA10:AL10"/>
    <mergeCell ref="AM10:AT10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265B-5081-4244-A097-498317C6B392}">
  <dimension ref="A1:AY15"/>
  <sheetViews>
    <sheetView workbookViewId="0">
      <selection sqref="A1:XFD1048576"/>
    </sheetView>
  </sheetViews>
  <sheetFormatPr defaultRowHeight="15" x14ac:dyDescent="0.25"/>
  <cols>
    <col min="1" max="1" width="57.5703125" customWidth="1"/>
    <col min="2" max="2" width="14.5703125" customWidth="1"/>
    <col min="3" max="47" width="11.140625" customWidth="1"/>
    <col min="48" max="48" width="10.85546875" customWidth="1"/>
    <col min="49" max="50" width="11" customWidth="1"/>
    <col min="51" max="51" width="10.28515625" bestFit="1" customWidth="1"/>
  </cols>
  <sheetData>
    <row r="1" spans="1:51" ht="39" customHeight="1" x14ac:dyDescent="0.25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1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</row>
    <row r="2" spans="1:51" ht="72" x14ac:dyDescent="0.25">
      <c r="A2" s="1" t="s">
        <v>1</v>
      </c>
      <c r="B2" s="1"/>
    </row>
    <row r="3" spans="1:51" x14ac:dyDescent="0.25">
      <c r="A3" s="6"/>
      <c r="B3" s="7">
        <v>43435</v>
      </c>
      <c r="C3" s="7">
        <v>43466</v>
      </c>
      <c r="D3" s="7">
        <v>43497</v>
      </c>
      <c r="E3" s="7">
        <v>43525</v>
      </c>
      <c r="F3" s="7">
        <v>43556</v>
      </c>
      <c r="G3" s="7">
        <v>43586</v>
      </c>
      <c r="H3" s="7">
        <v>43617</v>
      </c>
      <c r="I3" s="7">
        <v>43647</v>
      </c>
      <c r="J3" s="7">
        <v>43678</v>
      </c>
      <c r="K3" s="7">
        <v>43709</v>
      </c>
      <c r="L3" s="7">
        <v>43739</v>
      </c>
      <c r="M3" s="7">
        <v>43770</v>
      </c>
      <c r="N3" s="7">
        <v>43800</v>
      </c>
      <c r="O3" s="7">
        <v>43831</v>
      </c>
      <c r="P3" s="7">
        <v>43862</v>
      </c>
      <c r="Q3" s="7">
        <v>43891</v>
      </c>
      <c r="R3" s="7">
        <v>43922</v>
      </c>
      <c r="S3" s="7">
        <v>43952</v>
      </c>
      <c r="T3" s="7">
        <v>43983</v>
      </c>
      <c r="U3" s="7">
        <v>44013</v>
      </c>
      <c r="V3" s="7">
        <v>44044</v>
      </c>
      <c r="W3" s="7">
        <v>44075</v>
      </c>
      <c r="X3" s="7">
        <v>44105</v>
      </c>
      <c r="Y3" s="7">
        <v>44136</v>
      </c>
      <c r="Z3" s="7">
        <v>44166</v>
      </c>
      <c r="AA3" s="7">
        <v>44197</v>
      </c>
      <c r="AB3" s="7">
        <v>44228</v>
      </c>
      <c r="AC3" s="7">
        <v>44256</v>
      </c>
      <c r="AD3" s="7">
        <v>44287</v>
      </c>
      <c r="AE3" s="7">
        <v>44317</v>
      </c>
      <c r="AF3" s="7">
        <v>44348</v>
      </c>
      <c r="AG3" s="7">
        <v>44378</v>
      </c>
      <c r="AH3" s="7">
        <v>44409</v>
      </c>
      <c r="AI3" s="7">
        <v>44440</v>
      </c>
      <c r="AJ3" s="7">
        <v>44470</v>
      </c>
      <c r="AK3" s="7">
        <v>44501</v>
      </c>
      <c r="AL3" s="7">
        <v>44531</v>
      </c>
      <c r="AM3" s="7">
        <v>44562</v>
      </c>
      <c r="AN3" s="7">
        <v>44593</v>
      </c>
      <c r="AO3" s="7">
        <v>44621</v>
      </c>
      <c r="AP3" s="7">
        <v>44652</v>
      </c>
      <c r="AQ3" s="7">
        <v>44682</v>
      </c>
      <c r="AR3" s="7">
        <v>44713</v>
      </c>
      <c r="AS3" s="7">
        <v>44743</v>
      </c>
      <c r="AT3" s="7">
        <v>44774</v>
      </c>
      <c r="AU3" s="7">
        <v>44805</v>
      </c>
      <c r="AV3" s="7">
        <v>44835</v>
      </c>
      <c r="AW3" s="7">
        <v>44866</v>
      </c>
      <c r="AX3" s="7">
        <v>44896</v>
      </c>
      <c r="AY3" s="7">
        <v>44927</v>
      </c>
    </row>
    <row r="4" spans="1:51" x14ac:dyDescent="0.25">
      <c r="A4" s="5" t="s">
        <v>186</v>
      </c>
      <c r="B4" s="5">
        <v>3949.42</v>
      </c>
      <c r="C4" s="3">
        <v>4010.7669999999998</v>
      </c>
      <c r="D4" s="3">
        <v>4102.7669999999998</v>
      </c>
      <c r="E4" s="3">
        <v>4167.0519999999997</v>
      </c>
      <c r="F4" s="3">
        <v>4222.88</v>
      </c>
      <c r="G4" s="3">
        <v>4283.0820000000003</v>
      </c>
      <c r="H4" s="3">
        <v>4345.6059999999998</v>
      </c>
      <c r="I4" s="3">
        <v>4448.25</v>
      </c>
      <c r="J4" s="3">
        <v>4530.1710000000003</v>
      </c>
      <c r="K4" s="3">
        <v>4657.0410000000002</v>
      </c>
      <c r="L4" s="3">
        <v>4754.4449999999997</v>
      </c>
      <c r="M4" s="3">
        <v>4887.2299999999996</v>
      </c>
      <c r="N4" s="3">
        <v>5022.0240000000003</v>
      </c>
      <c r="O4" s="3">
        <v>5131.3810000000003</v>
      </c>
      <c r="P4" s="3">
        <v>5265.076</v>
      </c>
      <c r="Q4" s="3">
        <v>5294.8710000000001</v>
      </c>
      <c r="R4" s="3">
        <v>5103.1660000000002</v>
      </c>
      <c r="S4" s="3">
        <v>5023.7669999999998</v>
      </c>
      <c r="T4" s="3">
        <v>5037.9139999999998</v>
      </c>
      <c r="U4" s="3">
        <v>5032.2209999999995</v>
      </c>
      <c r="V4" s="3">
        <v>4924.13</v>
      </c>
      <c r="W4" s="3">
        <v>4653.2669999999998</v>
      </c>
      <c r="X4" s="3">
        <v>4576.2719999999999</v>
      </c>
      <c r="Y4" s="3">
        <v>4542.4139999999998</v>
      </c>
      <c r="Z4" s="3">
        <v>4534.9539999999997</v>
      </c>
      <c r="AA4" s="3">
        <v>4532.5730000000003</v>
      </c>
      <c r="AB4" s="3">
        <v>4599.2629999999999</v>
      </c>
      <c r="AC4" s="3">
        <v>4648.97</v>
      </c>
      <c r="AD4" s="3">
        <v>4678.2550000000001</v>
      </c>
      <c r="AE4" s="3">
        <v>4655.7430000000004</v>
      </c>
      <c r="AF4" s="3">
        <v>4611.4970000000003</v>
      </c>
      <c r="AG4" s="3">
        <v>4605.8580000000002</v>
      </c>
      <c r="AH4" s="3">
        <v>4652.2079999999996</v>
      </c>
      <c r="AI4" s="3">
        <v>4710.8149999999996</v>
      </c>
      <c r="AJ4" s="3">
        <v>4832.9229999999998</v>
      </c>
      <c r="AK4" s="3">
        <v>4939.83</v>
      </c>
      <c r="AL4" s="3">
        <v>5017.2129999999997</v>
      </c>
      <c r="AM4" s="3">
        <v>5098.8220000000001</v>
      </c>
      <c r="AN4" s="3">
        <v>5222.24</v>
      </c>
      <c r="AO4" s="3">
        <v>5249.4179999999997</v>
      </c>
      <c r="AP4" s="3">
        <v>5312.7790000000005</v>
      </c>
      <c r="AQ4" s="3">
        <v>5460.5309999999999</v>
      </c>
      <c r="AR4" s="3">
        <v>5594.4719999999998</v>
      </c>
      <c r="AS4" s="3">
        <v>5727.982</v>
      </c>
      <c r="AT4" s="3">
        <v>5823.1790000000001</v>
      </c>
      <c r="AU4" s="3">
        <v>5943.6440000000002</v>
      </c>
      <c r="AV4" s="3">
        <v>6069.8029999999999</v>
      </c>
      <c r="AW4" s="3">
        <f>'ШДМ 22'!AP15</f>
        <v>6134.2529999999997</v>
      </c>
      <c r="AX4" s="3">
        <f>'ШДМ 22'!AT15</f>
        <v>6251.7759999999998</v>
      </c>
      <c r="AY4" s="3">
        <f>'ШДМ 22'!AX15</f>
        <v>6375.6189999999997</v>
      </c>
    </row>
    <row r="5" spans="1:51" x14ac:dyDescent="0.25">
      <c r="A5" s="6"/>
      <c r="B5" s="6"/>
      <c r="C5" s="8">
        <v>43466</v>
      </c>
      <c r="D5" s="8">
        <v>43497</v>
      </c>
      <c r="E5" s="8">
        <v>43525</v>
      </c>
      <c r="F5" s="8">
        <v>43556</v>
      </c>
      <c r="G5" s="8">
        <v>43586</v>
      </c>
      <c r="H5" s="8">
        <v>43617</v>
      </c>
      <c r="I5" s="8">
        <v>43647</v>
      </c>
      <c r="J5" s="8">
        <v>43678</v>
      </c>
      <c r="K5" s="8">
        <v>43709</v>
      </c>
      <c r="L5" s="8">
        <v>43739</v>
      </c>
      <c r="M5" s="8">
        <v>43770</v>
      </c>
      <c r="N5" s="8">
        <v>43800</v>
      </c>
      <c r="O5" s="8">
        <v>43831</v>
      </c>
      <c r="P5" s="8">
        <v>43862</v>
      </c>
      <c r="Q5" s="8">
        <v>43891</v>
      </c>
      <c r="R5" s="8">
        <v>43922</v>
      </c>
      <c r="S5" s="8">
        <v>43952</v>
      </c>
      <c r="T5" s="8">
        <v>43983</v>
      </c>
      <c r="U5" s="8">
        <v>44013</v>
      </c>
      <c r="V5" s="8">
        <v>44044</v>
      </c>
      <c r="W5" s="8">
        <v>44075</v>
      </c>
      <c r="X5" s="8">
        <v>44105</v>
      </c>
      <c r="Y5" s="8">
        <v>44136</v>
      </c>
      <c r="Z5" s="8">
        <v>44166</v>
      </c>
      <c r="AA5" s="8">
        <v>44197</v>
      </c>
      <c r="AB5" s="8">
        <v>44228</v>
      </c>
      <c r="AC5" s="8">
        <v>44256</v>
      </c>
      <c r="AD5" s="8">
        <v>44287</v>
      </c>
      <c r="AE5" s="8">
        <v>44317</v>
      </c>
      <c r="AF5" s="8">
        <v>44348</v>
      </c>
      <c r="AG5" s="8">
        <v>44378</v>
      </c>
      <c r="AH5" s="8">
        <v>44409</v>
      </c>
      <c r="AI5" s="8">
        <v>44440</v>
      </c>
      <c r="AJ5" s="8">
        <v>44470</v>
      </c>
      <c r="AK5" s="8">
        <v>44501</v>
      </c>
      <c r="AL5" s="8">
        <v>44531</v>
      </c>
      <c r="AM5" s="8">
        <v>44562</v>
      </c>
      <c r="AN5" s="8">
        <v>44593</v>
      </c>
      <c r="AO5" s="8">
        <v>44621</v>
      </c>
      <c r="AP5" s="8">
        <v>44652</v>
      </c>
      <c r="AQ5" s="8">
        <v>44682</v>
      </c>
      <c r="AR5" s="8">
        <v>44713</v>
      </c>
      <c r="AS5" s="8">
        <v>44743</v>
      </c>
      <c r="AT5" s="8">
        <v>44774</v>
      </c>
      <c r="AU5" s="8">
        <v>44805</v>
      </c>
      <c r="AV5" s="8">
        <v>44835</v>
      </c>
      <c r="AW5" s="8">
        <v>44866</v>
      </c>
      <c r="AX5" s="8">
        <v>44896</v>
      </c>
      <c r="AY5" s="8">
        <v>44927</v>
      </c>
    </row>
    <row r="6" spans="1:51" x14ac:dyDescent="0.25">
      <c r="A6" s="5" t="s">
        <v>2</v>
      </c>
      <c r="B6" s="5"/>
      <c r="C6" s="369">
        <v>558.38739999999996</v>
      </c>
      <c r="D6" s="369">
        <v>526.40710000000001</v>
      </c>
      <c r="E6" s="369">
        <v>564.84199999999998</v>
      </c>
      <c r="F6" s="369">
        <v>661.33180000000004</v>
      </c>
      <c r="G6" s="369">
        <v>677.27869999999996</v>
      </c>
      <c r="H6" s="369">
        <v>646.69010000000003</v>
      </c>
      <c r="I6" s="369">
        <v>680.04750000000001</v>
      </c>
      <c r="J6" s="369">
        <v>659.76480000000004</v>
      </c>
      <c r="K6" s="369">
        <v>603.2192</v>
      </c>
      <c r="L6" s="369">
        <v>683.94619999999998</v>
      </c>
      <c r="M6" s="369">
        <v>657.21280000000002</v>
      </c>
      <c r="N6" s="369">
        <v>798.74540000000002</v>
      </c>
      <c r="O6" s="369">
        <v>828.92614000000003</v>
      </c>
      <c r="P6" s="369">
        <v>743.56130200000007</v>
      </c>
      <c r="Q6" s="369">
        <v>718.79956800000002</v>
      </c>
      <c r="R6" s="369">
        <v>706.94708000000003</v>
      </c>
      <c r="S6" s="369">
        <v>783.08930299999997</v>
      </c>
      <c r="T6" s="369">
        <v>822.09676999999999</v>
      </c>
      <c r="U6" s="369">
        <v>752.83617900000002</v>
      </c>
      <c r="V6" s="369">
        <v>664.87196200000005</v>
      </c>
      <c r="W6" s="369">
        <v>749.04186200000004</v>
      </c>
      <c r="X6" s="369">
        <v>803.39688725000008</v>
      </c>
      <c r="Y6" s="369">
        <v>805.57599704999996</v>
      </c>
      <c r="Z6" s="369">
        <v>804.74268891999998</v>
      </c>
      <c r="AA6" s="370">
        <v>894.95010604999993</v>
      </c>
      <c r="AB6" s="370">
        <v>1003.3603100300001</v>
      </c>
      <c r="AC6" s="370">
        <v>1238.9790591200001</v>
      </c>
      <c r="AD6" s="370">
        <v>1041.56873821</v>
      </c>
      <c r="AE6" s="370">
        <v>1108.1510985800001</v>
      </c>
      <c r="AF6" s="370">
        <v>1208.7308644300001</v>
      </c>
      <c r="AG6" s="370">
        <v>1133.5809907299999</v>
      </c>
      <c r="AH6" s="370">
        <v>1116.5324950300001</v>
      </c>
      <c r="AI6" s="370">
        <v>1131.63379523</v>
      </c>
      <c r="AJ6" s="370">
        <v>952.63420787999996</v>
      </c>
      <c r="AK6" s="370">
        <v>1123.0435215799998</v>
      </c>
      <c r="AL6" s="370">
        <v>1102.4180055800002</v>
      </c>
      <c r="AM6" s="370">
        <v>1020.53793432</v>
      </c>
      <c r="AN6" s="370">
        <v>962.28591081000002</v>
      </c>
      <c r="AO6" s="370">
        <v>1256.73872136</v>
      </c>
      <c r="AP6" s="370">
        <v>1036.2167419899999</v>
      </c>
      <c r="AQ6" s="370">
        <v>997.09735432000002</v>
      </c>
      <c r="AR6" s="370">
        <v>1055.31653815</v>
      </c>
      <c r="AS6" s="370">
        <v>1070.2648782599999</v>
      </c>
      <c r="AT6" s="370">
        <v>1094.5463458900001</v>
      </c>
      <c r="AU6" s="3">
        <v>981.20002260000001</v>
      </c>
      <c r="AV6" s="3">
        <f>'объем привлечения 22'!AE65</f>
        <v>830.06491553000001</v>
      </c>
      <c r="AW6" s="3">
        <f>'объем привлечения 22'!AH65</f>
        <v>848.26367717999995</v>
      </c>
      <c r="AX6" s="3">
        <f>'объем привлечения 22'!AK65</f>
        <v>885.22836915000005</v>
      </c>
      <c r="AY6" s="5"/>
    </row>
    <row r="7" spans="1:51" ht="18.75" x14ac:dyDescent="0.3">
      <c r="A7" s="5" t="s">
        <v>5</v>
      </c>
      <c r="B7" s="5"/>
      <c r="C7" s="3">
        <f>C4+C6-D4</f>
        <v>466.38739999999962</v>
      </c>
      <c r="D7" s="3">
        <f>D4+D6-E4</f>
        <v>462.1221000000005</v>
      </c>
      <c r="E7" s="3">
        <f t="shared" ref="E7:AX7" si="0">E4+E6-F4</f>
        <v>509.01399999999921</v>
      </c>
      <c r="F7" s="3">
        <f t="shared" si="0"/>
        <v>601.1297999999997</v>
      </c>
      <c r="G7" s="3">
        <f t="shared" si="0"/>
        <v>614.75470000000041</v>
      </c>
      <c r="H7" s="3">
        <f t="shared" si="0"/>
        <v>544.04609999999957</v>
      </c>
      <c r="I7" s="3">
        <f t="shared" si="0"/>
        <v>598.1264999999994</v>
      </c>
      <c r="J7" s="3">
        <f t="shared" si="0"/>
        <v>532.89480000000003</v>
      </c>
      <c r="K7" s="3">
        <f t="shared" si="0"/>
        <v>505.81520000000091</v>
      </c>
      <c r="L7" s="3">
        <f t="shared" si="0"/>
        <v>551.16120000000046</v>
      </c>
      <c r="M7" s="3">
        <f t="shared" si="0"/>
        <v>522.41879999999946</v>
      </c>
      <c r="N7" s="3">
        <f t="shared" si="0"/>
        <v>689.38839999999982</v>
      </c>
      <c r="O7" s="3">
        <f t="shared" si="0"/>
        <v>695.23114000000078</v>
      </c>
      <c r="P7" s="3">
        <f t="shared" si="0"/>
        <v>713.766302</v>
      </c>
      <c r="Q7" s="3">
        <f t="shared" si="0"/>
        <v>910.50456800000029</v>
      </c>
      <c r="R7" s="3">
        <f t="shared" si="0"/>
        <v>786.34608000000026</v>
      </c>
      <c r="S7" s="3">
        <f t="shared" si="0"/>
        <v>768.94230299999981</v>
      </c>
      <c r="T7" s="3">
        <f t="shared" si="0"/>
        <v>827.78977000000032</v>
      </c>
      <c r="U7" s="3">
        <f t="shared" si="0"/>
        <v>860.92717899999934</v>
      </c>
      <c r="V7" s="3">
        <f t="shared" si="0"/>
        <v>935.73496200000045</v>
      </c>
      <c r="W7" s="3">
        <f t="shared" si="0"/>
        <v>826.03686199999993</v>
      </c>
      <c r="X7" s="3">
        <f t="shared" si="0"/>
        <v>837.25488725000014</v>
      </c>
      <c r="Y7" s="3">
        <f t="shared" si="0"/>
        <v>813.03599705000033</v>
      </c>
      <c r="Z7" s="3">
        <f t="shared" si="0"/>
        <v>807.12368891999904</v>
      </c>
      <c r="AA7" s="3">
        <f t="shared" si="0"/>
        <v>828.2601060500001</v>
      </c>
      <c r="AB7" s="3">
        <f t="shared" si="0"/>
        <v>953.65331002999937</v>
      </c>
      <c r="AC7" s="3">
        <f t="shared" si="0"/>
        <v>1209.69405912</v>
      </c>
      <c r="AD7" s="3">
        <f t="shared" si="0"/>
        <v>1064.0807382099993</v>
      </c>
      <c r="AE7" s="3">
        <f t="shared" si="0"/>
        <v>1152.3970985799997</v>
      </c>
      <c r="AF7" s="3">
        <f t="shared" si="0"/>
        <v>1214.3698644300002</v>
      </c>
      <c r="AG7" s="3">
        <f t="shared" si="0"/>
        <v>1087.2309907300005</v>
      </c>
      <c r="AH7" s="3">
        <f t="shared" si="0"/>
        <v>1057.9254950300001</v>
      </c>
      <c r="AI7" s="3">
        <f t="shared" si="0"/>
        <v>1009.5257952299999</v>
      </c>
      <c r="AJ7" s="3">
        <f t="shared" si="0"/>
        <v>845.7272078799997</v>
      </c>
      <c r="AK7" s="3">
        <f t="shared" si="0"/>
        <v>1045.66052158</v>
      </c>
      <c r="AL7" s="3">
        <f t="shared" si="0"/>
        <v>1020.8090055800003</v>
      </c>
      <c r="AM7" s="3">
        <f t="shared" si="0"/>
        <v>897.11993432000054</v>
      </c>
      <c r="AN7" s="3">
        <f t="shared" si="0"/>
        <v>935.10791081000025</v>
      </c>
      <c r="AO7" s="3">
        <f t="shared" si="0"/>
        <v>1193.3777213599988</v>
      </c>
      <c r="AP7" s="3">
        <f t="shared" si="0"/>
        <v>888.46474199000022</v>
      </c>
      <c r="AQ7" s="3">
        <f t="shared" si="0"/>
        <v>863.15635431999999</v>
      </c>
      <c r="AR7" s="3">
        <f t="shared" si="0"/>
        <v>921.80653815000005</v>
      </c>
      <c r="AS7" s="3">
        <f t="shared" si="0"/>
        <v>975.06787825999982</v>
      </c>
      <c r="AT7" s="3">
        <f t="shared" si="0"/>
        <v>974.08134589000019</v>
      </c>
      <c r="AU7" s="3">
        <f t="shared" si="0"/>
        <v>855.04102260000036</v>
      </c>
      <c r="AV7" s="3">
        <f t="shared" si="0"/>
        <v>765.61491552999996</v>
      </c>
      <c r="AW7" s="3">
        <f t="shared" si="0"/>
        <v>730.74067717999969</v>
      </c>
      <c r="AX7" s="3">
        <f t="shared" si="0"/>
        <v>761.38536914999986</v>
      </c>
      <c r="AY7" s="3"/>
    </row>
    <row r="8" spans="1:51" ht="18.75" x14ac:dyDescent="0.3">
      <c r="A8" s="5" t="s">
        <v>3</v>
      </c>
      <c r="B8" s="5"/>
      <c r="C8" s="3">
        <f>'средние остатки 2019'!N17</f>
        <v>4041.6427249999997</v>
      </c>
      <c r="D8" s="3">
        <f>'средние остатки 2019'!O17</f>
        <v>4132.54475</v>
      </c>
      <c r="E8" s="3">
        <f>'средние остатки 2019'!P17</f>
        <v>4190.716625</v>
      </c>
      <c r="F8" s="3">
        <f>'средние остатки 2019'!Q17</f>
        <v>4254.3658500000001</v>
      </c>
      <c r="G8" s="3">
        <f>'средние остатки 2019'!R17</f>
        <v>4303.6496500000003</v>
      </c>
      <c r="H8" s="3">
        <f>'средние остатки 2019'!S17</f>
        <v>4393.3861749999996</v>
      </c>
      <c r="I8" s="3">
        <f>'средние остатки 2019'!T17</f>
        <v>4471.9638500000001</v>
      </c>
      <c r="J8" s="3">
        <f>'средние остатки 2019'!U17</f>
        <v>4574.453125</v>
      </c>
      <c r="K8" s="3">
        <f>'средние остатки 2019'!V17</f>
        <v>4702.96</v>
      </c>
      <c r="L8" s="3">
        <f>'средние остатки 2019'!W17</f>
        <v>4808.4824750000007</v>
      </c>
      <c r="M8" s="3">
        <f>'средние остатки 2019'!X17</f>
        <v>4943.2999749999999</v>
      </c>
      <c r="N8" s="3">
        <f>'средние остатки 2019'!Y17</f>
        <v>5065.0978749999995</v>
      </c>
      <c r="O8" s="3">
        <f>'средние остатки'!B17</f>
        <v>5179.1020499999995</v>
      </c>
      <c r="P8" s="3">
        <f>'средние остатки'!C17</f>
        <v>5281.2762750000002</v>
      </c>
      <c r="Q8" s="3">
        <f>'средние остатки'!D17</f>
        <v>5214.0668500000002</v>
      </c>
      <c r="R8" s="3">
        <f>'средние остатки'!E17</f>
        <v>5051.4688999999998</v>
      </c>
      <c r="S8" s="3">
        <f>'средние остатки'!F17</f>
        <v>5013.3696250000003</v>
      </c>
      <c r="T8" s="3">
        <f>'средние остатки'!G17</f>
        <v>5039.3127250000007</v>
      </c>
      <c r="U8" s="3">
        <f>'средние остатки'!H17</f>
        <v>4986.7188940004153</v>
      </c>
      <c r="V8" s="3">
        <f>'средние остатки'!I17</f>
        <v>4817.6081622778447</v>
      </c>
      <c r="W8" s="3">
        <f>'средние остатки'!J17</f>
        <v>4602.1737513993348</v>
      </c>
      <c r="X8" s="3">
        <f>'средние остатки'!K17</f>
        <v>4553.02613718048</v>
      </c>
      <c r="Y8" s="3">
        <f>'средние остатки'!L17</f>
        <v>4541.9982507511095</v>
      </c>
      <c r="Z8" s="3">
        <f>'средние остатки'!M17</f>
        <v>4524.2210553240384</v>
      </c>
      <c r="AA8" s="3">
        <f>'средние остатки'!N17</f>
        <v>4558.1302182020372</v>
      </c>
      <c r="AB8" s="3">
        <f>'средние остатки'!O17</f>
        <v>4625.5722510539726</v>
      </c>
      <c r="AC8" s="3">
        <f>'средние остатки'!P17</f>
        <v>4650.7821926339875</v>
      </c>
      <c r="AD8" s="3">
        <f>'средние остатки'!Q17</f>
        <v>4660.7827562728016</v>
      </c>
      <c r="AE8" s="3">
        <f>'средние остатки'!R17</f>
        <v>4627.9361858287857</v>
      </c>
      <c r="AF8" s="3">
        <f>'средние остатки'!S17</f>
        <v>4600.2333525313452</v>
      </c>
      <c r="AG8" s="3">
        <f>'средние остатки'!T17</f>
        <v>4617.0704971041077</v>
      </c>
      <c r="AH8" s="3">
        <f>'средние остатки'!U17</f>
        <v>4668.170279243237</v>
      </c>
      <c r="AI8" s="3">
        <f>'средние остатки'!V17</f>
        <v>4759.0337954669803</v>
      </c>
      <c r="AJ8" s="3">
        <f>'средние остатки'!W17</f>
        <v>4877.3409547132551</v>
      </c>
      <c r="AK8" s="3">
        <f>'средние остатки'!X17</f>
        <v>4971.4776118373329</v>
      </c>
      <c r="AL8" s="3">
        <f>'средние остатки'!Y17</f>
        <v>5042.7450377402101</v>
      </c>
      <c r="AM8" s="3">
        <f>'средние остатки'!Z17</f>
        <v>5149.9264398340947</v>
      </c>
      <c r="AN8" s="3">
        <f>'средние остатки'!AA17</f>
        <v>5250.0508401388488</v>
      </c>
      <c r="AO8" s="3">
        <f>'средние остатки'!AB17</f>
        <v>5218.6549434529297</v>
      </c>
      <c r="AP8" s="3">
        <f>'средние остатки'!AC17</f>
        <v>5380.4513905199328</v>
      </c>
      <c r="AQ8" s="3">
        <f>'средние остатки'!AD17</f>
        <v>5502.0595009929393</v>
      </c>
      <c r="AR8" s="3">
        <f>'средние остатки'!AE17</f>
        <v>5644.0440767312884</v>
      </c>
      <c r="AS8" s="3">
        <f>'средние остатки'!AF17</f>
        <v>5760.6950502838981</v>
      </c>
      <c r="AT8" s="3">
        <f>'средние остатки'!AG17</f>
        <v>5855.2589269215996</v>
      </c>
      <c r="AU8" s="3">
        <v>5993.1398621709186</v>
      </c>
      <c r="AV8" s="3">
        <f>'средн.остатки 22'!AI17</f>
        <v>6090.9928572545687</v>
      </c>
      <c r="AW8" s="3">
        <f>'средн.остатки 22'!AJ17</f>
        <v>6175.8963638897239</v>
      </c>
      <c r="AX8" s="3">
        <f>'средн.остатки 22'!AK17</f>
        <v>6292.9153481510984</v>
      </c>
      <c r="AY8" s="3"/>
    </row>
    <row r="9" spans="1:51" ht="18.75" x14ac:dyDescent="0.3">
      <c r="A9" s="5" t="s">
        <v>4</v>
      </c>
      <c r="B9" s="5"/>
      <c r="C9" s="420">
        <v>21</v>
      </c>
      <c r="D9" s="420">
        <v>20</v>
      </c>
      <c r="E9" s="420">
        <v>20</v>
      </c>
      <c r="F9" s="420">
        <v>22</v>
      </c>
      <c r="G9" s="420">
        <v>20</v>
      </c>
      <c r="H9" s="420">
        <v>20</v>
      </c>
      <c r="I9" s="420">
        <v>22</v>
      </c>
      <c r="J9" s="420">
        <v>22</v>
      </c>
      <c r="K9" s="420">
        <v>21</v>
      </c>
      <c r="L9" s="420">
        <v>23</v>
      </c>
      <c r="M9" s="420">
        <v>20</v>
      </c>
      <c r="N9" s="420">
        <v>21</v>
      </c>
      <c r="O9" s="420">
        <v>20</v>
      </c>
      <c r="P9" s="362">
        <v>20</v>
      </c>
      <c r="Q9" s="362">
        <v>22</v>
      </c>
      <c r="R9" s="362">
        <v>21</v>
      </c>
      <c r="S9" s="362">
        <v>20</v>
      </c>
      <c r="T9" s="362">
        <v>22</v>
      </c>
      <c r="U9" s="362">
        <v>21</v>
      </c>
      <c r="V9" s="362">
        <v>23</v>
      </c>
      <c r="W9" s="362">
        <v>22</v>
      </c>
      <c r="X9" s="362">
        <v>21</v>
      </c>
      <c r="Y9" s="362">
        <v>21</v>
      </c>
      <c r="Z9" s="362">
        <v>22</v>
      </c>
      <c r="AA9" s="363">
        <v>19</v>
      </c>
      <c r="AB9" s="363">
        <v>20</v>
      </c>
      <c r="AC9" s="363">
        <v>22</v>
      </c>
      <c r="AD9" s="363">
        <v>22</v>
      </c>
      <c r="AE9" s="363">
        <v>20</v>
      </c>
      <c r="AF9" s="363">
        <v>22</v>
      </c>
      <c r="AG9" s="363">
        <v>22</v>
      </c>
      <c r="AH9" s="363">
        <v>22</v>
      </c>
      <c r="AI9" s="363">
        <v>22</v>
      </c>
      <c r="AJ9" s="363">
        <v>21</v>
      </c>
      <c r="AK9" s="363">
        <v>22</v>
      </c>
      <c r="AL9" s="363">
        <v>23</v>
      </c>
      <c r="AM9" s="363">
        <v>20</v>
      </c>
      <c r="AN9" s="363">
        <v>20</v>
      </c>
      <c r="AO9" s="363">
        <v>22</v>
      </c>
      <c r="AP9" s="363">
        <v>21</v>
      </c>
      <c r="AQ9" s="363">
        <v>20</v>
      </c>
      <c r="AR9" s="363">
        <v>22</v>
      </c>
      <c r="AS9" s="363">
        <v>21</v>
      </c>
      <c r="AT9" s="363">
        <v>23</v>
      </c>
      <c r="AU9" s="363">
        <v>22</v>
      </c>
      <c r="AV9" s="363">
        <v>21</v>
      </c>
      <c r="AW9" s="363">
        <v>21</v>
      </c>
      <c r="AX9" s="363">
        <v>22</v>
      </c>
      <c r="AY9" s="363"/>
    </row>
    <row r="10" spans="1:51" s="386" customFormat="1" x14ac:dyDescent="0.25">
      <c r="C10" s="632">
        <v>2019</v>
      </c>
      <c r="D10" s="632"/>
      <c r="E10" s="632"/>
      <c r="F10" s="632"/>
      <c r="G10" s="632"/>
      <c r="H10" s="632"/>
      <c r="I10" s="632"/>
      <c r="J10" s="632"/>
      <c r="K10" s="632"/>
      <c r="L10" s="632"/>
      <c r="M10" s="632"/>
      <c r="N10" s="632"/>
      <c r="O10" s="632">
        <v>2020</v>
      </c>
      <c r="P10" s="632"/>
      <c r="Q10" s="632"/>
      <c r="R10" s="632"/>
      <c r="S10" s="632"/>
      <c r="T10" s="632"/>
      <c r="U10" s="632"/>
      <c r="V10" s="632"/>
      <c r="W10" s="632"/>
      <c r="X10" s="632"/>
      <c r="Y10" s="632"/>
      <c r="Z10" s="632"/>
      <c r="AA10" s="632">
        <v>2021</v>
      </c>
      <c r="AB10" s="632"/>
      <c r="AC10" s="632"/>
      <c r="AD10" s="632"/>
      <c r="AE10" s="632"/>
      <c r="AF10" s="632"/>
      <c r="AG10" s="632"/>
      <c r="AH10" s="632"/>
      <c r="AI10" s="632"/>
      <c r="AJ10" s="632"/>
      <c r="AK10" s="632"/>
      <c r="AL10" s="632"/>
      <c r="AM10" s="642">
        <v>2022</v>
      </c>
      <c r="AN10" s="642"/>
      <c r="AO10" s="642"/>
      <c r="AP10" s="642"/>
      <c r="AQ10" s="642"/>
      <c r="AR10" s="642"/>
      <c r="AS10" s="642"/>
      <c r="AT10" s="642"/>
      <c r="AU10" s="642"/>
      <c r="AV10" s="642"/>
      <c r="AW10" s="642"/>
      <c r="AX10" s="642"/>
      <c r="AY10" s="444"/>
    </row>
    <row r="11" spans="1:51" s="386" customFormat="1" x14ac:dyDescent="0.25">
      <c r="A11" s="445"/>
      <c r="B11" s="445"/>
      <c r="C11" s="639" t="s">
        <v>350</v>
      </c>
      <c r="D11" s="640"/>
      <c r="E11" s="641"/>
      <c r="F11" s="639" t="s">
        <v>351</v>
      </c>
      <c r="G11" s="640"/>
      <c r="H11" s="641"/>
      <c r="I11" s="639" t="s">
        <v>352</v>
      </c>
      <c r="J11" s="640"/>
      <c r="K11" s="641"/>
      <c r="L11" s="639" t="s">
        <v>353</v>
      </c>
      <c r="M11" s="640"/>
      <c r="N11" s="641"/>
      <c r="O11" s="639" t="s">
        <v>350</v>
      </c>
      <c r="P11" s="640"/>
      <c r="Q11" s="641"/>
      <c r="R11" s="639" t="s">
        <v>351</v>
      </c>
      <c r="S11" s="640"/>
      <c r="T11" s="641"/>
      <c r="U11" s="639" t="s">
        <v>352</v>
      </c>
      <c r="V11" s="640"/>
      <c r="W11" s="641"/>
      <c r="X11" s="639" t="s">
        <v>353</v>
      </c>
      <c r="Y11" s="640"/>
      <c r="Z11" s="641"/>
      <c r="AA11" s="639" t="s">
        <v>350</v>
      </c>
      <c r="AB11" s="640"/>
      <c r="AC11" s="641"/>
      <c r="AD11" s="639" t="s">
        <v>351</v>
      </c>
      <c r="AE11" s="640"/>
      <c r="AF11" s="641"/>
      <c r="AG11" s="639" t="s">
        <v>352</v>
      </c>
      <c r="AH11" s="640"/>
      <c r="AI11" s="641"/>
      <c r="AJ11" s="639" t="s">
        <v>353</v>
      </c>
      <c r="AK11" s="640"/>
      <c r="AL11" s="641"/>
      <c r="AM11" s="639" t="s">
        <v>350</v>
      </c>
      <c r="AN11" s="640"/>
      <c r="AO11" s="641"/>
      <c r="AP11" s="639" t="s">
        <v>351</v>
      </c>
      <c r="AQ11" s="640"/>
      <c r="AR11" s="641"/>
      <c r="AS11" s="639" t="s">
        <v>352</v>
      </c>
      <c r="AT11" s="640"/>
      <c r="AU11" s="641"/>
      <c r="AV11" s="639" t="s">
        <v>353</v>
      </c>
      <c r="AW11" s="640"/>
      <c r="AX11" s="641"/>
      <c r="AY11" s="446"/>
    </row>
    <row r="12" spans="1:51" s="389" customFormat="1" ht="28.5" customHeight="1" x14ac:dyDescent="0.3">
      <c r="A12" s="387" t="s">
        <v>259</v>
      </c>
      <c r="B12" s="387"/>
      <c r="C12" s="388">
        <f>C8/C7*C9</f>
        <v>181.98282634779599</v>
      </c>
      <c r="D12" s="388">
        <f t="shared" ref="D12:N12" si="1">D8/D7*D9</f>
        <v>178.85077342113678</v>
      </c>
      <c r="E12" s="388">
        <f t="shared" si="1"/>
        <v>164.66017142946978</v>
      </c>
      <c r="F12" s="388">
        <f t="shared" si="1"/>
        <v>155.7002309650928</v>
      </c>
      <c r="G12" s="388">
        <f t="shared" si="1"/>
        <v>140.01193158832285</v>
      </c>
      <c r="H12" s="388">
        <f t="shared" si="1"/>
        <v>161.50786394755897</v>
      </c>
      <c r="I12" s="388">
        <f t="shared" si="1"/>
        <v>164.48561416355923</v>
      </c>
      <c r="J12" s="388">
        <f t="shared" si="1"/>
        <v>188.85147453118324</v>
      </c>
      <c r="K12" s="388">
        <f t="shared" si="1"/>
        <v>195.2534443409368</v>
      </c>
      <c r="L12" s="388">
        <f t="shared" si="1"/>
        <v>200.65834990743167</v>
      </c>
      <c r="M12" s="388">
        <f t="shared" si="1"/>
        <v>189.2466341180679</v>
      </c>
      <c r="N12" s="388">
        <f t="shared" si="1"/>
        <v>154.29191349172689</v>
      </c>
      <c r="O12" s="388">
        <f>O8/O7*O9</f>
        <v>148.98935769764265</v>
      </c>
      <c r="P12" s="388">
        <f t="shared" ref="P12:AT12" si="2">P8/P7*P9</f>
        <v>147.98334581505642</v>
      </c>
      <c r="Q12" s="388">
        <f t="shared" si="2"/>
        <v>125.98450873450199</v>
      </c>
      <c r="R12" s="388">
        <f t="shared" si="2"/>
        <v>134.90351080531866</v>
      </c>
      <c r="S12" s="388">
        <f t="shared" si="2"/>
        <v>130.39650973656995</v>
      </c>
      <c r="T12" s="388">
        <f t="shared" si="2"/>
        <v>133.92878719677822</v>
      </c>
      <c r="U12" s="388">
        <f t="shared" si="2"/>
        <v>121.6375778676733</v>
      </c>
      <c r="V12" s="388">
        <f t="shared" si="2"/>
        <v>118.41492755123792</v>
      </c>
      <c r="W12" s="388">
        <f t="shared" si="2"/>
        <v>122.57058636057016</v>
      </c>
      <c r="X12" s="388">
        <f t="shared" si="2"/>
        <v>114.19885429971859</v>
      </c>
      <c r="Y12" s="388">
        <f t="shared" si="2"/>
        <v>117.31579365717489</v>
      </c>
      <c r="Z12" s="388">
        <f t="shared" si="2"/>
        <v>123.3179803585153</v>
      </c>
      <c r="AA12" s="388">
        <f t="shared" si="2"/>
        <v>104.56192869032206</v>
      </c>
      <c r="AB12" s="388">
        <f t="shared" si="2"/>
        <v>97.007417735664646</v>
      </c>
      <c r="AC12" s="388">
        <f t="shared" si="2"/>
        <v>84.581062018589279</v>
      </c>
      <c r="AD12" s="388">
        <f t="shared" si="2"/>
        <v>96.362256129633693</v>
      </c>
      <c r="AE12" s="388">
        <f t="shared" si="2"/>
        <v>80.318428283642774</v>
      </c>
      <c r="AF12" s="388">
        <f t="shared" si="2"/>
        <v>83.339628823211257</v>
      </c>
      <c r="AG12" s="388">
        <f t="shared" si="2"/>
        <v>93.425915745916512</v>
      </c>
      <c r="AH12" s="388">
        <f t="shared" si="2"/>
        <v>97.076539534987674</v>
      </c>
      <c r="AI12" s="388">
        <f t="shared" si="2"/>
        <v>103.71081550860234</v>
      </c>
      <c r="AJ12" s="388">
        <f t="shared" si="2"/>
        <v>121.1077982293214</v>
      </c>
      <c r="AK12" s="388">
        <f t="shared" si="2"/>
        <v>104.59657336509055</v>
      </c>
      <c r="AL12" s="388">
        <f t="shared" si="2"/>
        <v>113.61884077631727</v>
      </c>
      <c r="AM12" s="388">
        <f t="shared" si="2"/>
        <v>114.81021082733244</v>
      </c>
      <c r="AN12" s="388">
        <f t="shared" si="2"/>
        <v>112.28759332366678</v>
      </c>
      <c r="AO12" s="388">
        <f t="shared" si="2"/>
        <v>96.206261187048199</v>
      </c>
      <c r="AP12" s="388">
        <f t="shared" si="2"/>
        <v>127.17384704298182</v>
      </c>
      <c r="AQ12" s="388">
        <f t="shared" si="2"/>
        <v>127.4869720521839</v>
      </c>
      <c r="AR12" s="388">
        <f t="shared" si="2"/>
        <v>134.7017671813075</v>
      </c>
      <c r="AS12" s="388">
        <f t="shared" si="2"/>
        <v>124.06787132793255</v>
      </c>
      <c r="AT12" s="388">
        <f t="shared" si="2"/>
        <v>138.25432125091197</v>
      </c>
      <c r="AU12" s="388">
        <f>AU8/AU7*AU9</f>
        <v>154.20204818575235</v>
      </c>
      <c r="AV12" s="388">
        <f t="shared" ref="AV12:AX12" si="3">AV8/AV7*AV9</f>
        <v>167.0694332199617</v>
      </c>
      <c r="AW12" s="388">
        <f t="shared" si="3"/>
        <v>177.48269350788772</v>
      </c>
      <c r="AX12" s="388">
        <f t="shared" si="3"/>
        <v>181.83188601835269</v>
      </c>
      <c r="AY12" s="388"/>
    </row>
    <row r="14" spans="1:51" ht="21" x14ac:dyDescent="0.35">
      <c r="B14" s="5" t="s">
        <v>291</v>
      </c>
      <c r="C14" s="633">
        <f>SUM(C12:N12)/12</f>
        <v>172.95843568769024</v>
      </c>
      <c r="D14" s="633"/>
      <c r="E14" s="633"/>
      <c r="F14" s="633"/>
      <c r="G14" s="633"/>
      <c r="H14" s="633"/>
      <c r="I14" s="633"/>
      <c r="J14" s="633"/>
      <c r="K14" s="633"/>
      <c r="L14" s="633"/>
      <c r="M14" s="633"/>
      <c r="N14" s="633"/>
      <c r="O14" s="633">
        <f>SUM(O12:Z12)/12</f>
        <v>128.30347834006315</v>
      </c>
      <c r="P14" s="633"/>
      <c r="Q14" s="633"/>
      <c r="R14" s="633"/>
      <c r="S14" s="633"/>
      <c r="T14" s="633"/>
      <c r="U14" s="633"/>
      <c r="V14" s="633"/>
      <c r="W14" s="633"/>
      <c r="X14" s="633"/>
      <c r="Y14" s="633"/>
      <c r="Z14" s="633"/>
      <c r="AA14" s="633">
        <f>SUM(AA12:AL12)/12</f>
        <v>98.308933736774961</v>
      </c>
      <c r="AB14" s="633"/>
      <c r="AC14" s="633"/>
      <c r="AD14" s="633"/>
      <c r="AE14" s="633"/>
      <c r="AF14" s="633"/>
      <c r="AG14" s="633"/>
      <c r="AH14" s="633"/>
      <c r="AI14" s="633"/>
      <c r="AJ14" s="633"/>
      <c r="AK14" s="633"/>
      <c r="AL14" s="633"/>
      <c r="AM14" s="634">
        <f>SUM(AM12:AX12)/12</f>
        <v>137.96457542710996</v>
      </c>
      <c r="AN14" s="635"/>
      <c r="AO14" s="635"/>
      <c r="AP14" s="635"/>
      <c r="AQ14" s="635"/>
      <c r="AR14" s="635"/>
      <c r="AS14" s="635"/>
      <c r="AT14" s="635"/>
      <c r="AU14" s="635"/>
      <c r="AV14" s="635"/>
      <c r="AW14" s="635"/>
      <c r="AX14" s="635"/>
      <c r="AY14" s="545"/>
    </row>
    <row r="15" spans="1:51" ht="21" x14ac:dyDescent="0.35">
      <c r="B15" s="5" t="s">
        <v>292</v>
      </c>
      <c r="C15" s="633">
        <f>SUM(C12:E12)/3</f>
        <v>175.16459039946753</v>
      </c>
      <c r="D15" s="633"/>
      <c r="E15" s="633"/>
      <c r="F15" s="633">
        <f>SUM(F12:H12)/3</f>
        <v>152.40667550032487</v>
      </c>
      <c r="G15" s="633"/>
      <c r="H15" s="633"/>
      <c r="I15" s="633">
        <f>SUM(I12:K12)/3</f>
        <v>182.86351101189311</v>
      </c>
      <c r="J15" s="633"/>
      <c r="K15" s="633"/>
      <c r="L15" s="633">
        <f>SUM(L12:N12)/3</f>
        <v>181.39896583907549</v>
      </c>
      <c r="M15" s="633"/>
      <c r="N15" s="633"/>
      <c r="O15" s="633">
        <f>SUM(O12:Q12)/3</f>
        <v>140.98573741573367</v>
      </c>
      <c r="P15" s="633"/>
      <c r="Q15" s="633"/>
      <c r="R15" s="633">
        <f>SUM(R12:T12)/3</f>
        <v>133.07626924622227</v>
      </c>
      <c r="S15" s="633"/>
      <c r="T15" s="633"/>
      <c r="U15" s="633">
        <f>SUM(U12:W12)/3</f>
        <v>120.87436392649379</v>
      </c>
      <c r="V15" s="633"/>
      <c r="W15" s="633"/>
      <c r="X15" s="633">
        <f>SUM(X12:Z12)/3</f>
        <v>118.27754277180293</v>
      </c>
      <c r="Y15" s="633"/>
      <c r="Z15" s="633"/>
      <c r="AA15" s="633">
        <f>SUM(AA12:AC12)/3</f>
        <v>95.383469481525324</v>
      </c>
      <c r="AB15" s="633"/>
      <c r="AC15" s="633"/>
      <c r="AD15" s="633">
        <f>SUM(AD12:AF12)/3</f>
        <v>86.673437745495903</v>
      </c>
      <c r="AE15" s="633"/>
      <c r="AF15" s="633"/>
      <c r="AG15" s="633">
        <f>SUM(AG12:AI12)/3</f>
        <v>98.071090263168841</v>
      </c>
      <c r="AH15" s="633"/>
      <c r="AI15" s="633"/>
      <c r="AJ15" s="633">
        <f>SUM(AJ12:AL12)/3</f>
        <v>113.10773745690973</v>
      </c>
      <c r="AK15" s="633"/>
      <c r="AL15" s="633"/>
      <c r="AM15" s="633">
        <f>SUM(AM12:AO12)/3</f>
        <v>107.76802177934913</v>
      </c>
      <c r="AN15" s="633"/>
      <c r="AO15" s="633"/>
      <c r="AP15" s="633">
        <f>SUM(AP12:AR12)/3</f>
        <v>129.78752875882441</v>
      </c>
      <c r="AQ15" s="633"/>
      <c r="AR15" s="633"/>
      <c r="AS15" s="633">
        <f>SUM(AS12:AU12)/3</f>
        <v>138.84141358819895</v>
      </c>
      <c r="AT15" s="633"/>
      <c r="AU15" s="633"/>
      <c r="AV15" s="636">
        <f>SUM(AV12:AX12)/3</f>
        <v>175.46133758206739</v>
      </c>
      <c r="AW15" s="637"/>
      <c r="AX15" s="638"/>
    </row>
  </sheetData>
  <mergeCells count="41">
    <mergeCell ref="R15:T15"/>
    <mergeCell ref="A1:AU1"/>
    <mergeCell ref="C10:N10"/>
    <mergeCell ref="O10:Z10"/>
    <mergeCell ref="AA10:AL10"/>
    <mergeCell ref="C14:N14"/>
    <mergeCell ref="O14:Z14"/>
    <mergeCell ref="AA14:AL14"/>
    <mergeCell ref="AM14:AX14"/>
    <mergeCell ref="U11:W11"/>
    <mergeCell ref="C15:E15"/>
    <mergeCell ref="F15:H15"/>
    <mergeCell ref="I15:K15"/>
    <mergeCell ref="L15:N15"/>
    <mergeCell ref="O15:Q15"/>
    <mergeCell ref="AM15:AO15"/>
    <mergeCell ref="AP15:AR15"/>
    <mergeCell ref="AS15:AU15"/>
    <mergeCell ref="AV15:AX15"/>
    <mergeCell ref="C11:E11"/>
    <mergeCell ref="F11:H11"/>
    <mergeCell ref="I11:K11"/>
    <mergeCell ref="L11:N11"/>
    <mergeCell ref="O11:Q11"/>
    <mergeCell ref="R11:T11"/>
    <mergeCell ref="U15:W15"/>
    <mergeCell ref="X15:Z15"/>
    <mergeCell ref="AA15:AC15"/>
    <mergeCell ref="AD15:AF15"/>
    <mergeCell ref="AG15:AI15"/>
    <mergeCell ref="AJ15:AL15"/>
    <mergeCell ref="AP11:AR11"/>
    <mergeCell ref="AS11:AU11"/>
    <mergeCell ref="AV11:AX11"/>
    <mergeCell ref="AM10:AX10"/>
    <mergeCell ref="X11:Z11"/>
    <mergeCell ref="AA11:AC11"/>
    <mergeCell ref="AD11:AF11"/>
    <mergeCell ref="AG11:AI11"/>
    <mergeCell ref="AJ11:AL11"/>
    <mergeCell ref="AM11:AO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443C-9C64-418F-BF95-7943ED11258B}">
  <dimension ref="A1:AY23"/>
  <sheetViews>
    <sheetView workbookViewId="0">
      <selection activeCell="B28" sqref="B28"/>
    </sheetView>
  </sheetViews>
  <sheetFormatPr defaultRowHeight="15" x14ac:dyDescent="0.25"/>
  <cols>
    <col min="1" max="1" width="57.5703125" customWidth="1"/>
    <col min="2" max="2" width="14.5703125" customWidth="1"/>
    <col min="3" max="47" width="11.140625" customWidth="1"/>
    <col min="48" max="48" width="10.85546875" customWidth="1"/>
    <col min="49" max="50" width="11" customWidth="1"/>
    <col min="51" max="51" width="10.28515625" bestFit="1" customWidth="1"/>
  </cols>
  <sheetData>
    <row r="1" spans="1:51" ht="39" customHeight="1" x14ac:dyDescent="0.25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1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</row>
    <row r="2" spans="1:51" ht="72" x14ac:dyDescent="0.25">
      <c r="A2" s="1" t="s">
        <v>1</v>
      </c>
      <c r="B2" s="1"/>
    </row>
    <row r="3" spans="1:51" x14ac:dyDescent="0.25">
      <c r="A3" s="6"/>
      <c r="B3" s="7">
        <v>43435</v>
      </c>
      <c r="C3" s="7">
        <v>43466</v>
      </c>
      <c r="D3" s="7">
        <v>43497</v>
      </c>
      <c r="E3" s="7">
        <v>43525</v>
      </c>
      <c r="F3" s="7">
        <v>43556</v>
      </c>
      <c r="G3" s="7">
        <v>43586</v>
      </c>
      <c r="H3" s="7">
        <v>43617</v>
      </c>
      <c r="I3" s="7">
        <v>43647</v>
      </c>
      <c r="J3" s="7">
        <v>43678</v>
      </c>
      <c r="K3" s="7">
        <v>43709</v>
      </c>
      <c r="L3" s="7">
        <v>43739</v>
      </c>
      <c r="M3" s="7">
        <v>43770</v>
      </c>
      <c r="N3" s="7">
        <v>43800</v>
      </c>
      <c r="O3" s="7">
        <v>43831</v>
      </c>
      <c r="P3" s="7">
        <v>43862</v>
      </c>
      <c r="Q3" s="7">
        <v>43891</v>
      </c>
      <c r="R3" s="7">
        <v>43922</v>
      </c>
      <c r="S3" s="7">
        <v>43952</v>
      </c>
      <c r="T3" s="7">
        <v>43983</v>
      </c>
      <c r="U3" s="7">
        <v>44013</v>
      </c>
      <c r="V3" s="7">
        <v>44044</v>
      </c>
      <c r="W3" s="7">
        <v>44075</v>
      </c>
      <c r="X3" s="7">
        <v>44105</v>
      </c>
      <c r="Y3" s="7">
        <v>44136</v>
      </c>
      <c r="Z3" s="7">
        <v>44166</v>
      </c>
      <c r="AA3" s="7">
        <v>44197</v>
      </c>
      <c r="AB3" s="7">
        <v>44228</v>
      </c>
      <c r="AC3" s="7">
        <v>44256</v>
      </c>
      <c r="AD3" s="7">
        <v>44287</v>
      </c>
      <c r="AE3" s="7">
        <v>44317</v>
      </c>
      <c r="AF3" s="7">
        <v>44348</v>
      </c>
      <c r="AG3" s="7">
        <v>44378</v>
      </c>
      <c r="AH3" s="7">
        <v>44409</v>
      </c>
      <c r="AI3" s="7">
        <v>44440</v>
      </c>
      <c r="AJ3" s="7">
        <v>44470</v>
      </c>
      <c r="AK3" s="7">
        <v>44501</v>
      </c>
      <c r="AL3" s="7">
        <v>44531</v>
      </c>
      <c r="AM3" s="7">
        <v>44562</v>
      </c>
      <c r="AN3" s="7">
        <v>44593</v>
      </c>
      <c r="AO3" s="7">
        <v>44621</v>
      </c>
      <c r="AP3" s="7">
        <v>44652</v>
      </c>
      <c r="AQ3" s="7">
        <v>44682</v>
      </c>
      <c r="AR3" s="7">
        <v>44713</v>
      </c>
      <c r="AS3" s="7">
        <v>44743</v>
      </c>
      <c r="AT3" s="7">
        <v>44774</v>
      </c>
      <c r="AU3" s="7">
        <v>44805</v>
      </c>
      <c r="AV3" s="7">
        <v>44835</v>
      </c>
      <c r="AW3" s="7">
        <v>44866</v>
      </c>
      <c r="AX3" s="7">
        <v>44896</v>
      </c>
      <c r="AY3" s="7">
        <v>44927</v>
      </c>
    </row>
    <row r="4" spans="1:51" x14ac:dyDescent="0.25">
      <c r="A4" s="5" t="s">
        <v>186</v>
      </c>
      <c r="B4" s="5">
        <v>3949.42</v>
      </c>
      <c r="C4" s="3">
        <v>4010.7669999999998</v>
      </c>
      <c r="D4" s="3">
        <v>4102.7669999999998</v>
      </c>
      <c r="E4" s="3">
        <v>4167.0519999999997</v>
      </c>
      <c r="F4" s="3">
        <v>4222.88</v>
      </c>
      <c r="G4" s="3">
        <v>4283.0820000000003</v>
      </c>
      <c r="H4" s="3">
        <v>4345.6059999999998</v>
      </c>
      <c r="I4" s="3">
        <v>4448.25</v>
      </c>
      <c r="J4" s="3">
        <v>4530.1710000000003</v>
      </c>
      <c r="K4" s="3">
        <v>4657.0410000000002</v>
      </c>
      <c r="L4" s="3">
        <v>4754.4449999999997</v>
      </c>
      <c r="M4" s="3">
        <v>4887.2299999999996</v>
      </c>
      <c r="N4" s="3">
        <v>5022.0240000000003</v>
      </c>
      <c r="O4" s="3">
        <v>5131.3810000000003</v>
      </c>
      <c r="P4" s="3">
        <v>5265.076</v>
      </c>
      <c r="Q4" s="3">
        <v>5294.8710000000001</v>
      </c>
      <c r="R4" s="3">
        <v>5103.1660000000002</v>
      </c>
      <c r="S4" s="3">
        <v>5023.7669999999998</v>
      </c>
      <c r="T4" s="3">
        <v>5037.9139999999998</v>
      </c>
      <c r="U4" s="3">
        <v>5032.2209999999995</v>
      </c>
      <c r="V4" s="3">
        <v>4924.13</v>
      </c>
      <c r="W4" s="3">
        <v>4653.2669999999998</v>
      </c>
      <c r="X4" s="3">
        <v>4576.2719999999999</v>
      </c>
      <c r="Y4" s="3">
        <v>4542.4139999999998</v>
      </c>
      <c r="Z4" s="3">
        <v>4534.9539999999997</v>
      </c>
      <c r="AA4" s="3">
        <v>4532.5730000000003</v>
      </c>
      <c r="AB4" s="3">
        <v>4599.2629999999999</v>
      </c>
      <c r="AC4" s="3">
        <v>4648.97</v>
      </c>
      <c r="AD4" s="3">
        <v>4678.2550000000001</v>
      </c>
      <c r="AE4" s="3">
        <v>4655.7430000000004</v>
      </c>
      <c r="AF4" s="3">
        <v>4611.4970000000003</v>
      </c>
      <c r="AG4" s="3">
        <v>4605.8580000000002</v>
      </c>
      <c r="AH4" s="3">
        <v>4652.2079999999996</v>
      </c>
      <c r="AI4" s="3">
        <v>4710.8149999999996</v>
      </c>
      <c r="AJ4" s="3">
        <v>4832.9229999999998</v>
      </c>
      <c r="AK4" s="3">
        <v>4939.83</v>
      </c>
      <c r="AL4" s="3">
        <v>5017.2129999999997</v>
      </c>
      <c r="AM4" s="3">
        <v>5098.8220000000001</v>
      </c>
      <c r="AN4" s="3">
        <v>5222.24</v>
      </c>
      <c r="AO4" s="3">
        <v>5249.4179999999997</v>
      </c>
      <c r="AP4" s="3">
        <v>5312.7790000000005</v>
      </c>
      <c r="AQ4" s="3">
        <v>5460.5309999999999</v>
      </c>
      <c r="AR4" s="3">
        <v>5594.4719999999998</v>
      </c>
      <c r="AS4" s="3">
        <v>5727.982</v>
      </c>
      <c r="AT4" s="3">
        <v>5823.1790000000001</v>
      </c>
      <c r="AU4" s="3">
        <v>5943.6440000000002</v>
      </c>
      <c r="AV4" s="3">
        <v>6069.8029999999999</v>
      </c>
      <c r="AW4" s="3">
        <f>'ШДМ 22'!AP15</f>
        <v>6134.2529999999997</v>
      </c>
      <c r="AX4" s="3">
        <f>'ШДМ 22'!AT15</f>
        <v>6251.7759999999998</v>
      </c>
      <c r="AY4" s="3">
        <f>'ШДМ 22'!AX15</f>
        <v>6375.6189999999997</v>
      </c>
    </row>
    <row r="5" spans="1:51" x14ac:dyDescent="0.25">
      <c r="A5" s="6"/>
      <c r="B5" s="6"/>
      <c r="C5" s="8">
        <v>43466</v>
      </c>
      <c r="D5" s="8">
        <v>43497</v>
      </c>
      <c r="E5" s="8">
        <v>43525</v>
      </c>
      <c r="F5" s="8">
        <v>43556</v>
      </c>
      <c r="G5" s="8">
        <v>43586</v>
      </c>
      <c r="H5" s="8">
        <v>43617</v>
      </c>
      <c r="I5" s="8">
        <v>43647</v>
      </c>
      <c r="J5" s="8">
        <v>43678</v>
      </c>
      <c r="K5" s="8">
        <v>43709</v>
      </c>
      <c r="L5" s="8">
        <v>43739</v>
      </c>
      <c r="M5" s="8">
        <v>43770</v>
      </c>
      <c r="N5" s="8">
        <v>43800</v>
      </c>
      <c r="O5" s="8">
        <v>43831</v>
      </c>
      <c r="P5" s="8">
        <v>43862</v>
      </c>
      <c r="Q5" s="8">
        <v>43891</v>
      </c>
      <c r="R5" s="8">
        <v>43922</v>
      </c>
      <c r="S5" s="8">
        <v>43952</v>
      </c>
      <c r="T5" s="8">
        <v>43983</v>
      </c>
      <c r="U5" s="8">
        <v>44013</v>
      </c>
      <c r="V5" s="8">
        <v>44044</v>
      </c>
      <c r="W5" s="8">
        <v>44075</v>
      </c>
      <c r="X5" s="8">
        <v>44105</v>
      </c>
      <c r="Y5" s="8">
        <v>44136</v>
      </c>
      <c r="Z5" s="8">
        <v>44166</v>
      </c>
      <c r="AA5" s="8">
        <v>44197</v>
      </c>
      <c r="AB5" s="8">
        <v>44228</v>
      </c>
      <c r="AC5" s="8">
        <v>44256</v>
      </c>
      <c r="AD5" s="8">
        <v>44287</v>
      </c>
      <c r="AE5" s="8">
        <v>44317</v>
      </c>
      <c r="AF5" s="8">
        <v>44348</v>
      </c>
      <c r="AG5" s="8">
        <v>44378</v>
      </c>
      <c r="AH5" s="8">
        <v>44409</v>
      </c>
      <c r="AI5" s="8">
        <v>44440</v>
      </c>
      <c r="AJ5" s="8">
        <v>44470</v>
      </c>
      <c r="AK5" s="8">
        <v>44501</v>
      </c>
      <c r="AL5" s="8">
        <v>44531</v>
      </c>
      <c r="AM5" s="8">
        <v>44562</v>
      </c>
      <c r="AN5" s="8">
        <v>44593</v>
      </c>
      <c r="AO5" s="8">
        <v>44621</v>
      </c>
      <c r="AP5" s="8">
        <v>44652</v>
      </c>
      <c r="AQ5" s="8">
        <v>44682</v>
      </c>
      <c r="AR5" s="8">
        <v>44713</v>
      </c>
      <c r="AS5" s="8">
        <v>44743</v>
      </c>
      <c r="AT5" s="8">
        <v>44774</v>
      </c>
      <c r="AU5" s="8">
        <v>44805</v>
      </c>
      <c r="AV5" s="8">
        <v>44835</v>
      </c>
      <c r="AW5" s="8">
        <v>44866</v>
      </c>
      <c r="AX5" s="8">
        <v>44896</v>
      </c>
      <c r="AY5" s="8">
        <v>44927</v>
      </c>
    </row>
    <row r="6" spans="1:51" x14ac:dyDescent="0.25">
      <c r="A6" s="5" t="s">
        <v>2</v>
      </c>
      <c r="B6" s="5"/>
      <c r="C6" s="369">
        <v>558.38739999999996</v>
      </c>
      <c r="D6" s="369">
        <v>526.40710000000001</v>
      </c>
      <c r="E6" s="369">
        <v>564.84199999999998</v>
      </c>
      <c r="F6" s="369">
        <v>661.33180000000004</v>
      </c>
      <c r="G6" s="369">
        <v>677.27869999999996</v>
      </c>
      <c r="H6" s="369">
        <v>646.69010000000003</v>
      </c>
      <c r="I6" s="369">
        <v>680.04750000000001</v>
      </c>
      <c r="J6" s="369">
        <v>659.76480000000004</v>
      </c>
      <c r="K6" s="369">
        <v>603.2192</v>
      </c>
      <c r="L6" s="369">
        <v>683.94619999999998</v>
      </c>
      <c r="M6" s="369">
        <v>657.21280000000002</v>
      </c>
      <c r="N6" s="369">
        <v>798.74540000000002</v>
      </c>
      <c r="O6" s="369">
        <v>828.92614000000003</v>
      </c>
      <c r="P6" s="369">
        <v>743.56130200000007</v>
      </c>
      <c r="Q6" s="369">
        <v>718.79956800000002</v>
      </c>
      <c r="R6" s="369">
        <v>706.94708000000003</v>
      </c>
      <c r="S6" s="369">
        <v>783.08930299999997</v>
      </c>
      <c r="T6" s="369">
        <v>822.09676999999999</v>
      </c>
      <c r="U6" s="369">
        <v>752.83617900000002</v>
      </c>
      <c r="V6" s="369">
        <v>664.87196200000005</v>
      </c>
      <c r="W6" s="369">
        <v>749.04186200000004</v>
      </c>
      <c r="X6" s="369">
        <v>803.39688725000008</v>
      </c>
      <c r="Y6" s="369">
        <v>805.57599704999996</v>
      </c>
      <c r="Z6" s="369">
        <v>804.74268891999998</v>
      </c>
      <c r="AA6" s="370">
        <v>894.95010604999993</v>
      </c>
      <c r="AB6" s="370">
        <v>1003.3603100300001</v>
      </c>
      <c r="AC6" s="370">
        <v>1238.9790591200001</v>
      </c>
      <c r="AD6" s="370">
        <v>1041.56873821</v>
      </c>
      <c r="AE6" s="370">
        <v>1108.1510985800001</v>
      </c>
      <c r="AF6" s="370">
        <v>1208.7308644300001</v>
      </c>
      <c r="AG6" s="370">
        <v>1133.5809907299999</v>
      </c>
      <c r="AH6" s="370">
        <v>1116.5324950300001</v>
      </c>
      <c r="AI6" s="370">
        <v>1131.63379523</v>
      </c>
      <c r="AJ6" s="370">
        <v>952.63420787999996</v>
      </c>
      <c r="AK6" s="370">
        <v>1123.0435215799998</v>
      </c>
      <c r="AL6" s="370">
        <v>1102.4180055800002</v>
      </c>
      <c r="AM6" s="370">
        <v>1020.53793432</v>
      </c>
      <c r="AN6" s="370">
        <v>962.28591081000002</v>
      </c>
      <c r="AO6" s="370">
        <v>1256.73872136</v>
      </c>
      <c r="AP6" s="370">
        <v>1036.2167419899999</v>
      </c>
      <c r="AQ6" s="370">
        <v>997.09735432000002</v>
      </c>
      <c r="AR6" s="370">
        <v>1055.31653815</v>
      </c>
      <c r="AS6" s="370">
        <v>1070.2648782599999</v>
      </c>
      <c r="AT6" s="370">
        <v>1094.5463458900001</v>
      </c>
      <c r="AU6" s="3">
        <v>981.20002260000001</v>
      </c>
      <c r="AV6" s="3">
        <f>'объем привлечения 22'!AE65</f>
        <v>830.06491553000001</v>
      </c>
      <c r="AW6" s="3">
        <f>'объем привлечения 22'!AH65</f>
        <v>848.26367717999995</v>
      </c>
      <c r="AX6" s="3">
        <f>'объем привлечения 22'!AK65</f>
        <v>885.22836915000005</v>
      </c>
      <c r="AY6" s="5"/>
    </row>
    <row r="7" spans="1:51" ht="18.75" x14ac:dyDescent="0.3">
      <c r="A7" s="5" t="s">
        <v>5</v>
      </c>
      <c r="B7" s="5"/>
      <c r="C7" s="3">
        <f>C4+C6-D4</f>
        <v>466.38739999999962</v>
      </c>
      <c r="D7" s="3">
        <f>D4+D6-E4</f>
        <v>462.1221000000005</v>
      </c>
      <c r="E7" s="3">
        <f t="shared" ref="E7:AX7" si="0">E4+E6-F4</f>
        <v>509.01399999999921</v>
      </c>
      <c r="F7" s="3">
        <f t="shared" si="0"/>
        <v>601.1297999999997</v>
      </c>
      <c r="G7" s="3">
        <f t="shared" si="0"/>
        <v>614.75470000000041</v>
      </c>
      <c r="H7" s="3">
        <f t="shared" si="0"/>
        <v>544.04609999999957</v>
      </c>
      <c r="I7" s="3">
        <f t="shared" si="0"/>
        <v>598.1264999999994</v>
      </c>
      <c r="J7" s="3">
        <f t="shared" si="0"/>
        <v>532.89480000000003</v>
      </c>
      <c r="K7" s="3">
        <f t="shared" si="0"/>
        <v>505.81520000000091</v>
      </c>
      <c r="L7" s="3">
        <f t="shared" si="0"/>
        <v>551.16120000000046</v>
      </c>
      <c r="M7" s="3">
        <f t="shared" si="0"/>
        <v>522.41879999999946</v>
      </c>
      <c r="N7" s="3">
        <f t="shared" si="0"/>
        <v>689.38839999999982</v>
      </c>
      <c r="O7" s="3">
        <f t="shared" si="0"/>
        <v>695.23114000000078</v>
      </c>
      <c r="P7" s="3">
        <f t="shared" si="0"/>
        <v>713.766302</v>
      </c>
      <c r="Q7" s="3">
        <f t="shared" si="0"/>
        <v>910.50456800000029</v>
      </c>
      <c r="R7" s="3">
        <f t="shared" si="0"/>
        <v>786.34608000000026</v>
      </c>
      <c r="S7" s="3">
        <f t="shared" si="0"/>
        <v>768.94230299999981</v>
      </c>
      <c r="T7" s="3">
        <f t="shared" si="0"/>
        <v>827.78977000000032</v>
      </c>
      <c r="U7" s="3">
        <f t="shared" si="0"/>
        <v>860.92717899999934</v>
      </c>
      <c r="V7" s="3">
        <f t="shared" si="0"/>
        <v>935.73496200000045</v>
      </c>
      <c r="W7" s="3">
        <f t="shared" si="0"/>
        <v>826.03686199999993</v>
      </c>
      <c r="X7" s="3">
        <f t="shared" si="0"/>
        <v>837.25488725000014</v>
      </c>
      <c r="Y7" s="3">
        <f t="shared" si="0"/>
        <v>813.03599705000033</v>
      </c>
      <c r="Z7" s="3">
        <f t="shared" si="0"/>
        <v>807.12368891999904</v>
      </c>
      <c r="AA7" s="3">
        <f t="shared" si="0"/>
        <v>828.2601060500001</v>
      </c>
      <c r="AB7" s="3">
        <f t="shared" si="0"/>
        <v>953.65331002999937</v>
      </c>
      <c r="AC7" s="3">
        <f t="shared" si="0"/>
        <v>1209.69405912</v>
      </c>
      <c r="AD7" s="3">
        <f t="shared" si="0"/>
        <v>1064.0807382099993</v>
      </c>
      <c r="AE7" s="3">
        <f t="shared" si="0"/>
        <v>1152.3970985799997</v>
      </c>
      <c r="AF7" s="3">
        <f t="shared" si="0"/>
        <v>1214.3698644300002</v>
      </c>
      <c r="AG7" s="3">
        <f t="shared" si="0"/>
        <v>1087.2309907300005</v>
      </c>
      <c r="AH7" s="3">
        <f t="shared" si="0"/>
        <v>1057.9254950300001</v>
      </c>
      <c r="AI7" s="3">
        <f t="shared" si="0"/>
        <v>1009.5257952299999</v>
      </c>
      <c r="AJ7" s="3">
        <f t="shared" si="0"/>
        <v>845.7272078799997</v>
      </c>
      <c r="AK7" s="3">
        <f t="shared" si="0"/>
        <v>1045.66052158</v>
      </c>
      <c r="AL7" s="3">
        <f t="shared" si="0"/>
        <v>1020.8090055800003</v>
      </c>
      <c r="AM7" s="3">
        <f t="shared" si="0"/>
        <v>897.11993432000054</v>
      </c>
      <c r="AN7" s="3">
        <f t="shared" si="0"/>
        <v>935.10791081000025</v>
      </c>
      <c r="AO7" s="3">
        <f t="shared" si="0"/>
        <v>1193.3777213599988</v>
      </c>
      <c r="AP7" s="3">
        <f t="shared" si="0"/>
        <v>888.46474199000022</v>
      </c>
      <c r="AQ7" s="3">
        <f t="shared" si="0"/>
        <v>863.15635431999999</v>
      </c>
      <c r="AR7" s="3">
        <f t="shared" si="0"/>
        <v>921.80653815000005</v>
      </c>
      <c r="AS7" s="3">
        <f t="shared" si="0"/>
        <v>975.06787825999982</v>
      </c>
      <c r="AT7" s="3">
        <f t="shared" si="0"/>
        <v>974.08134589000019</v>
      </c>
      <c r="AU7" s="3">
        <f t="shared" si="0"/>
        <v>855.04102260000036</v>
      </c>
      <c r="AV7" s="3">
        <f t="shared" si="0"/>
        <v>765.61491552999996</v>
      </c>
      <c r="AW7" s="3">
        <f t="shared" si="0"/>
        <v>730.74067717999969</v>
      </c>
      <c r="AX7" s="3">
        <f t="shared" si="0"/>
        <v>761.38536914999986</v>
      </c>
      <c r="AY7" s="3"/>
    </row>
    <row r="8" spans="1:51" ht="18.75" x14ac:dyDescent="0.3">
      <c r="A8" s="5" t="s">
        <v>3</v>
      </c>
      <c r="B8" s="5"/>
      <c r="C8" s="3">
        <f>'средние остатки 2019'!N17</f>
        <v>4041.6427249999997</v>
      </c>
      <c r="D8" s="3">
        <f>'средние остатки 2019'!O17</f>
        <v>4132.54475</v>
      </c>
      <c r="E8" s="3">
        <f>'средние остатки 2019'!P17</f>
        <v>4190.716625</v>
      </c>
      <c r="F8" s="3">
        <f>'средние остатки 2019'!Q17</f>
        <v>4254.3658500000001</v>
      </c>
      <c r="G8" s="3">
        <f>'средние остатки 2019'!R17</f>
        <v>4303.6496500000003</v>
      </c>
      <c r="H8" s="3">
        <f>'средние остатки 2019'!S17</f>
        <v>4393.3861749999996</v>
      </c>
      <c r="I8" s="3">
        <f>'средние остатки 2019'!T17</f>
        <v>4471.9638500000001</v>
      </c>
      <c r="J8" s="3">
        <f>'средние остатки 2019'!U17</f>
        <v>4574.453125</v>
      </c>
      <c r="K8" s="3">
        <f>'средние остатки 2019'!V17</f>
        <v>4702.96</v>
      </c>
      <c r="L8" s="3">
        <f>'средние остатки 2019'!W17</f>
        <v>4808.4824750000007</v>
      </c>
      <c r="M8" s="3">
        <f>'средние остатки 2019'!X17</f>
        <v>4943.2999749999999</v>
      </c>
      <c r="N8" s="3">
        <f>'средние остатки 2019'!Y17</f>
        <v>5065.0978749999995</v>
      </c>
      <c r="O8" s="3">
        <f>'средние остатки'!B17</f>
        <v>5179.1020499999995</v>
      </c>
      <c r="P8" s="3">
        <f>'средние остатки'!C17</f>
        <v>5281.2762750000002</v>
      </c>
      <c r="Q8" s="3">
        <f>'средние остатки'!D17</f>
        <v>5214.0668500000002</v>
      </c>
      <c r="R8" s="3">
        <f>'средние остатки'!E17</f>
        <v>5051.4688999999998</v>
      </c>
      <c r="S8" s="3">
        <f>'средние остатки'!F17</f>
        <v>5013.3696250000003</v>
      </c>
      <c r="T8" s="3">
        <f>'средние остатки'!G17</f>
        <v>5039.3127250000007</v>
      </c>
      <c r="U8" s="3">
        <f>'средние остатки'!H17</f>
        <v>4986.7188940004153</v>
      </c>
      <c r="V8" s="3">
        <f>'средние остатки'!I17</f>
        <v>4817.6081622778447</v>
      </c>
      <c r="W8" s="3">
        <f>'средние остатки'!J17</f>
        <v>4602.1737513993348</v>
      </c>
      <c r="X8" s="3">
        <f>'средние остатки'!K17</f>
        <v>4553.02613718048</v>
      </c>
      <c r="Y8" s="3">
        <f>'средние остатки'!L17</f>
        <v>4541.9982507511095</v>
      </c>
      <c r="Z8" s="3">
        <f>'средние остатки'!M17</f>
        <v>4524.2210553240384</v>
      </c>
      <c r="AA8" s="3">
        <f>'средние остатки'!N17</f>
        <v>4558.1302182020372</v>
      </c>
      <c r="AB8" s="3">
        <f>'средние остатки'!O17</f>
        <v>4625.5722510539726</v>
      </c>
      <c r="AC8" s="3">
        <f>'средние остатки'!P17</f>
        <v>4650.7821926339875</v>
      </c>
      <c r="AD8" s="3">
        <f>'средние остатки'!Q17</f>
        <v>4660.7827562728016</v>
      </c>
      <c r="AE8" s="3">
        <f>'средние остатки'!R17</f>
        <v>4627.9361858287857</v>
      </c>
      <c r="AF8" s="3">
        <f>'средние остатки'!S17</f>
        <v>4600.2333525313452</v>
      </c>
      <c r="AG8" s="3">
        <f>'средние остатки'!T17</f>
        <v>4617.0704971041077</v>
      </c>
      <c r="AH8" s="3">
        <f>'средние остатки'!U17</f>
        <v>4668.170279243237</v>
      </c>
      <c r="AI8" s="3">
        <f>'средние остатки'!V17</f>
        <v>4759.0337954669803</v>
      </c>
      <c r="AJ8" s="3">
        <f>'средние остатки'!W17</f>
        <v>4877.3409547132551</v>
      </c>
      <c r="AK8" s="3">
        <f>'средние остатки'!X17</f>
        <v>4971.4776118373329</v>
      </c>
      <c r="AL8" s="3">
        <f>'средние остатки'!Y17</f>
        <v>5042.7450377402101</v>
      </c>
      <c r="AM8" s="3">
        <f>'средние остатки'!Z17</f>
        <v>5149.9264398340947</v>
      </c>
      <c r="AN8" s="3">
        <f>'средние остатки'!AA17</f>
        <v>5250.0508401388488</v>
      </c>
      <c r="AO8" s="3">
        <f>'средние остатки'!AB17</f>
        <v>5218.6549434529297</v>
      </c>
      <c r="AP8" s="3">
        <f>'средние остатки'!AC17</f>
        <v>5380.4513905199328</v>
      </c>
      <c r="AQ8" s="3">
        <f>'средние остатки'!AD17</f>
        <v>5502.0595009929393</v>
      </c>
      <c r="AR8" s="3">
        <f>'средние остатки'!AE17</f>
        <v>5644.0440767312884</v>
      </c>
      <c r="AS8" s="3">
        <f>'средние остатки'!AF17</f>
        <v>5760.6950502838981</v>
      </c>
      <c r="AT8" s="3">
        <f>'средние остатки'!AG17</f>
        <v>5855.2589269215996</v>
      </c>
      <c r="AU8" s="3">
        <v>5993.1398621709186</v>
      </c>
      <c r="AV8" s="3">
        <f>'средн.остатки 22'!AI17</f>
        <v>6090.9928572545687</v>
      </c>
      <c r="AW8" s="3">
        <f>'средн.остатки 22'!AJ17</f>
        <v>6175.8963638897239</v>
      </c>
      <c r="AX8" s="3">
        <f>'средн.остатки 22'!AK17</f>
        <v>6292.9153481510984</v>
      </c>
      <c r="AY8" s="3"/>
    </row>
    <row r="9" spans="1:51" ht="18.75" x14ac:dyDescent="0.3">
      <c r="A9" s="5" t="s">
        <v>4</v>
      </c>
      <c r="B9" s="5"/>
      <c r="C9" s="420">
        <v>21</v>
      </c>
      <c r="D9" s="420">
        <v>20</v>
      </c>
      <c r="E9" s="420">
        <v>20</v>
      </c>
      <c r="F9" s="420">
        <v>22</v>
      </c>
      <c r="G9" s="420">
        <v>20</v>
      </c>
      <c r="H9" s="420">
        <v>20</v>
      </c>
      <c r="I9" s="420">
        <v>22</v>
      </c>
      <c r="J9" s="420">
        <v>22</v>
      </c>
      <c r="K9" s="420">
        <v>21</v>
      </c>
      <c r="L9" s="420">
        <v>23</v>
      </c>
      <c r="M9" s="420">
        <v>20</v>
      </c>
      <c r="N9" s="420">
        <v>21</v>
      </c>
      <c r="O9" s="420">
        <v>20</v>
      </c>
      <c r="P9" s="362">
        <v>20</v>
      </c>
      <c r="Q9" s="362">
        <v>22</v>
      </c>
      <c r="R9" s="362">
        <v>21</v>
      </c>
      <c r="S9" s="362">
        <v>20</v>
      </c>
      <c r="T9" s="362">
        <v>22</v>
      </c>
      <c r="U9" s="362">
        <v>21</v>
      </c>
      <c r="V9" s="362">
        <v>23</v>
      </c>
      <c r="W9" s="362">
        <v>22</v>
      </c>
      <c r="X9" s="362">
        <v>21</v>
      </c>
      <c r="Y9" s="362">
        <v>21</v>
      </c>
      <c r="Z9" s="362">
        <v>22</v>
      </c>
      <c r="AA9" s="363">
        <v>19</v>
      </c>
      <c r="AB9" s="363">
        <v>20</v>
      </c>
      <c r="AC9" s="363">
        <v>22</v>
      </c>
      <c r="AD9" s="363">
        <v>22</v>
      </c>
      <c r="AE9" s="363">
        <v>20</v>
      </c>
      <c r="AF9" s="363">
        <v>22</v>
      </c>
      <c r="AG9" s="363">
        <v>22</v>
      </c>
      <c r="AH9" s="363">
        <v>22</v>
      </c>
      <c r="AI9" s="363">
        <v>22</v>
      </c>
      <c r="AJ9" s="363">
        <v>21</v>
      </c>
      <c r="AK9" s="363">
        <v>22</v>
      </c>
      <c r="AL9" s="363">
        <v>23</v>
      </c>
      <c r="AM9" s="363">
        <v>20</v>
      </c>
      <c r="AN9" s="363">
        <v>20</v>
      </c>
      <c r="AO9" s="363">
        <v>22</v>
      </c>
      <c r="AP9" s="363">
        <v>21</v>
      </c>
      <c r="AQ9" s="363">
        <v>20</v>
      </c>
      <c r="AR9" s="363">
        <v>22</v>
      </c>
      <c r="AS9" s="363">
        <v>21</v>
      </c>
      <c r="AT9" s="363">
        <v>23</v>
      </c>
      <c r="AU9" s="363">
        <v>22</v>
      </c>
      <c r="AV9" s="363">
        <v>21</v>
      </c>
      <c r="AW9" s="363">
        <v>21</v>
      </c>
      <c r="AX9" s="363">
        <v>22</v>
      </c>
      <c r="AY9" s="363"/>
    </row>
    <row r="10" spans="1:51" s="386" customFormat="1" x14ac:dyDescent="0.25">
      <c r="C10" s="632">
        <v>2019</v>
      </c>
      <c r="D10" s="632"/>
      <c r="E10" s="632"/>
      <c r="F10" s="632"/>
      <c r="G10" s="632"/>
      <c r="H10" s="632"/>
      <c r="I10" s="632"/>
      <c r="J10" s="632"/>
      <c r="K10" s="632"/>
      <c r="L10" s="632"/>
      <c r="M10" s="632"/>
      <c r="N10" s="632"/>
      <c r="O10" s="632">
        <v>2020</v>
      </c>
      <c r="P10" s="632"/>
      <c r="Q10" s="632"/>
      <c r="R10" s="632"/>
      <c r="S10" s="632"/>
      <c r="T10" s="632"/>
      <c r="U10" s="632"/>
      <c r="V10" s="632"/>
      <c r="W10" s="632"/>
      <c r="X10" s="632"/>
      <c r="Y10" s="632"/>
      <c r="Z10" s="632"/>
      <c r="AA10" s="632">
        <v>2021</v>
      </c>
      <c r="AB10" s="632"/>
      <c r="AC10" s="632"/>
      <c r="AD10" s="632"/>
      <c r="AE10" s="632"/>
      <c r="AF10" s="632"/>
      <c r="AG10" s="632"/>
      <c r="AH10" s="632"/>
      <c r="AI10" s="632"/>
      <c r="AJ10" s="632"/>
      <c r="AK10" s="632"/>
      <c r="AL10" s="632"/>
      <c r="AM10" s="642">
        <v>2022</v>
      </c>
      <c r="AN10" s="642"/>
      <c r="AO10" s="642"/>
      <c r="AP10" s="642"/>
      <c r="AQ10" s="642"/>
      <c r="AR10" s="642"/>
      <c r="AS10" s="642"/>
      <c r="AT10" s="642"/>
      <c r="AU10" s="642"/>
      <c r="AV10" s="642"/>
      <c r="AW10" s="642"/>
      <c r="AX10" s="642"/>
      <c r="AY10" s="444"/>
    </row>
    <row r="11" spans="1:51" s="386" customFormat="1" x14ac:dyDescent="0.25">
      <c r="A11" s="445"/>
      <c r="B11" s="445"/>
      <c r="C11" s="639" t="s">
        <v>350</v>
      </c>
      <c r="D11" s="640"/>
      <c r="E11" s="641"/>
      <c r="F11" s="639" t="s">
        <v>351</v>
      </c>
      <c r="G11" s="640"/>
      <c r="H11" s="641"/>
      <c r="I11" s="639" t="s">
        <v>352</v>
      </c>
      <c r="J11" s="640"/>
      <c r="K11" s="641"/>
      <c r="L11" s="639" t="s">
        <v>353</v>
      </c>
      <c r="M11" s="640"/>
      <c r="N11" s="641"/>
      <c r="O11" s="639" t="s">
        <v>350</v>
      </c>
      <c r="P11" s="640"/>
      <c r="Q11" s="641"/>
      <c r="R11" s="639" t="s">
        <v>351</v>
      </c>
      <c r="S11" s="640"/>
      <c r="T11" s="641"/>
      <c r="U11" s="639" t="s">
        <v>352</v>
      </c>
      <c r="V11" s="640"/>
      <c r="W11" s="641"/>
      <c r="X11" s="639" t="s">
        <v>353</v>
      </c>
      <c r="Y11" s="640"/>
      <c r="Z11" s="641"/>
      <c r="AA11" s="639" t="s">
        <v>350</v>
      </c>
      <c r="AB11" s="640"/>
      <c r="AC11" s="641"/>
      <c r="AD11" s="639" t="s">
        <v>351</v>
      </c>
      <c r="AE11" s="640"/>
      <c r="AF11" s="641"/>
      <c r="AG11" s="639" t="s">
        <v>352</v>
      </c>
      <c r="AH11" s="640"/>
      <c r="AI11" s="641"/>
      <c r="AJ11" s="639" t="s">
        <v>353</v>
      </c>
      <c r="AK11" s="640"/>
      <c r="AL11" s="641"/>
      <c r="AM11" s="639" t="s">
        <v>350</v>
      </c>
      <c r="AN11" s="640"/>
      <c r="AO11" s="641"/>
      <c r="AP11" s="639" t="s">
        <v>351</v>
      </c>
      <c r="AQ11" s="640"/>
      <c r="AR11" s="641"/>
      <c r="AS11" s="639" t="s">
        <v>352</v>
      </c>
      <c r="AT11" s="640"/>
      <c r="AU11" s="641"/>
      <c r="AV11" s="639" t="s">
        <v>353</v>
      </c>
      <c r="AW11" s="640"/>
      <c r="AX11" s="641"/>
      <c r="AY11" s="446"/>
    </row>
    <row r="12" spans="1:51" s="389" customFormat="1" ht="28.5" customHeight="1" x14ac:dyDescent="0.3">
      <c r="A12" s="387" t="s">
        <v>259</v>
      </c>
      <c r="B12" s="387"/>
      <c r="C12" s="388">
        <f>C8/C7*C9</f>
        <v>181.98282634779599</v>
      </c>
      <c r="D12" s="388">
        <f t="shared" ref="D12:N12" si="1">D8/D7*D9</f>
        <v>178.85077342113678</v>
      </c>
      <c r="E12" s="388">
        <f t="shared" si="1"/>
        <v>164.66017142946978</v>
      </c>
      <c r="F12" s="388">
        <f t="shared" si="1"/>
        <v>155.7002309650928</v>
      </c>
      <c r="G12" s="388">
        <f t="shared" si="1"/>
        <v>140.01193158832285</v>
      </c>
      <c r="H12" s="388">
        <f t="shared" si="1"/>
        <v>161.50786394755897</v>
      </c>
      <c r="I12" s="388">
        <f t="shared" si="1"/>
        <v>164.48561416355923</v>
      </c>
      <c r="J12" s="388">
        <f t="shared" si="1"/>
        <v>188.85147453118324</v>
      </c>
      <c r="K12" s="388">
        <f t="shared" si="1"/>
        <v>195.2534443409368</v>
      </c>
      <c r="L12" s="388">
        <f t="shared" si="1"/>
        <v>200.65834990743167</v>
      </c>
      <c r="M12" s="388">
        <f t="shared" si="1"/>
        <v>189.2466341180679</v>
      </c>
      <c r="N12" s="388">
        <f t="shared" si="1"/>
        <v>154.29191349172689</v>
      </c>
      <c r="O12" s="388">
        <f>O8/O7*O9</f>
        <v>148.98935769764265</v>
      </c>
      <c r="P12" s="388">
        <f t="shared" ref="P12:AT12" si="2">P8/P7*P9</f>
        <v>147.98334581505642</v>
      </c>
      <c r="Q12" s="388">
        <f t="shared" si="2"/>
        <v>125.98450873450199</v>
      </c>
      <c r="R12" s="388">
        <f t="shared" si="2"/>
        <v>134.90351080531866</v>
      </c>
      <c r="S12" s="388">
        <f t="shared" si="2"/>
        <v>130.39650973656995</v>
      </c>
      <c r="T12" s="388">
        <f t="shared" si="2"/>
        <v>133.92878719677822</v>
      </c>
      <c r="U12" s="388">
        <f t="shared" si="2"/>
        <v>121.6375778676733</v>
      </c>
      <c r="V12" s="388">
        <f t="shared" si="2"/>
        <v>118.41492755123792</v>
      </c>
      <c r="W12" s="388">
        <f t="shared" si="2"/>
        <v>122.57058636057016</v>
      </c>
      <c r="X12" s="388">
        <f t="shared" si="2"/>
        <v>114.19885429971859</v>
      </c>
      <c r="Y12" s="388">
        <f t="shared" si="2"/>
        <v>117.31579365717489</v>
      </c>
      <c r="Z12" s="388">
        <f t="shared" si="2"/>
        <v>123.3179803585153</v>
      </c>
      <c r="AA12" s="388">
        <f t="shared" si="2"/>
        <v>104.56192869032206</v>
      </c>
      <c r="AB12" s="388">
        <f t="shared" si="2"/>
        <v>97.007417735664646</v>
      </c>
      <c r="AC12" s="388">
        <f t="shared" si="2"/>
        <v>84.581062018589279</v>
      </c>
      <c r="AD12" s="388">
        <f t="shared" si="2"/>
        <v>96.362256129633693</v>
      </c>
      <c r="AE12" s="388">
        <f t="shared" si="2"/>
        <v>80.318428283642774</v>
      </c>
      <c r="AF12" s="388">
        <f t="shared" si="2"/>
        <v>83.339628823211257</v>
      </c>
      <c r="AG12" s="388">
        <f t="shared" si="2"/>
        <v>93.425915745916512</v>
      </c>
      <c r="AH12" s="388">
        <f t="shared" si="2"/>
        <v>97.076539534987674</v>
      </c>
      <c r="AI12" s="388">
        <f t="shared" si="2"/>
        <v>103.71081550860234</v>
      </c>
      <c r="AJ12" s="388">
        <f t="shared" si="2"/>
        <v>121.1077982293214</v>
      </c>
      <c r="AK12" s="388">
        <f t="shared" si="2"/>
        <v>104.59657336509055</v>
      </c>
      <c r="AL12" s="388">
        <f t="shared" si="2"/>
        <v>113.61884077631727</v>
      </c>
      <c r="AM12" s="388">
        <f t="shared" si="2"/>
        <v>114.81021082733244</v>
      </c>
      <c r="AN12" s="388">
        <f t="shared" si="2"/>
        <v>112.28759332366678</v>
      </c>
      <c r="AO12" s="388">
        <f t="shared" si="2"/>
        <v>96.206261187048199</v>
      </c>
      <c r="AP12" s="388">
        <f t="shared" si="2"/>
        <v>127.17384704298182</v>
      </c>
      <c r="AQ12" s="388">
        <f t="shared" si="2"/>
        <v>127.4869720521839</v>
      </c>
      <c r="AR12" s="388">
        <f t="shared" si="2"/>
        <v>134.7017671813075</v>
      </c>
      <c r="AS12" s="388">
        <f t="shared" si="2"/>
        <v>124.06787132793255</v>
      </c>
      <c r="AT12" s="388">
        <f t="shared" si="2"/>
        <v>138.25432125091197</v>
      </c>
      <c r="AU12" s="388">
        <f>AU8/AU7*AU9</f>
        <v>154.20204818575235</v>
      </c>
      <c r="AV12" s="388">
        <f t="shared" ref="AV12:AX12" si="3">AV8/AV7*AV9</f>
        <v>167.0694332199617</v>
      </c>
      <c r="AW12" s="388">
        <f t="shared" si="3"/>
        <v>177.48269350788772</v>
      </c>
      <c r="AX12" s="388">
        <f t="shared" si="3"/>
        <v>181.83188601835269</v>
      </c>
      <c r="AY12" s="388"/>
    </row>
    <row r="13" spans="1:51" s="386" customFormat="1" x14ac:dyDescent="0.25">
      <c r="C13" s="632">
        <v>2019</v>
      </c>
      <c r="D13" s="632"/>
      <c r="E13" s="632"/>
      <c r="F13" s="632"/>
      <c r="G13" s="632"/>
      <c r="H13" s="632"/>
      <c r="I13" s="632"/>
      <c r="J13" s="632"/>
      <c r="K13" s="632"/>
      <c r="L13" s="632"/>
      <c r="M13" s="632"/>
      <c r="N13" s="632"/>
      <c r="O13" s="632">
        <v>2020</v>
      </c>
      <c r="P13" s="632"/>
      <c r="Q13" s="632"/>
      <c r="R13" s="632"/>
      <c r="S13" s="632"/>
      <c r="T13" s="632"/>
      <c r="U13" s="632"/>
      <c r="V13" s="632"/>
      <c r="W13" s="632"/>
      <c r="X13" s="632"/>
      <c r="Y13" s="632"/>
      <c r="Z13" s="632"/>
      <c r="AA13" s="632">
        <v>2021</v>
      </c>
      <c r="AB13" s="632"/>
      <c r="AC13" s="632"/>
      <c r="AD13" s="632"/>
      <c r="AE13" s="632"/>
      <c r="AF13" s="632"/>
      <c r="AG13" s="632"/>
      <c r="AH13" s="632"/>
      <c r="AI13" s="632"/>
      <c r="AJ13" s="632"/>
      <c r="AK13" s="632"/>
      <c r="AL13" s="632"/>
      <c r="AM13" s="642">
        <v>2022</v>
      </c>
      <c r="AN13" s="642"/>
      <c r="AO13" s="642"/>
      <c r="AP13" s="642"/>
      <c r="AQ13" s="642"/>
      <c r="AR13" s="642"/>
      <c r="AS13" s="642"/>
      <c r="AT13" s="642"/>
      <c r="AU13" s="642"/>
      <c r="AV13" s="642"/>
      <c r="AW13" s="642"/>
      <c r="AX13" s="642"/>
      <c r="AY13" s="444"/>
    </row>
    <row r="14" spans="1:51" s="386" customFormat="1" x14ac:dyDescent="0.25">
      <c r="A14" s="445"/>
      <c r="B14" s="445"/>
      <c r="C14" s="639" t="s">
        <v>350</v>
      </c>
      <c r="D14" s="640"/>
      <c r="E14" s="641"/>
      <c r="F14" s="639" t="s">
        <v>351</v>
      </c>
      <c r="G14" s="640"/>
      <c r="H14" s="641"/>
      <c r="I14" s="639" t="s">
        <v>352</v>
      </c>
      <c r="J14" s="640"/>
      <c r="K14" s="641"/>
      <c r="L14" s="639" t="s">
        <v>353</v>
      </c>
      <c r="M14" s="640"/>
      <c r="N14" s="641"/>
      <c r="O14" s="639" t="s">
        <v>350</v>
      </c>
      <c r="P14" s="640"/>
      <c r="Q14" s="641"/>
      <c r="R14" s="639" t="s">
        <v>351</v>
      </c>
      <c r="S14" s="640"/>
      <c r="T14" s="641"/>
      <c r="U14" s="639" t="s">
        <v>352</v>
      </c>
      <c r="V14" s="640"/>
      <c r="W14" s="641"/>
      <c r="X14" s="639" t="s">
        <v>353</v>
      </c>
      <c r="Y14" s="640"/>
      <c r="Z14" s="641"/>
      <c r="AA14" s="639" t="s">
        <v>350</v>
      </c>
      <c r="AB14" s="640"/>
      <c r="AC14" s="641"/>
      <c r="AD14" s="639" t="s">
        <v>351</v>
      </c>
      <c r="AE14" s="640"/>
      <c r="AF14" s="641"/>
      <c r="AG14" s="639" t="s">
        <v>352</v>
      </c>
      <c r="AH14" s="640"/>
      <c r="AI14" s="641"/>
      <c r="AJ14" s="639" t="s">
        <v>353</v>
      </c>
      <c r="AK14" s="640"/>
      <c r="AL14" s="641"/>
      <c r="AM14" s="639" t="s">
        <v>350</v>
      </c>
      <c r="AN14" s="640"/>
      <c r="AO14" s="641"/>
      <c r="AP14" s="639" t="s">
        <v>351</v>
      </c>
      <c r="AQ14" s="640"/>
      <c r="AR14" s="641"/>
      <c r="AS14" s="639" t="s">
        <v>352</v>
      </c>
      <c r="AT14" s="640"/>
      <c r="AU14" s="641"/>
      <c r="AV14" s="639" t="s">
        <v>353</v>
      </c>
      <c r="AW14" s="640"/>
      <c r="AX14" s="641"/>
      <c r="AY14" s="446"/>
    </row>
    <row r="15" spans="1:51" ht="21" x14ac:dyDescent="0.35">
      <c r="C15" s="633">
        <v>175.16459039946753</v>
      </c>
      <c r="D15" s="633"/>
      <c r="E15" s="633"/>
      <c r="F15" s="633">
        <v>152.40667550032487</v>
      </c>
      <c r="G15" s="633"/>
      <c r="H15" s="633"/>
      <c r="I15" s="633">
        <v>182.86351101189311</v>
      </c>
      <c r="J15" s="633"/>
      <c r="K15" s="633"/>
      <c r="L15" s="633">
        <v>181.39896583907549</v>
      </c>
      <c r="M15" s="633"/>
      <c r="N15" s="633"/>
      <c r="O15" s="633">
        <v>140.98573741573367</v>
      </c>
      <c r="P15" s="633"/>
      <c r="Q15" s="633"/>
      <c r="R15" s="633">
        <v>133.07626924622227</v>
      </c>
      <c r="S15" s="633"/>
      <c r="T15" s="633"/>
      <c r="U15" s="633">
        <v>120.87436392649379</v>
      </c>
      <c r="V15" s="633"/>
      <c r="W15" s="633"/>
      <c r="X15" s="633">
        <v>118.27754277180293</v>
      </c>
      <c r="Y15" s="633"/>
      <c r="Z15" s="633"/>
      <c r="AA15" s="633">
        <v>95.383469481525324</v>
      </c>
      <c r="AB15" s="633"/>
      <c r="AC15" s="633"/>
      <c r="AD15" s="633">
        <v>86.673437745495903</v>
      </c>
      <c r="AE15" s="633"/>
      <c r="AF15" s="633"/>
      <c r="AG15" s="633">
        <v>98.071090263168841</v>
      </c>
      <c r="AH15" s="633"/>
      <c r="AI15" s="633"/>
      <c r="AJ15" s="633">
        <v>113.10773745690973</v>
      </c>
      <c r="AK15" s="633"/>
      <c r="AL15" s="633"/>
      <c r="AM15" s="633">
        <v>107.76802177934913</v>
      </c>
      <c r="AN15" s="633"/>
      <c r="AO15" s="633"/>
      <c r="AP15" s="633">
        <v>129.78752875882441</v>
      </c>
      <c r="AQ15" s="633"/>
      <c r="AR15" s="633"/>
      <c r="AS15" s="633">
        <v>138.84141358819895</v>
      </c>
      <c r="AT15" s="633"/>
      <c r="AU15" s="633"/>
      <c r="AV15" s="636">
        <v>175.46133758206739</v>
      </c>
      <c r="AW15" s="637"/>
      <c r="AX15" s="638"/>
    </row>
    <row r="16" spans="1:51" ht="21" x14ac:dyDescent="0.35">
      <c r="B16" s="5" t="s">
        <v>291</v>
      </c>
      <c r="C16" s="633">
        <f>SUM(C12:N12)/12</f>
        <v>172.95843568769024</v>
      </c>
      <c r="D16" s="633"/>
      <c r="E16" s="633"/>
      <c r="F16" s="633"/>
      <c r="G16" s="633"/>
      <c r="H16" s="633"/>
      <c r="I16" s="633"/>
      <c r="J16" s="633"/>
      <c r="K16" s="633"/>
      <c r="L16" s="633"/>
      <c r="M16" s="633"/>
      <c r="N16" s="633"/>
      <c r="O16" s="633">
        <f>SUM(O12:Z12)/12</f>
        <v>128.30347834006315</v>
      </c>
      <c r="P16" s="633"/>
      <c r="Q16" s="633"/>
      <c r="R16" s="633"/>
      <c r="S16" s="633"/>
      <c r="T16" s="633"/>
      <c r="U16" s="633"/>
      <c r="V16" s="633"/>
      <c r="W16" s="633"/>
      <c r="X16" s="633"/>
      <c r="Y16" s="633"/>
      <c r="Z16" s="633"/>
      <c r="AA16" s="633">
        <f>SUM(AA12:AL12)/12</f>
        <v>98.308933736774961</v>
      </c>
      <c r="AB16" s="633"/>
      <c r="AC16" s="633"/>
      <c r="AD16" s="633"/>
      <c r="AE16" s="633"/>
      <c r="AF16" s="633"/>
      <c r="AG16" s="633"/>
      <c r="AH16" s="633"/>
      <c r="AI16" s="633"/>
      <c r="AJ16" s="633"/>
      <c r="AK16" s="633"/>
      <c r="AL16" s="633"/>
      <c r="AM16" s="634">
        <f>SUM(AM12:AX12)/12</f>
        <v>137.96457542710996</v>
      </c>
      <c r="AN16" s="635"/>
      <c r="AO16" s="635"/>
      <c r="AP16" s="635"/>
      <c r="AQ16" s="635"/>
      <c r="AR16" s="635"/>
      <c r="AS16" s="635"/>
      <c r="AT16" s="635"/>
      <c r="AU16" s="635"/>
      <c r="AV16" s="635"/>
      <c r="AW16" s="635"/>
      <c r="AX16" s="635"/>
      <c r="AY16" s="545"/>
    </row>
    <row r="17" spans="2:50" ht="21" x14ac:dyDescent="0.35">
      <c r="B17" s="5" t="s">
        <v>292</v>
      </c>
      <c r="C17" s="633">
        <f>SUM(C12:E12)/3</f>
        <v>175.16459039946753</v>
      </c>
      <c r="D17" s="633"/>
      <c r="E17" s="633"/>
      <c r="F17" s="633">
        <f>SUM(F12:H12)/3</f>
        <v>152.40667550032487</v>
      </c>
      <c r="G17" s="633"/>
      <c r="H17" s="633"/>
      <c r="I17" s="633">
        <f>SUM(I12:K12)/3</f>
        <v>182.86351101189311</v>
      </c>
      <c r="J17" s="633"/>
      <c r="K17" s="633"/>
      <c r="L17" s="633">
        <f>SUM(L12:N12)/3</f>
        <v>181.39896583907549</v>
      </c>
      <c r="M17" s="633"/>
      <c r="N17" s="633"/>
      <c r="O17" s="633">
        <f>SUM(O12:Q12)/3</f>
        <v>140.98573741573367</v>
      </c>
      <c r="P17" s="633"/>
      <c r="Q17" s="633"/>
      <c r="R17" s="633">
        <f>SUM(R12:T12)/3</f>
        <v>133.07626924622227</v>
      </c>
      <c r="S17" s="633"/>
      <c r="T17" s="633"/>
      <c r="U17" s="633">
        <f>SUM(U12:W12)/3</f>
        <v>120.87436392649379</v>
      </c>
      <c r="V17" s="633"/>
      <c r="W17" s="633"/>
      <c r="X17" s="633">
        <f>SUM(X12:Z12)/3</f>
        <v>118.27754277180293</v>
      </c>
      <c r="Y17" s="633"/>
      <c r="Z17" s="633"/>
      <c r="AA17" s="633">
        <f>SUM(AA12:AC12)/3</f>
        <v>95.383469481525324</v>
      </c>
      <c r="AB17" s="633"/>
      <c r="AC17" s="633"/>
      <c r="AD17" s="633">
        <f>SUM(AD12:AF12)/3</f>
        <v>86.673437745495903</v>
      </c>
      <c r="AE17" s="633"/>
      <c r="AF17" s="633"/>
      <c r="AG17" s="633">
        <f>SUM(AG12:AI12)/3</f>
        <v>98.071090263168841</v>
      </c>
      <c r="AH17" s="633"/>
      <c r="AI17" s="633"/>
      <c r="AJ17" s="633">
        <f>SUM(AJ12:AL12)/3</f>
        <v>113.10773745690973</v>
      </c>
      <c r="AK17" s="633"/>
      <c r="AL17" s="633"/>
      <c r="AM17" s="633">
        <f>SUM(AM12:AO12)/3</f>
        <v>107.76802177934913</v>
      </c>
      <c r="AN17" s="633"/>
      <c r="AO17" s="633"/>
      <c r="AP17" s="633">
        <f>SUM(AP12:AR12)/3</f>
        <v>129.78752875882441</v>
      </c>
      <c r="AQ17" s="633"/>
      <c r="AR17" s="633"/>
      <c r="AS17" s="633">
        <f>SUM(AS12:AU12)/3</f>
        <v>138.84141358819895</v>
      </c>
      <c r="AT17" s="633"/>
      <c r="AU17" s="633"/>
      <c r="AV17" s="636">
        <f>SUM(AV12:AX12)/3</f>
        <v>175.46133758206739</v>
      </c>
      <c r="AW17" s="637"/>
      <c r="AX17" s="638"/>
    </row>
    <row r="21" spans="2:50" x14ac:dyDescent="0.25">
      <c r="C21" s="643">
        <v>2019</v>
      </c>
      <c r="D21" s="643"/>
      <c r="E21" s="643"/>
      <c r="F21" s="643"/>
      <c r="G21" s="643">
        <v>2020</v>
      </c>
      <c r="H21" s="643"/>
      <c r="I21" s="643"/>
      <c r="J21" s="643"/>
      <c r="K21" s="643">
        <v>2021</v>
      </c>
      <c r="L21" s="643"/>
      <c r="M21" s="643"/>
      <c r="N21" s="643"/>
      <c r="O21" s="643">
        <v>2022</v>
      </c>
      <c r="P21" s="643"/>
      <c r="Q21" s="643"/>
      <c r="R21" s="643"/>
    </row>
    <row r="22" spans="2:50" x14ac:dyDescent="0.25">
      <c r="C22" s="5" t="s">
        <v>350</v>
      </c>
      <c r="D22" s="5" t="s">
        <v>351</v>
      </c>
      <c r="E22" s="5" t="s">
        <v>352</v>
      </c>
      <c r="F22" s="5" t="s">
        <v>353</v>
      </c>
      <c r="G22" s="5" t="s">
        <v>350</v>
      </c>
      <c r="H22" s="5" t="s">
        <v>351</v>
      </c>
      <c r="I22" s="5" t="s">
        <v>352</v>
      </c>
      <c r="J22" s="5" t="s">
        <v>353</v>
      </c>
      <c r="K22" s="5" t="s">
        <v>350</v>
      </c>
      <c r="L22" s="5" t="s">
        <v>351</v>
      </c>
      <c r="M22" s="5" t="s">
        <v>352</v>
      </c>
      <c r="N22" s="5" t="s">
        <v>353</v>
      </c>
      <c r="O22" s="5" t="s">
        <v>350</v>
      </c>
      <c r="P22" s="5" t="s">
        <v>351</v>
      </c>
      <c r="Q22" s="5" t="s">
        <v>352</v>
      </c>
      <c r="R22" s="5" t="s">
        <v>353</v>
      </c>
    </row>
    <row r="23" spans="2:50" x14ac:dyDescent="0.25">
      <c r="C23" s="546">
        <v>175.16459039946753</v>
      </c>
      <c r="D23" s="546">
        <v>152.40667550032487</v>
      </c>
      <c r="E23" s="546">
        <v>182.86351101189311</v>
      </c>
      <c r="F23" s="546">
        <v>181.39896583907549</v>
      </c>
      <c r="G23" s="546">
        <v>140.98573741573367</v>
      </c>
      <c r="H23" s="546">
        <v>133.07626924622227</v>
      </c>
      <c r="I23" s="546">
        <v>120.87436392649379</v>
      </c>
      <c r="J23" s="546">
        <v>118.27754277180293</v>
      </c>
      <c r="K23" s="546">
        <v>95.383469481525324</v>
      </c>
      <c r="L23" s="546">
        <v>86.673437745495903</v>
      </c>
      <c r="M23" s="546">
        <v>98.071090263168841</v>
      </c>
      <c r="N23" s="546">
        <v>113.10773745690973</v>
      </c>
      <c r="O23" s="546">
        <v>107.76802177934913</v>
      </c>
      <c r="P23" s="546">
        <v>129.78752875882441</v>
      </c>
      <c r="Q23" s="546">
        <v>138.84141358819895</v>
      </c>
      <c r="R23" s="546">
        <v>175.46133758206739</v>
      </c>
    </row>
  </sheetData>
  <mergeCells count="81">
    <mergeCell ref="C14:E14"/>
    <mergeCell ref="F14:H14"/>
    <mergeCell ref="AA14:AC14"/>
    <mergeCell ref="L14:N14"/>
    <mergeCell ref="O14:Q14"/>
    <mergeCell ref="R14:T14"/>
    <mergeCell ref="U14:W14"/>
    <mergeCell ref="X14:Z14"/>
    <mergeCell ref="I14:K14"/>
    <mergeCell ref="AP14:AR14"/>
    <mergeCell ref="L17:N17"/>
    <mergeCell ref="O17:Q17"/>
    <mergeCell ref="R17:T17"/>
    <mergeCell ref="AP15:AR15"/>
    <mergeCell ref="X17:Z17"/>
    <mergeCell ref="AM17:AO17"/>
    <mergeCell ref="AP17:AR17"/>
    <mergeCell ref="AD15:AF15"/>
    <mergeCell ref="AS17:AU17"/>
    <mergeCell ref="AM16:AX16"/>
    <mergeCell ref="C21:F21"/>
    <mergeCell ref="G21:J21"/>
    <mergeCell ref="K21:N21"/>
    <mergeCell ref="O21:R21"/>
    <mergeCell ref="C17:E17"/>
    <mergeCell ref="F17:H17"/>
    <mergeCell ref="I17:K17"/>
    <mergeCell ref="U17:W17"/>
    <mergeCell ref="AV17:AX17"/>
    <mergeCell ref="AA17:AC17"/>
    <mergeCell ref="AD17:AF17"/>
    <mergeCell ref="AG17:AI17"/>
    <mergeCell ref="AJ17:AL17"/>
    <mergeCell ref="C15:E15"/>
    <mergeCell ref="F15:H15"/>
    <mergeCell ref="C16:N16"/>
    <mergeCell ref="O16:Z16"/>
    <mergeCell ref="AA16:AL16"/>
    <mergeCell ref="AG15:AI15"/>
    <mergeCell ref="AJ15:AL15"/>
    <mergeCell ref="C13:N13"/>
    <mergeCell ref="O13:Z13"/>
    <mergeCell ref="AA13:AL13"/>
    <mergeCell ref="AM13:AX13"/>
    <mergeCell ref="AG11:AI11"/>
    <mergeCell ref="C11:E11"/>
    <mergeCell ref="F11:H11"/>
    <mergeCell ref="I11:K11"/>
    <mergeCell ref="L11:N11"/>
    <mergeCell ref="O11:Q11"/>
    <mergeCell ref="AP11:AR11"/>
    <mergeCell ref="AS11:AU11"/>
    <mergeCell ref="AV11:AX11"/>
    <mergeCell ref="R11:T11"/>
    <mergeCell ref="U11:W11"/>
    <mergeCell ref="X11:Z11"/>
    <mergeCell ref="AV14:AX14"/>
    <mergeCell ref="I15:K15"/>
    <mergeCell ref="L15:N15"/>
    <mergeCell ref="O15:Q15"/>
    <mergeCell ref="R15:T15"/>
    <mergeCell ref="U15:W15"/>
    <mergeCell ref="X15:Z15"/>
    <mergeCell ref="AA15:AC15"/>
    <mergeCell ref="AD14:AF14"/>
    <mergeCell ref="AG14:AI14"/>
    <mergeCell ref="AJ14:AL14"/>
    <mergeCell ref="AS14:AU14"/>
    <mergeCell ref="AV15:AX15"/>
    <mergeCell ref="AM15:AO15"/>
    <mergeCell ref="AS15:AU15"/>
    <mergeCell ref="AM14:AO14"/>
    <mergeCell ref="AA11:AC11"/>
    <mergeCell ref="AD11:AF11"/>
    <mergeCell ref="A1:AU1"/>
    <mergeCell ref="C10:N10"/>
    <mergeCell ref="O10:Z10"/>
    <mergeCell ref="AA10:AL10"/>
    <mergeCell ref="AM10:AX10"/>
    <mergeCell ref="AJ11:AL11"/>
    <mergeCell ref="AM11:AO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12A0-51C9-4610-8021-E635D2409CA7}">
  <sheetPr>
    <tabColor rgb="FF0070C0"/>
  </sheetPr>
  <dimension ref="B2:AI6"/>
  <sheetViews>
    <sheetView topLeftCell="I1" workbookViewId="0">
      <selection activeCell="AI3" sqref="AI3"/>
    </sheetView>
  </sheetViews>
  <sheetFormatPr defaultRowHeight="15" x14ac:dyDescent="0.25"/>
  <cols>
    <col min="2" max="2" width="18.140625" bestFit="1" customWidth="1"/>
    <col min="32" max="35" width="10.140625" bestFit="1" customWidth="1"/>
  </cols>
  <sheetData>
    <row r="2" spans="2:35" s="4" customFormat="1" x14ac:dyDescent="0.25">
      <c r="C2" s="4" t="s">
        <v>156</v>
      </c>
      <c r="D2" s="4" t="s">
        <v>159</v>
      </c>
      <c r="E2" s="4" t="s">
        <v>160</v>
      </c>
      <c r="F2" s="4" t="s">
        <v>161</v>
      </c>
      <c r="G2" s="4" t="s">
        <v>162</v>
      </c>
      <c r="H2" s="4" t="s">
        <v>163</v>
      </c>
      <c r="I2" s="4" t="s">
        <v>164</v>
      </c>
      <c r="J2" s="4" t="s">
        <v>165</v>
      </c>
      <c r="K2" s="4" t="s">
        <v>166</v>
      </c>
      <c r="L2" s="4" t="s">
        <v>167</v>
      </c>
      <c r="M2" s="4" t="s">
        <v>168</v>
      </c>
      <c r="N2" s="4" t="s">
        <v>157</v>
      </c>
      <c r="O2" s="4" t="s">
        <v>148</v>
      </c>
      <c r="P2" s="4" t="s">
        <v>169</v>
      </c>
      <c r="Q2" s="4" t="s">
        <v>170</v>
      </c>
      <c r="R2" s="4" t="s">
        <v>171</v>
      </c>
      <c r="S2" s="4" t="s">
        <v>172</v>
      </c>
      <c r="T2" s="4" t="s">
        <v>173</v>
      </c>
      <c r="U2" s="4" t="s">
        <v>174</v>
      </c>
      <c r="V2" s="4" t="s">
        <v>175</v>
      </c>
      <c r="W2" s="4" t="s">
        <v>176</v>
      </c>
      <c r="X2" s="4" t="s">
        <v>177</v>
      </c>
      <c r="Y2" s="4" t="s">
        <v>178</v>
      </c>
      <c r="Z2" s="4" t="s">
        <v>149</v>
      </c>
      <c r="AA2" s="4" t="s">
        <v>77</v>
      </c>
      <c r="AB2" s="4" t="s">
        <v>179</v>
      </c>
      <c r="AC2" s="4" t="s">
        <v>180</v>
      </c>
      <c r="AD2" s="4" t="s">
        <v>181</v>
      </c>
      <c r="AE2" s="4" t="s">
        <v>182</v>
      </c>
      <c r="AF2" s="4">
        <v>44713</v>
      </c>
      <c r="AG2" s="4">
        <v>44743</v>
      </c>
      <c r="AH2" s="4">
        <v>44774</v>
      </c>
      <c r="AI2" s="4">
        <v>44805</v>
      </c>
    </row>
    <row r="3" spans="2:35" x14ac:dyDescent="0.25">
      <c r="B3" t="s">
        <v>183</v>
      </c>
      <c r="C3" s="2">
        <v>65.329504173749186</v>
      </c>
      <c r="D3" s="2">
        <v>65.73330974442996</v>
      </c>
      <c r="E3" s="2">
        <v>65.664886502416678</v>
      </c>
      <c r="F3" s="2">
        <v>65.094539841501032</v>
      </c>
      <c r="G3" s="2">
        <v>65.857681406946242</v>
      </c>
      <c r="H3" s="2">
        <v>66.015146984060081</v>
      </c>
      <c r="I3" s="2">
        <v>66.562626219187251</v>
      </c>
      <c r="J3" s="2">
        <v>67.207700137282274</v>
      </c>
      <c r="K3" s="2">
        <v>68.638256302507173</v>
      </c>
      <c r="L3" s="2">
        <v>69.327412959296311</v>
      </c>
      <c r="M3" s="2">
        <v>69.577516387463007</v>
      </c>
      <c r="N3" s="2">
        <v>70.24018455794166</v>
      </c>
      <c r="O3" s="2">
        <v>70.888547045625899</v>
      </c>
      <c r="P3" s="2">
        <v>71.18219910277115</v>
      </c>
      <c r="Q3" s="2">
        <v>71.488289836183341</v>
      </c>
      <c r="R3" s="2">
        <v>71.712439149657001</v>
      </c>
      <c r="S3" s="2">
        <v>71.995561290274395</v>
      </c>
      <c r="T3" s="2">
        <v>72.118683230392918</v>
      </c>
      <c r="U3" s="2">
        <v>72.039276809336144</v>
      </c>
      <c r="V3" s="2">
        <v>72.488664744985087</v>
      </c>
      <c r="W3" s="2">
        <v>73.05851375725419</v>
      </c>
      <c r="X3" s="2">
        <v>73.841819563835259</v>
      </c>
      <c r="Y3" s="2">
        <v>74.515203673978718</v>
      </c>
      <c r="Z3" s="2">
        <v>74.63678461210354</v>
      </c>
      <c r="AA3" s="2">
        <v>74.719636567064029</v>
      </c>
      <c r="AB3" s="2">
        <v>74.946652670374576</v>
      </c>
      <c r="AC3" s="2">
        <v>75.061120597561981</v>
      </c>
      <c r="AD3" s="2">
        <v>76.157318312989403</v>
      </c>
      <c r="AE3" s="2">
        <v>76.462292156477346</v>
      </c>
      <c r="AF3" s="2">
        <v>76.502741438580912</v>
      </c>
      <c r="AG3" s="2">
        <v>77.065562174937966</v>
      </c>
      <c r="AH3" s="2">
        <v>76.859114225886316</v>
      </c>
      <c r="AI3" s="2">
        <v>77.152589397870472</v>
      </c>
    </row>
    <row r="4" spans="2:35" x14ac:dyDescent="0.25">
      <c r="B4" t="s">
        <v>184</v>
      </c>
      <c r="C4" s="2">
        <v>72.182097708164406</v>
      </c>
      <c r="D4" s="2">
        <v>72.769403945606371</v>
      </c>
      <c r="E4" s="2">
        <v>72.928629766645585</v>
      </c>
      <c r="F4" s="2">
        <v>72.736838978905723</v>
      </c>
      <c r="G4" s="2">
        <v>73.692810259606475</v>
      </c>
      <c r="H4" s="2">
        <v>73.861668799832316</v>
      </c>
      <c r="I4" s="2">
        <v>74.56677389452544</v>
      </c>
      <c r="J4" s="2">
        <v>75.389678594340054</v>
      </c>
      <c r="K4" s="2">
        <v>77.866009910660679</v>
      </c>
      <c r="L4" s="2">
        <v>79.207399385382288</v>
      </c>
      <c r="M4" s="2">
        <v>79.68067666142403</v>
      </c>
      <c r="N4" s="2">
        <v>80.553133002199843</v>
      </c>
      <c r="O4" s="2">
        <v>81.532590712560605</v>
      </c>
      <c r="P4" s="2">
        <v>82.054147992604982</v>
      </c>
      <c r="Q4" s="2">
        <v>82.477827017277818</v>
      </c>
      <c r="R4" s="2">
        <v>82.946229802789475</v>
      </c>
      <c r="S4" s="2">
        <v>83.496909071136542</v>
      </c>
      <c r="T4" s="2">
        <v>83.949752086028482</v>
      </c>
      <c r="U4" s="2">
        <v>84.40863558394382</v>
      </c>
      <c r="V4" s="2">
        <v>85.130842841348695</v>
      </c>
      <c r="W4" s="2">
        <v>85.786758104170445</v>
      </c>
      <c r="X4" s="2">
        <v>86.598812591843057</v>
      </c>
      <c r="Y4" s="2">
        <v>87.181754288930577</v>
      </c>
      <c r="Z4" s="2">
        <v>87.3248953534479</v>
      </c>
      <c r="AA4" s="2">
        <v>87.612820653718131</v>
      </c>
      <c r="AB4" s="2">
        <v>87.767761145431592</v>
      </c>
      <c r="AC4" s="2">
        <v>88.101192934846637</v>
      </c>
      <c r="AD4" s="2">
        <v>90.236456702604627</v>
      </c>
      <c r="AE4" s="2">
        <v>90.496387831524189</v>
      </c>
      <c r="AF4" s="2">
        <v>90.338433780019216</v>
      </c>
      <c r="AG4" s="2">
        <v>90.638451236897907</v>
      </c>
      <c r="AH4" s="2">
        <v>90.579282008736072</v>
      </c>
      <c r="AI4" s="2">
        <v>90.804821085573479</v>
      </c>
    </row>
    <row r="5" spans="2:35" s="2" customFormat="1" x14ac:dyDescent="0.25">
      <c r="B5" s="2" t="s">
        <v>185</v>
      </c>
      <c r="C5" s="2">
        <v>63.805882309635876</v>
      </c>
      <c r="D5" s="2">
        <v>64.23359863376055</v>
      </c>
      <c r="E5" s="2">
        <v>64.156736045044838</v>
      </c>
      <c r="F5" s="2">
        <v>63.628153164108056</v>
      </c>
      <c r="G5" s="2">
        <v>64.218957785665737</v>
      </c>
      <c r="H5" s="2">
        <v>64.323957155080677</v>
      </c>
      <c r="I5" s="2">
        <v>64.719804956148735</v>
      </c>
      <c r="J5" s="2">
        <v>65.371333403554615</v>
      </c>
      <c r="K5" s="2">
        <v>66.9230933133733</v>
      </c>
      <c r="L5" s="2">
        <v>67.652888748180899</v>
      </c>
      <c r="M5" s="2">
        <v>67.951919518320651</v>
      </c>
      <c r="N5" s="2">
        <v>68.569222585698469</v>
      </c>
      <c r="O5" s="2">
        <v>69.215737492672844</v>
      </c>
      <c r="P5" s="2">
        <v>69.445682945914371</v>
      </c>
      <c r="Q5" s="2">
        <v>69.725401675423882</v>
      </c>
      <c r="R5" s="2">
        <v>69.944322331809303</v>
      </c>
      <c r="S5" s="2">
        <v>70.18372444981938</v>
      </c>
      <c r="T5" s="2">
        <v>70.238161240806747</v>
      </c>
      <c r="U5" s="2">
        <v>70.106701310326585</v>
      </c>
      <c r="V5" s="2">
        <v>70.609655329313071</v>
      </c>
      <c r="W5" s="2">
        <v>71.25579000942885</v>
      </c>
      <c r="X5" s="2">
        <v>72.092587403546787</v>
      </c>
      <c r="Y5" s="2">
        <v>72.785252875618383</v>
      </c>
      <c r="Z5" s="2">
        <v>72.993151461214211</v>
      </c>
      <c r="AA5" s="2">
        <v>73.104674301649268</v>
      </c>
      <c r="AB5" s="2">
        <v>73.331449644382232</v>
      </c>
      <c r="AC5" s="2">
        <v>73.507875870497102</v>
      </c>
      <c r="AD5" s="2">
        <v>74.802714536521947</v>
      </c>
      <c r="AE5" s="2">
        <v>75.08453430550513</v>
      </c>
      <c r="AF5" s="2">
        <v>75.103101885276331</v>
      </c>
      <c r="AG5" s="2">
        <v>75.635642842666257</v>
      </c>
      <c r="AH5" s="2">
        <v>75.424544093176777</v>
      </c>
      <c r="AI5" s="2">
        <v>75.773052498658345</v>
      </c>
    </row>
    <row r="6" spans="2:35" x14ac:dyDescent="0.25">
      <c r="B6" s="2" t="s">
        <v>290</v>
      </c>
      <c r="C6" s="2">
        <v>89.293733931045495</v>
      </c>
      <c r="D6" s="2">
        <v>89.78779002094268</v>
      </c>
      <c r="E6" s="2">
        <v>90.138046595620168</v>
      </c>
      <c r="F6" s="2">
        <v>90.454479990278287</v>
      </c>
      <c r="G6" s="2">
        <v>89.56833566588594</v>
      </c>
      <c r="H6" s="2">
        <v>88.680575645327011</v>
      </c>
      <c r="I6" s="2">
        <v>88.068272598416982</v>
      </c>
      <c r="J6" s="2">
        <v>87.879564797559723</v>
      </c>
      <c r="K6" s="2">
        <v>87.715766006308044</v>
      </c>
      <c r="L6" s="2">
        <v>86.06850715900724</v>
      </c>
      <c r="M6" s="2">
        <v>85.176322569204274</v>
      </c>
      <c r="N6" s="2">
        <v>85.342047554235663</v>
      </c>
      <c r="O6" s="2">
        <v>85.36387656992197</v>
      </c>
      <c r="P6" s="2">
        <v>85.375004252708337</v>
      </c>
      <c r="Q6" s="2">
        <v>85.072796631418342</v>
      </c>
      <c r="R6" s="2">
        <v>85.056387318855769</v>
      </c>
      <c r="S6" s="2">
        <v>84.840146196164085</v>
      </c>
      <c r="T6" s="2">
        <v>84.287103527654651</v>
      </c>
      <c r="U6" s="2">
        <v>83.851756015177102</v>
      </c>
      <c r="V6" s="2">
        <v>83.582480914447316</v>
      </c>
      <c r="W6" s="2">
        <v>83.405562908630841</v>
      </c>
      <c r="X6" s="2">
        <v>83.288047402904681</v>
      </c>
      <c r="Y6" s="2">
        <v>83.213272187314615</v>
      </c>
      <c r="Z6" s="2">
        <v>82.940564484603797</v>
      </c>
      <c r="AA6" s="2">
        <v>82.322753637058455</v>
      </c>
      <c r="AB6" s="2">
        <v>81.860193823465593</v>
      </c>
      <c r="AC6" s="2">
        <v>81.70812218929521</v>
      </c>
      <c r="AD6" s="2">
        <v>80.992337724357256</v>
      </c>
      <c r="AE6" s="2">
        <v>80.483034696364925</v>
      </c>
      <c r="AF6" s="2">
        <v>80.244341708443329</v>
      </c>
      <c r="AG6" s="2">
        <v>80.33809482004483</v>
      </c>
      <c r="AH6" s="2">
        <v>80.201521016587108</v>
      </c>
      <c r="AI6" s="2">
        <v>80.058195902216028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1995-733A-432B-ACB1-4BE497B16A7C}">
  <dimension ref="A1:AG15"/>
  <sheetViews>
    <sheetView workbookViewId="0">
      <selection activeCell="A4" sqref="A4"/>
    </sheetView>
  </sheetViews>
  <sheetFormatPr defaultRowHeight="15" outlineLevelCol="2" x14ac:dyDescent="0.25"/>
  <cols>
    <col min="1" max="1" width="45.7109375" style="371" customWidth="1"/>
    <col min="2" max="13" width="15.7109375" style="371" customWidth="1"/>
    <col min="14" max="24" width="15.7109375" style="371" customWidth="1" outlineLevel="2"/>
    <col min="25" max="33" width="15.7109375" style="371" customWidth="1"/>
    <col min="34" max="39" width="9.140625" style="371" customWidth="1"/>
    <col min="40" max="256" width="9.140625" style="371"/>
    <col min="257" max="257" width="45.7109375" style="371" customWidth="1"/>
    <col min="258" max="289" width="15.7109375" style="371" customWidth="1"/>
    <col min="290" max="512" width="9.140625" style="371"/>
    <col min="513" max="513" width="45.7109375" style="371" customWidth="1"/>
    <col min="514" max="545" width="15.7109375" style="371" customWidth="1"/>
    <col min="546" max="768" width="9.140625" style="371"/>
    <col min="769" max="769" width="45.7109375" style="371" customWidth="1"/>
    <col min="770" max="801" width="15.7109375" style="371" customWidth="1"/>
    <col min="802" max="1024" width="9.140625" style="371"/>
    <col min="1025" max="1025" width="45.7109375" style="371" customWidth="1"/>
    <col min="1026" max="1057" width="15.7109375" style="371" customWidth="1"/>
    <col min="1058" max="1280" width="9.140625" style="371"/>
    <col min="1281" max="1281" width="45.7109375" style="371" customWidth="1"/>
    <col min="1282" max="1313" width="15.7109375" style="371" customWidth="1"/>
    <col min="1314" max="1536" width="9.140625" style="371"/>
    <col min="1537" max="1537" width="45.7109375" style="371" customWidth="1"/>
    <col min="1538" max="1569" width="15.7109375" style="371" customWidth="1"/>
    <col min="1570" max="1792" width="9.140625" style="371"/>
    <col min="1793" max="1793" width="45.7109375" style="371" customWidth="1"/>
    <col min="1794" max="1825" width="15.7109375" style="371" customWidth="1"/>
    <col min="1826" max="2048" width="9.140625" style="371"/>
    <col min="2049" max="2049" width="45.7109375" style="371" customWidth="1"/>
    <col min="2050" max="2081" width="15.7109375" style="371" customWidth="1"/>
    <col min="2082" max="2304" width="9.140625" style="371"/>
    <col min="2305" max="2305" width="45.7109375" style="371" customWidth="1"/>
    <col min="2306" max="2337" width="15.7109375" style="371" customWidth="1"/>
    <col min="2338" max="2560" width="9.140625" style="371"/>
    <col min="2561" max="2561" width="45.7109375" style="371" customWidth="1"/>
    <col min="2562" max="2593" width="15.7109375" style="371" customWidth="1"/>
    <col min="2594" max="2816" width="9.140625" style="371"/>
    <col min="2817" max="2817" width="45.7109375" style="371" customWidth="1"/>
    <col min="2818" max="2849" width="15.7109375" style="371" customWidth="1"/>
    <col min="2850" max="3072" width="9.140625" style="371"/>
    <col min="3073" max="3073" width="45.7109375" style="371" customWidth="1"/>
    <col min="3074" max="3105" width="15.7109375" style="371" customWidth="1"/>
    <col min="3106" max="3328" width="9.140625" style="371"/>
    <col min="3329" max="3329" width="45.7109375" style="371" customWidth="1"/>
    <col min="3330" max="3361" width="15.7109375" style="371" customWidth="1"/>
    <col min="3362" max="3584" width="9.140625" style="371"/>
    <col min="3585" max="3585" width="45.7109375" style="371" customWidth="1"/>
    <col min="3586" max="3617" width="15.7109375" style="371" customWidth="1"/>
    <col min="3618" max="3840" width="9.140625" style="371"/>
    <col min="3841" max="3841" width="45.7109375" style="371" customWidth="1"/>
    <col min="3842" max="3873" width="15.7109375" style="371" customWidth="1"/>
    <col min="3874" max="4096" width="9.140625" style="371"/>
    <col min="4097" max="4097" width="45.7109375" style="371" customWidth="1"/>
    <col min="4098" max="4129" width="15.7109375" style="371" customWidth="1"/>
    <col min="4130" max="4352" width="9.140625" style="371"/>
    <col min="4353" max="4353" width="45.7109375" style="371" customWidth="1"/>
    <col min="4354" max="4385" width="15.7109375" style="371" customWidth="1"/>
    <col min="4386" max="4608" width="9.140625" style="371"/>
    <col min="4609" max="4609" width="45.7109375" style="371" customWidth="1"/>
    <col min="4610" max="4641" width="15.7109375" style="371" customWidth="1"/>
    <col min="4642" max="4864" width="9.140625" style="371"/>
    <col min="4865" max="4865" width="45.7109375" style="371" customWidth="1"/>
    <col min="4866" max="4897" width="15.7109375" style="371" customWidth="1"/>
    <col min="4898" max="5120" width="9.140625" style="371"/>
    <col min="5121" max="5121" width="45.7109375" style="371" customWidth="1"/>
    <col min="5122" max="5153" width="15.7109375" style="371" customWidth="1"/>
    <col min="5154" max="5376" width="9.140625" style="371"/>
    <col min="5377" max="5377" width="45.7109375" style="371" customWidth="1"/>
    <col min="5378" max="5409" width="15.7109375" style="371" customWidth="1"/>
    <col min="5410" max="5632" width="9.140625" style="371"/>
    <col min="5633" max="5633" width="45.7109375" style="371" customWidth="1"/>
    <col min="5634" max="5665" width="15.7109375" style="371" customWidth="1"/>
    <col min="5666" max="5888" width="9.140625" style="371"/>
    <col min="5889" max="5889" width="45.7109375" style="371" customWidth="1"/>
    <col min="5890" max="5921" width="15.7109375" style="371" customWidth="1"/>
    <col min="5922" max="6144" width="9.140625" style="371"/>
    <col min="6145" max="6145" width="45.7109375" style="371" customWidth="1"/>
    <col min="6146" max="6177" width="15.7109375" style="371" customWidth="1"/>
    <col min="6178" max="6400" width="9.140625" style="371"/>
    <col min="6401" max="6401" width="45.7109375" style="371" customWidth="1"/>
    <col min="6402" max="6433" width="15.7109375" style="371" customWidth="1"/>
    <col min="6434" max="6656" width="9.140625" style="371"/>
    <col min="6657" max="6657" width="45.7109375" style="371" customWidth="1"/>
    <col min="6658" max="6689" width="15.7109375" style="371" customWidth="1"/>
    <col min="6690" max="6912" width="9.140625" style="371"/>
    <col min="6913" max="6913" width="45.7109375" style="371" customWidth="1"/>
    <col min="6914" max="6945" width="15.7109375" style="371" customWidth="1"/>
    <col min="6946" max="7168" width="9.140625" style="371"/>
    <col min="7169" max="7169" width="45.7109375" style="371" customWidth="1"/>
    <col min="7170" max="7201" width="15.7109375" style="371" customWidth="1"/>
    <col min="7202" max="7424" width="9.140625" style="371"/>
    <col min="7425" max="7425" width="45.7109375" style="371" customWidth="1"/>
    <col min="7426" max="7457" width="15.7109375" style="371" customWidth="1"/>
    <col min="7458" max="7680" width="9.140625" style="371"/>
    <col min="7681" max="7681" width="45.7109375" style="371" customWidth="1"/>
    <col min="7682" max="7713" width="15.7109375" style="371" customWidth="1"/>
    <col min="7714" max="7936" width="9.140625" style="371"/>
    <col min="7937" max="7937" width="45.7109375" style="371" customWidth="1"/>
    <col min="7938" max="7969" width="15.7109375" style="371" customWidth="1"/>
    <col min="7970" max="8192" width="9.140625" style="371"/>
    <col min="8193" max="8193" width="45.7109375" style="371" customWidth="1"/>
    <col min="8194" max="8225" width="15.7109375" style="371" customWidth="1"/>
    <col min="8226" max="8448" width="9.140625" style="371"/>
    <col min="8449" max="8449" width="45.7109375" style="371" customWidth="1"/>
    <col min="8450" max="8481" width="15.7109375" style="371" customWidth="1"/>
    <col min="8482" max="8704" width="9.140625" style="371"/>
    <col min="8705" max="8705" width="45.7109375" style="371" customWidth="1"/>
    <col min="8706" max="8737" width="15.7109375" style="371" customWidth="1"/>
    <col min="8738" max="8960" width="9.140625" style="371"/>
    <col min="8961" max="8961" width="45.7109375" style="371" customWidth="1"/>
    <col min="8962" max="8993" width="15.7109375" style="371" customWidth="1"/>
    <col min="8994" max="9216" width="9.140625" style="371"/>
    <col min="9217" max="9217" width="45.7109375" style="371" customWidth="1"/>
    <col min="9218" max="9249" width="15.7109375" style="371" customWidth="1"/>
    <col min="9250" max="9472" width="9.140625" style="371"/>
    <col min="9473" max="9473" width="45.7109375" style="371" customWidth="1"/>
    <col min="9474" max="9505" width="15.7109375" style="371" customWidth="1"/>
    <col min="9506" max="9728" width="9.140625" style="371"/>
    <col min="9729" max="9729" width="45.7109375" style="371" customWidth="1"/>
    <col min="9730" max="9761" width="15.7109375" style="371" customWidth="1"/>
    <col min="9762" max="9984" width="9.140625" style="371"/>
    <col min="9985" max="9985" width="45.7109375" style="371" customWidth="1"/>
    <col min="9986" max="10017" width="15.7109375" style="371" customWidth="1"/>
    <col min="10018" max="10240" width="9.140625" style="371"/>
    <col min="10241" max="10241" width="45.7109375" style="371" customWidth="1"/>
    <col min="10242" max="10273" width="15.7109375" style="371" customWidth="1"/>
    <col min="10274" max="10496" width="9.140625" style="371"/>
    <col min="10497" max="10497" width="45.7109375" style="371" customWidth="1"/>
    <col min="10498" max="10529" width="15.7109375" style="371" customWidth="1"/>
    <col min="10530" max="10752" width="9.140625" style="371"/>
    <col min="10753" max="10753" width="45.7109375" style="371" customWidth="1"/>
    <col min="10754" max="10785" width="15.7109375" style="371" customWidth="1"/>
    <col min="10786" max="11008" width="9.140625" style="371"/>
    <col min="11009" max="11009" width="45.7109375" style="371" customWidth="1"/>
    <col min="11010" max="11041" width="15.7109375" style="371" customWidth="1"/>
    <col min="11042" max="11264" width="9.140625" style="371"/>
    <col min="11265" max="11265" width="45.7109375" style="371" customWidth="1"/>
    <col min="11266" max="11297" width="15.7109375" style="371" customWidth="1"/>
    <col min="11298" max="11520" width="9.140625" style="371"/>
    <col min="11521" max="11521" width="45.7109375" style="371" customWidth="1"/>
    <col min="11522" max="11553" width="15.7109375" style="371" customWidth="1"/>
    <col min="11554" max="11776" width="9.140625" style="371"/>
    <col min="11777" max="11777" width="45.7109375" style="371" customWidth="1"/>
    <col min="11778" max="11809" width="15.7109375" style="371" customWidth="1"/>
    <col min="11810" max="12032" width="9.140625" style="371"/>
    <col min="12033" max="12033" width="45.7109375" style="371" customWidth="1"/>
    <col min="12034" max="12065" width="15.7109375" style="371" customWidth="1"/>
    <col min="12066" max="12288" width="9.140625" style="371"/>
    <col min="12289" max="12289" width="45.7109375" style="371" customWidth="1"/>
    <col min="12290" max="12321" width="15.7109375" style="371" customWidth="1"/>
    <col min="12322" max="12544" width="9.140625" style="371"/>
    <col min="12545" max="12545" width="45.7109375" style="371" customWidth="1"/>
    <col min="12546" max="12577" width="15.7109375" style="371" customWidth="1"/>
    <col min="12578" max="12800" width="9.140625" style="371"/>
    <col min="12801" max="12801" width="45.7109375" style="371" customWidth="1"/>
    <col min="12802" max="12833" width="15.7109375" style="371" customWidth="1"/>
    <col min="12834" max="13056" width="9.140625" style="371"/>
    <col min="13057" max="13057" width="45.7109375" style="371" customWidth="1"/>
    <col min="13058" max="13089" width="15.7109375" style="371" customWidth="1"/>
    <col min="13090" max="13312" width="9.140625" style="371"/>
    <col min="13313" max="13313" width="45.7109375" style="371" customWidth="1"/>
    <col min="13314" max="13345" width="15.7109375" style="371" customWidth="1"/>
    <col min="13346" max="13568" width="9.140625" style="371"/>
    <col min="13569" max="13569" width="45.7109375" style="371" customWidth="1"/>
    <col min="13570" max="13601" width="15.7109375" style="371" customWidth="1"/>
    <col min="13602" max="13824" width="9.140625" style="371"/>
    <col min="13825" max="13825" width="45.7109375" style="371" customWidth="1"/>
    <col min="13826" max="13857" width="15.7109375" style="371" customWidth="1"/>
    <col min="13858" max="14080" width="9.140625" style="371"/>
    <col min="14081" max="14081" width="45.7109375" style="371" customWidth="1"/>
    <col min="14082" max="14113" width="15.7109375" style="371" customWidth="1"/>
    <col min="14114" max="14336" width="9.140625" style="371"/>
    <col min="14337" max="14337" width="45.7109375" style="371" customWidth="1"/>
    <col min="14338" max="14369" width="15.7109375" style="371" customWidth="1"/>
    <col min="14370" max="14592" width="9.140625" style="371"/>
    <col min="14593" max="14593" width="45.7109375" style="371" customWidth="1"/>
    <col min="14594" max="14625" width="15.7109375" style="371" customWidth="1"/>
    <col min="14626" max="14848" width="9.140625" style="371"/>
    <col min="14849" max="14849" width="45.7109375" style="371" customWidth="1"/>
    <col min="14850" max="14881" width="15.7109375" style="371" customWidth="1"/>
    <col min="14882" max="15104" width="9.140625" style="371"/>
    <col min="15105" max="15105" width="45.7109375" style="371" customWidth="1"/>
    <col min="15106" max="15137" width="15.7109375" style="371" customWidth="1"/>
    <col min="15138" max="15360" width="9.140625" style="371"/>
    <col min="15361" max="15361" width="45.7109375" style="371" customWidth="1"/>
    <col min="15362" max="15393" width="15.7109375" style="371" customWidth="1"/>
    <col min="15394" max="15616" width="9.140625" style="371"/>
    <col min="15617" max="15617" width="45.7109375" style="371" customWidth="1"/>
    <col min="15618" max="15649" width="15.7109375" style="371" customWidth="1"/>
    <col min="15650" max="15872" width="9.140625" style="371"/>
    <col min="15873" max="15873" width="45.7109375" style="371" customWidth="1"/>
    <col min="15874" max="15905" width="15.7109375" style="371" customWidth="1"/>
    <col min="15906" max="16128" width="9.140625" style="371"/>
    <col min="16129" max="16129" width="45.7109375" style="371" customWidth="1"/>
    <col min="16130" max="16161" width="15.7109375" style="371" customWidth="1"/>
    <col min="16162" max="16384" width="9.140625" style="371"/>
  </cols>
  <sheetData>
    <row r="1" spans="1:33" ht="15.75" x14ac:dyDescent="0.25">
      <c r="A1" s="644"/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644"/>
      <c r="AD1" s="644"/>
      <c r="AE1" s="644"/>
      <c r="AF1" s="644"/>
      <c r="AG1" s="644"/>
    </row>
    <row r="2" spans="1:33" ht="18.75" x14ac:dyDescent="0.25">
      <c r="A2" s="645" t="s">
        <v>260</v>
      </c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  <c r="P2" s="645"/>
      <c r="Q2" s="645"/>
      <c r="R2" s="645"/>
      <c r="S2" s="645"/>
      <c r="T2" s="645"/>
      <c r="U2" s="645"/>
      <c r="V2" s="645"/>
      <c r="W2" s="645"/>
      <c r="X2" s="645"/>
      <c r="Y2" s="645"/>
      <c r="Z2" s="645"/>
      <c r="AA2" s="645"/>
      <c r="AB2" s="645"/>
      <c r="AC2" s="645"/>
      <c r="AD2" s="645"/>
      <c r="AE2" s="645"/>
      <c r="AF2" s="645"/>
      <c r="AG2" s="645"/>
    </row>
    <row r="3" spans="1:33" s="376" customFormat="1" ht="67.5" customHeight="1" x14ac:dyDescent="0.25">
      <c r="A3" s="372" t="s">
        <v>261</v>
      </c>
      <c r="B3" s="373">
        <v>43831</v>
      </c>
      <c r="C3" s="373">
        <v>43862</v>
      </c>
      <c r="D3" s="373">
        <v>43891</v>
      </c>
      <c r="E3" s="373">
        <v>43922</v>
      </c>
      <c r="F3" s="373">
        <v>43952</v>
      </c>
      <c r="G3" s="373">
        <v>43983</v>
      </c>
      <c r="H3" s="373">
        <v>44013</v>
      </c>
      <c r="I3" s="373">
        <v>44044</v>
      </c>
      <c r="J3" s="373">
        <v>44075</v>
      </c>
      <c r="K3" s="373">
        <v>44105</v>
      </c>
      <c r="L3" s="373">
        <v>44136</v>
      </c>
      <c r="M3" s="374">
        <v>44166</v>
      </c>
      <c r="N3" s="375">
        <v>44197</v>
      </c>
      <c r="O3" s="373">
        <v>44228</v>
      </c>
      <c r="P3" s="373">
        <v>44256</v>
      </c>
      <c r="Q3" s="373">
        <v>44287</v>
      </c>
      <c r="R3" s="373">
        <v>44317</v>
      </c>
      <c r="S3" s="373">
        <v>44348</v>
      </c>
      <c r="T3" s="373">
        <v>44378</v>
      </c>
      <c r="U3" s="373">
        <v>44409</v>
      </c>
      <c r="V3" s="373">
        <v>44440</v>
      </c>
      <c r="W3" s="373">
        <v>44470</v>
      </c>
      <c r="X3" s="373">
        <v>44501</v>
      </c>
      <c r="Y3" s="374">
        <v>44531</v>
      </c>
      <c r="Z3" s="375">
        <v>44562</v>
      </c>
      <c r="AA3" s="373">
        <v>44593</v>
      </c>
      <c r="AB3" s="373">
        <v>44621</v>
      </c>
      <c r="AC3" s="373">
        <v>44652</v>
      </c>
      <c r="AD3" s="373">
        <v>44682</v>
      </c>
      <c r="AE3" s="373">
        <v>44713</v>
      </c>
      <c r="AF3" s="373">
        <v>44743</v>
      </c>
      <c r="AG3" s="373">
        <v>44774</v>
      </c>
    </row>
    <row r="4" spans="1:33" ht="31.5" x14ac:dyDescent="0.25">
      <c r="A4" s="377" t="s">
        <v>262</v>
      </c>
      <c r="B4" s="364">
        <v>828.92614000000003</v>
      </c>
      <c r="C4" s="364">
        <v>743.56130200000007</v>
      </c>
      <c r="D4" s="364">
        <v>718.79956800000002</v>
      </c>
      <c r="E4" s="364">
        <v>706.94708000000003</v>
      </c>
      <c r="F4" s="364">
        <v>783.08930299999997</v>
      </c>
      <c r="G4" s="364">
        <v>822.09676999999999</v>
      </c>
      <c r="H4" s="364">
        <v>752.83617900000002</v>
      </c>
      <c r="I4" s="364">
        <v>664.87196200000005</v>
      </c>
      <c r="J4" s="364">
        <v>749.04186200000004</v>
      </c>
      <c r="K4" s="364">
        <v>803.39688725000008</v>
      </c>
      <c r="L4" s="364">
        <v>805.57599704999996</v>
      </c>
      <c r="M4" s="365">
        <v>804.74268891999998</v>
      </c>
      <c r="N4" s="366">
        <v>894.95010604999993</v>
      </c>
      <c r="O4" s="367">
        <v>1003.3603100300001</v>
      </c>
      <c r="P4" s="367">
        <v>1238.9790591200001</v>
      </c>
      <c r="Q4" s="367">
        <v>1041.56873821</v>
      </c>
      <c r="R4" s="367">
        <v>1108.1510985800001</v>
      </c>
      <c r="S4" s="367">
        <v>1208.7308644300001</v>
      </c>
      <c r="T4" s="367">
        <v>1133.5809907299999</v>
      </c>
      <c r="U4" s="367">
        <v>1116.5324950300001</v>
      </c>
      <c r="V4" s="367">
        <v>1131.63379523</v>
      </c>
      <c r="W4" s="367">
        <v>952.63420787999996</v>
      </c>
      <c r="X4" s="367">
        <v>1123.0435215799998</v>
      </c>
      <c r="Y4" s="368">
        <v>1102.4180055800002</v>
      </c>
      <c r="Z4" s="366">
        <v>1020.53793432</v>
      </c>
      <c r="AA4" s="367">
        <v>962.28591081000002</v>
      </c>
      <c r="AB4" s="367">
        <v>1256.73872136</v>
      </c>
      <c r="AC4" s="367">
        <v>1036.2167419899999</v>
      </c>
      <c r="AD4" s="367">
        <v>997.09735432000002</v>
      </c>
      <c r="AE4" s="367">
        <v>1055.31653815</v>
      </c>
      <c r="AF4" s="367">
        <v>1086.17919747</v>
      </c>
      <c r="AG4" s="367">
        <v>1115.74715079</v>
      </c>
    </row>
    <row r="5" spans="1:33" ht="16.5" hidden="1" x14ac:dyDescent="0.25">
      <c r="A5" s="378" t="s">
        <v>263</v>
      </c>
      <c r="B5" s="364">
        <v>545.72044900000003</v>
      </c>
      <c r="C5" s="364">
        <v>478.48635999999999</v>
      </c>
      <c r="D5" s="364">
        <v>462.15365400000002</v>
      </c>
      <c r="E5" s="364">
        <v>457.13598000000002</v>
      </c>
      <c r="F5" s="364">
        <v>527.84296999999992</v>
      </c>
      <c r="G5" s="364">
        <v>543.30582299999992</v>
      </c>
      <c r="H5" s="364">
        <v>515.09259299999997</v>
      </c>
      <c r="I5" s="364">
        <v>469.48660999999998</v>
      </c>
      <c r="J5" s="364">
        <v>607.24575100000004</v>
      </c>
      <c r="K5" s="364">
        <v>692.08377824000002</v>
      </c>
      <c r="L5" s="364">
        <v>708.01699711000003</v>
      </c>
      <c r="M5" s="365">
        <v>710.20485991999999</v>
      </c>
      <c r="N5" s="366">
        <v>785.85630362999996</v>
      </c>
      <c r="O5" s="367">
        <v>886.36558177999996</v>
      </c>
      <c r="P5" s="367">
        <v>1061.1797866499999</v>
      </c>
      <c r="Q5" s="367">
        <v>828.81586651999999</v>
      </c>
      <c r="R5" s="367">
        <v>886.23566859999994</v>
      </c>
      <c r="S5" s="367">
        <v>961.44726058999993</v>
      </c>
      <c r="T5" s="367">
        <v>903.62983953000003</v>
      </c>
      <c r="U5" s="367">
        <v>860.58124211999996</v>
      </c>
      <c r="V5" s="367">
        <v>882.18736078999996</v>
      </c>
      <c r="W5" s="367">
        <v>764.58863427000006</v>
      </c>
      <c r="X5" s="367">
        <v>926.55843851999998</v>
      </c>
      <c r="Y5" s="368">
        <v>887.97373529000004</v>
      </c>
      <c r="Z5" s="366">
        <v>816.88356709000004</v>
      </c>
      <c r="AA5" s="367">
        <v>754.32721535999997</v>
      </c>
      <c r="AB5" s="367">
        <v>1019.97632918</v>
      </c>
      <c r="AC5" s="367">
        <v>802.00348489999999</v>
      </c>
      <c r="AD5" s="367">
        <v>750.20779754</v>
      </c>
      <c r="AE5" s="367">
        <v>750.18827856999997</v>
      </c>
      <c r="AF5" s="367">
        <v>764.98950185000001</v>
      </c>
      <c r="AG5" s="367">
        <v>776.60759546999998</v>
      </c>
    </row>
    <row r="6" spans="1:33" ht="16.5" hidden="1" x14ac:dyDescent="0.25">
      <c r="A6" s="378" t="s">
        <v>264</v>
      </c>
      <c r="B6" s="364">
        <v>264.52544499999999</v>
      </c>
      <c r="C6" s="364">
        <v>231.982968</v>
      </c>
      <c r="D6" s="364">
        <v>227.896603</v>
      </c>
      <c r="E6" s="364">
        <v>220.30387200000001</v>
      </c>
      <c r="F6" s="364">
        <v>224.68951000000001</v>
      </c>
      <c r="G6" s="364">
        <v>239.729873</v>
      </c>
      <c r="H6" s="364">
        <v>209.36113800000001</v>
      </c>
      <c r="I6" s="364">
        <v>169.14612599999998</v>
      </c>
      <c r="J6" s="364">
        <v>113.55405</v>
      </c>
      <c r="K6" s="364">
        <v>87.557956390000001</v>
      </c>
      <c r="L6" s="364">
        <v>75.405689589999994</v>
      </c>
      <c r="M6" s="365">
        <v>69.891169380000008</v>
      </c>
      <c r="N6" s="366">
        <v>86.367925929999998</v>
      </c>
      <c r="O6" s="367">
        <v>90.948083359999998</v>
      </c>
      <c r="P6" s="367">
        <v>146.06713467</v>
      </c>
      <c r="Q6" s="367">
        <v>173.16737289</v>
      </c>
      <c r="R6" s="367">
        <v>187.17623723999998</v>
      </c>
      <c r="S6" s="367">
        <v>217.72556145000001</v>
      </c>
      <c r="T6" s="367">
        <v>203.48228836000001</v>
      </c>
      <c r="U6" s="367">
        <v>231.42906033</v>
      </c>
      <c r="V6" s="367">
        <v>229.48837697000002</v>
      </c>
      <c r="W6" s="367">
        <v>172.77605237</v>
      </c>
      <c r="X6" s="367">
        <v>181.88067447999998</v>
      </c>
      <c r="Y6" s="368">
        <v>203.98419238</v>
      </c>
      <c r="Z6" s="366">
        <v>186.77531130999998</v>
      </c>
      <c r="AA6" s="367">
        <v>196.79844767</v>
      </c>
      <c r="AB6" s="367">
        <v>215.75361601999998</v>
      </c>
      <c r="AC6" s="367">
        <v>219.94408627999999</v>
      </c>
      <c r="AD6" s="367">
        <v>231.79980423999999</v>
      </c>
      <c r="AE6" s="367">
        <v>285.44194057999999</v>
      </c>
      <c r="AF6" s="367">
        <v>305.27537640999998</v>
      </c>
      <c r="AG6" s="367">
        <v>317.93875042000002</v>
      </c>
    </row>
    <row r="7" spans="1:33" ht="47.25" x14ac:dyDescent="0.25">
      <c r="A7" s="377" t="s">
        <v>265</v>
      </c>
      <c r="B7" s="379">
        <v>9.4276819509864893</v>
      </c>
      <c r="C7" s="379">
        <v>9.0348822731480691</v>
      </c>
      <c r="D7" s="379">
        <v>8.8519553581332993</v>
      </c>
      <c r="E7" s="379">
        <v>9.9413331190918797</v>
      </c>
      <c r="F7" s="379">
        <v>11.055716076061399</v>
      </c>
      <c r="G7" s="379">
        <v>11.109360291737399</v>
      </c>
      <c r="H7" s="379">
        <v>11.175874267115701</v>
      </c>
      <c r="I7" s="379">
        <v>11.243088992855</v>
      </c>
      <c r="J7" s="379">
        <v>14.091612156118201</v>
      </c>
      <c r="K7" s="379">
        <v>15.7412763662046</v>
      </c>
      <c r="L7" s="379">
        <v>16.461609763924201</v>
      </c>
      <c r="M7" s="380">
        <v>16.975293079157598</v>
      </c>
      <c r="N7" s="381">
        <v>17.242232982421399</v>
      </c>
      <c r="O7" s="382">
        <v>17.309878021193999</v>
      </c>
      <c r="P7" s="382">
        <v>17.105932268392301</v>
      </c>
      <c r="Q7" s="382">
        <v>15.2846026532115</v>
      </c>
      <c r="R7" s="382">
        <v>15.5839313978418</v>
      </c>
      <c r="S7" s="382">
        <v>16.2892506538475</v>
      </c>
      <c r="T7" s="382">
        <v>16.8272827408145</v>
      </c>
      <c r="U7" s="382">
        <v>16.913911460391098</v>
      </c>
      <c r="V7" s="382">
        <v>17.141242433012401</v>
      </c>
      <c r="W7" s="382">
        <v>16.5135179529866</v>
      </c>
      <c r="X7" s="382">
        <v>15.574697401398</v>
      </c>
      <c r="Y7" s="383">
        <v>14.7841588259753</v>
      </c>
      <c r="Z7" s="381">
        <v>13.539231788852099</v>
      </c>
      <c r="AA7" s="382">
        <v>11.7235703485306</v>
      </c>
      <c r="AB7" s="382">
        <v>15.5012865149027</v>
      </c>
      <c r="AC7" s="382">
        <v>18.618295579293498</v>
      </c>
      <c r="AD7" s="382">
        <v>18.377786049250201</v>
      </c>
      <c r="AE7" s="382">
        <v>17.648181930621725</v>
      </c>
      <c r="AF7" s="382">
        <v>15.3513437203263</v>
      </c>
      <c r="AG7" s="382">
        <v>13.719692893035299</v>
      </c>
    </row>
    <row r="8" spans="1:33" ht="16.5" hidden="1" x14ac:dyDescent="0.25">
      <c r="A8" s="378" t="s">
        <v>263</v>
      </c>
      <c r="B8" s="379">
        <v>8.61525747006724</v>
      </c>
      <c r="C8" s="379">
        <v>8.4392060308260408</v>
      </c>
      <c r="D8" s="379">
        <v>8.1953122270949308</v>
      </c>
      <c r="E8" s="379">
        <v>9.7722883161301404</v>
      </c>
      <c r="F8" s="379">
        <v>11.3472333503597</v>
      </c>
      <c r="G8" s="379">
        <v>11.505744846713901</v>
      </c>
      <c r="H8" s="379">
        <v>11.559114990364799</v>
      </c>
      <c r="I8" s="379">
        <v>11.74733678844</v>
      </c>
      <c r="J8" s="379">
        <v>15.160468242341601</v>
      </c>
      <c r="K8" s="379">
        <v>16.872846942410401</v>
      </c>
      <c r="L8" s="379">
        <v>17.619199640041899</v>
      </c>
      <c r="M8" s="380">
        <v>18.1702205375293</v>
      </c>
      <c r="N8" s="381">
        <v>18.307054446652799</v>
      </c>
      <c r="O8" s="382">
        <v>18.220030936984099</v>
      </c>
      <c r="P8" s="382">
        <v>17.938844913327301</v>
      </c>
      <c r="Q8" s="382">
        <v>16.067510661047098</v>
      </c>
      <c r="R8" s="382">
        <v>16.239906928461998</v>
      </c>
      <c r="S8" s="382">
        <v>16.878817999140601</v>
      </c>
      <c r="T8" s="382">
        <v>17.471671533938</v>
      </c>
      <c r="U8" s="382">
        <v>17.497308090023001</v>
      </c>
      <c r="V8" s="382">
        <v>17.465247125518299</v>
      </c>
      <c r="W8" s="382">
        <v>16.759965405600699</v>
      </c>
      <c r="X8" s="382">
        <v>15.639107668551601</v>
      </c>
      <c r="Y8" s="383">
        <v>14.6600858640724</v>
      </c>
      <c r="Z8" s="381">
        <v>13.2060751276435</v>
      </c>
      <c r="AA8" s="382">
        <v>10.7204007386675</v>
      </c>
      <c r="AB8" s="382">
        <v>14.7785629385068</v>
      </c>
      <c r="AC8" s="382">
        <v>18.3071611603599</v>
      </c>
      <c r="AD8" s="382">
        <v>18.020946294472601</v>
      </c>
      <c r="AE8" s="382">
        <v>17.122447849025814</v>
      </c>
      <c r="AF8" s="382">
        <v>14.446288532616199</v>
      </c>
      <c r="AG8" s="382">
        <v>12.8526673688751</v>
      </c>
    </row>
    <row r="9" spans="1:33" ht="16.5" hidden="1" x14ac:dyDescent="0.25">
      <c r="A9" s="378" t="s">
        <v>264</v>
      </c>
      <c r="B9" s="379">
        <v>11.7155819247252</v>
      </c>
      <c r="C9" s="379">
        <v>11.4419731730422</v>
      </c>
      <c r="D9" s="379">
        <v>11.211013606721901</v>
      </c>
      <c r="E9" s="379">
        <v>11.5374479564871</v>
      </c>
      <c r="F9" s="379">
        <v>11.754868536283199</v>
      </c>
      <c r="G9" s="379">
        <v>11.9508723426041</v>
      </c>
      <c r="H9" s="379">
        <v>11.671516274751999</v>
      </c>
      <c r="I9" s="379">
        <v>11.494557414735601</v>
      </c>
      <c r="J9" s="379">
        <v>11.6494061979137</v>
      </c>
      <c r="K9" s="379">
        <v>10.748918939394301</v>
      </c>
      <c r="L9" s="379">
        <v>10.0619740722034</v>
      </c>
      <c r="M9" s="380">
        <v>10.4286898298969</v>
      </c>
      <c r="N9" s="381">
        <v>11.9844012023168</v>
      </c>
      <c r="O9" s="382">
        <v>13.3104886284565</v>
      </c>
      <c r="P9" s="382">
        <v>14.658645696613799</v>
      </c>
      <c r="Q9" s="382">
        <v>14.824936649806601</v>
      </c>
      <c r="R9" s="382">
        <v>15.298508423645799</v>
      </c>
      <c r="S9" s="382">
        <v>15.8381924083083</v>
      </c>
      <c r="T9" s="382">
        <v>16.086325290395902</v>
      </c>
      <c r="U9" s="382">
        <v>16.5090564243343</v>
      </c>
      <c r="V9" s="382">
        <v>17.341069274233401</v>
      </c>
      <c r="W9" s="382">
        <v>16.816807449423901</v>
      </c>
      <c r="X9" s="382">
        <v>16.4447220539829</v>
      </c>
      <c r="Y9" s="383">
        <v>16.024708009896798</v>
      </c>
      <c r="Z9" s="381">
        <v>16.1363613569225</v>
      </c>
      <c r="AA9" s="382">
        <v>16.1830813601686</v>
      </c>
      <c r="AB9" s="382">
        <v>20.390916945870501</v>
      </c>
      <c r="AC9" s="382">
        <v>20.9289947365376</v>
      </c>
      <c r="AD9" s="382">
        <v>20.7097902448014</v>
      </c>
      <c r="AE9" s="382">
        <v>20.210117966340064</v>
      </c>
      <c r="AF9" s="382">
        <v>18.400035810971101</v>
      </c>
      <c r="AG9" s="382">
        <v>16.721465290717401</v>
      </c>
    </row>
    <row r="11" spans="1:33" ht="15.75" x14ac:dyDescent="0.25">
      <c r="A11" s="384" t="s">
        <v>145</v>
      </c>
      <c r="B11"/>
      <c r="C11"/>
      <c r="D11" s="385"/>
      <c r="E11" s="385"/>
      <c r="F11" s="385"/>
      <c r="G11" s="385"/>
      <c r="H11" s="385"/>
      <c r="I11" s="385"/>
      <c r="J11" s="385"/>
      <c r="K11" s="385"/>
      <c r="L11" s="385"/>
      <c r="M11" s="385"/>
    </row>
    <row r="12" spans="1:33" x14ac:dyDescent="0.25">
      <c r="A12" s="384" t="s">
        <v>266</v>
      </c>
      <c r="B12"/>
      <c r="C12"/>
    </row>
    <row r="15" spans="1:33" ht="15.75" x14ac:dyDescent="0.25">
      <c r="N15" s="646"/>
      <c r="O15" s="646"/>
      <c r="P15" s="646"/>
      <c r="Q15" s="646"/>
      <c r="R15" s="646"/>
      <c r="S15" s="646"/>
      <c r="T15" s="646"/>
      <c r="U15" s="646"/>
      <c r="V15" s="646"/>
      <c r="W15" s="646"/>
      <c r="X15" s="646"/>
      <c r="Y15" s="646"/>
      <c r="Z15" s="646"/>
      <c r="AA15" s="646"/>
      <c r="AB15" s="646"/>
      <c r="AC15" s="646"/>
      <c r="AD15" s="646"/>
      <c r="AE15" s="646"/>
      <c r="AF15" s="646"/>
      <c r="AG15" s="646"/>
    </row>
  </sheetData>
  <mergeCells count="3">
    <mergeCell ref="A1:AG1"/>
    <mergeCell ref="A2:AG2"/>
    <mergeCell ref="N15:AG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7F18-CF32-4F61-82A4-A44D89F8662D}">
  <dimension ref="A1:AP47"/>
  <sheetViews>
    <sheetView workbookViewId="0">
      <selection activeCell="AK44" activeCellId="11" sqref="D44 G44 J44 M44 P44 S44 V44 Y44 AB44 AE44 AH44 AK44"/>
    </sheetView>
  </sheetViews>
  <sheetFormatPr defaultRowHeight="15" x14ac:dyDescent="0.25"/>
  <cols>
    <col min="1" max="1" width="12.140625" customWidth="1"/>
    <col min="2" max="2" width="16.7109375" customWidth="1"/>
    <col min="3" max="3" width="0.28515625" customWidth="1"/>
    <col min="4" max="4" width="9.28515625" style="441" customWidth="1"/>
    <col min="5" max="6" width="9.28515625" customWidth="1"/>
    <col min="7" max="7" width="9.28515625" style="441" customWidth="1"/>
    <col min="8" max="9" width="9.28515625" customWidth="1"/>
    <col min="10" max="10" width="9.28515625" style="441" customWidth="1"/>
    <col min="11" max="12" width="9.28515625" customWidth="1"/>
    <col min="13" max="13" width="9.28515625" style="441" customWidth="1"/>
    <col min="14" max="15" width="9.28515625" customWidth="1"/>
    <col min="16" max="16" width="9.28515625" style="441" customWidth="1"/>
    <col min="17" max="18" width="9.28515625" customWidth="1"/>
    <col min="19" max="19" width="9.28515625" style="441" customWidth="1"/>
    <col min="20" max="21" width="9.28515625" customWidth="1"/>
    <col min="22" max="22" width="9.28515625" style="441" customWidth="1"/>
    <col min="23" max="24" width="9.28515625" customWidth="1"/>
    <col min="25" max="25" width="9.28515625" style="441" customWidth="1"/>
    <col min="26" max="27" width="9.28515625" customWidth="1"/>
    <col min="28" max="28" width="9.28515625" style="441" customWidth="1"/>
    <col min="29" max="30" width="9.28515625" customWidth="1"/>
    <col min="31" max="31" width="9.28515625" style="441" customWidth="1"/>
    <col min="32" max="33" width="9.28515625" customWidth="1"/>
    <col min="34" max="34" width="9.28515625" style="441" customWidth="1"/>
    <col min="35" max="36" width="9.28515625" customWidth="1"/>
    <col min="37" max="37" width="9.28515625" style="441" customWidth="1"/>
    <col min="38" max="42" width="9.28515625" customWidth="1"/>
    <col min="43" max="43" width="4.7109375" customWidth="1"/>
  </cols>
  <sheetData>
    <row r="1" spans="1:42" s="421" customFormat="1" ht="14.25" x14ac:dyDescent="0.2">
      <c r="A1" s="654" t="s">
        <v>281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440"/>
      <c r="S1" s="440"/>
      <c r="V1" s="440"/>
      <c r="Y1" s="440"/>
      <c r="AB1" s="440"/>
      <c r="AE1" s="440"/>
      <c r="AH1" s="440"/>
      <c r="AK1" s="440"/>
    </row>
    <row r="2" spans="1:42" s="421" customFormat="1" ht="14.25" x14ac:dyDescent="0.2">
      <c r="A2" s="654" t="s">
        <v>282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440"/>
      <c r="S2" s="440"/>
      <c r="V2" s="440"/>
      <c r="Y2" s="440"/>
      <c r="AB2" s="440"/>
      <c r="AE2" s="440"/>
      <c r="AH2" s="440"/>
      <c r="AK2" s="440"/>
    </row>
    <row r="3" spans="1:42" s="421" customFormat="1" ht="11.25" thickBot="1" x14ac:dyDescent="0.2">
      <c r="A3" s="655" t="s">
        <v>283</v>
      </c>
      <c r="B3" s="655"/>
      <c r="C3" s="655"/>
      <c r="D3" s="647" t="s">
        <v>284</v>
      </c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  <c r="AM3" s="647"/>
      <c r="AN3" s="647"/>
      <c r="AO3" s="647"/>
      <c r="AP3" s="647"/>
    </row>
    <row r="4" spans="1:42" s="421" customFormat="1" ht="12" thickTop="1" thickBot="1" x14ac:dyDescent="0.2">
      <c r="A4" s="655"/>
      <c r="B4" s="655"/>
      <c r="C4" s="655"/>
      <c r="D4" s="647" t="s">
        <v>197</v>
      </c>
      <c r="E4" s="647"/>
      <c r="F4" s="647"/>
      <c r="G4" s="647" t="s">
        <v>200</v>
      </c>
      <c r="H4" s="647"/>
      <c r="I4" s="647"/>
      <c r="J4" s="647" t="s">
        <v>201</v>
      </c>
      <c r="K4" s="647"/>
      <c r="L4" s="647"/>
      <c r="M4" s="647" t="s">
        <v>205</v>
      </c>
      <c r="N4" s="647"/>
      <c r="O4" s="647"/>
      <c r="P4" s="647" t="s">
        <v>206</v>
      </c>
      <c r="Q4" s="647"/>
      <c r="R4" s="647"/>
      <c r="S4" s="647" t="s">
        <v>208</v>
      </c>
      <c r="T4" s="647"/>
      <c r="U4" s="647"/>
      <c r="V4" s="647" t="s">
        <v>211</v>
      </c>
      <c r="W4" s="647"/>
      <c r="X4" s="647"/>
      <c r="Y4" s="647" t="s">
        <v>213</v>
      </c>
      <c r="Z4" s="647"/>
      <c r="AA4" s="647"/>
      <c r="AB4" s="647" t="s">
        <v>214</v>
      </c>
      <c r="AC4" s="647"/>
      <c r="AD4" s="647"/>
      <c r="AE4" s="647" t="s">
        <v>216</v>
      </c>
      <c r="AF4" s="647"/>
      <c r="AG4" s="647"/>
      <c r="AH4" s="647" t="s">
        <v>217</v>
      </c>
      <c r="AI4" s="647"/>
      <c r="AJ4" s="647"/>
      <c r="AK4" s="647" t="s">
        <v>219</v>
      </c>
      <c r="AL4" s="647"/>
      <c r="AM4" s="647"/>
      <c r="AN4" s="647" t="s">
        <v>285</v>
      </c>
      <c r="AO4" s="647"/>
      <c r="AP4" s="647"/>
    </row>
    <row r="5" spans="1:42" s="421" customFormat="1" ht="33" thickTop="1" thickBot="1" x14ac:dyDescent="0.2">
      <c r="A5" s="655"/>
      <c r="B5" s="655"/>
      <c r="C5" s="655"/>
      <c r="D5" s="436" t="s">
        <v>286</v>
      </c>
      <c r="E5" s="422" t="s">
        <v>242</v>
      </c>
      <c r="F5" s="422" t="s">
        <v>287</v>
      </c>
      <c r="G5" s="436" t="s">
        <v>286</v>
      </c>
      <c r="H5" s="422" t="s">
        <v>242</v>
      </c>
      <c r="I5" s="422" t="s">
        <v>287</v>
      </c>
      <c r="J5" s="436" t="s">
        <v>286</v>
      </c>
      <c r="K5" s="422" t="s">
        <v>242</v>
      </c>
      <c r="L5" s="422" t="s">
        <v>287</v>
      </c>
      <c r="M5" s="436" t="s">
        <v>286</v>
      </c>
      <c r="N5" s="422" t="s">
        <v>242</v>
      </c>
      <c r="O5" s="422" t="s">
        <v>287</v>
      </c>
      <c r="P5" s="436" t="s">
        <v>286</v>
      </c>
      <c r="Q5" s="422" t="s">
        <v>242</v>
      </c>
      <c r="R5" s="422" t="s">
        <v>287</v>
      </c>
      <c r="S5" s="436" t="s">
        <v>286</v>
      </c>
      <c r="T5" s="422" t="s">
        <v>242</v>
      </c>
      <c r="U5" s="422" t="s">
        <v>287</v>
      </c>
      <c r="V5" s="436" t="s">
        <v>286</v>
      </c>
      <c r="W5" s="422" t="s">
        <v>242</v>
      </c>
      <c r="X5" s="422" t="s">
        <v>287</v>
      </c>
      <c r="Y5" s="436" t="s">
        <v>286</v>
      </c>
      <c r="Z5" s="422" t="s">
        <v>242</v>
      </c>
      <c r="AA5" s="422" t="s">
        <v>287</v>
      </c>
      <c r="AB5" s="436" t="s">
        <v>286</v>
      </c>
      <c r="AC5" s="422" t="s">
        <v>242</v>
      </c>
      <c r="AD5" s="422" t="s">
        <v>287</v>
      </c>
      <c r="AE5" s="436" t="s">
        <v>286</v>
      </c>
      <c r="AF5" s="422" t="s">
        <v>242</v>
      </c>
      <c r="AG5" s="422" t="s">
        <v>287</v>
      </c>
      <c r="AH5" s="436" t="s">
        <v>286</v>
      </c>
      <c r="AI5" s="422" t="s">
        <v>242</v>
      </c>
      <c r="AJ5" s="422" t="s">
        <v>287</v>
      </c>
      <c r="AK5" s="436" t="s">
        <v>286</v>
      </c>
      <c r="AL5" s="422" t="s">
        <v>242</v>
      </c>
      <c r="AM5" s="422" t="s">
        <v>287</v>
      </c>
      <c r="AN5" s="422" t="s">
        <v>286</v>
      </c>
      <c r="AO5" s="422" t="s">
        <v>242</v>
      </c>
      <c r="AP5" s="422" t="s">
        <v>287</v>
      </c>
    </row>
    <row r="6" spans="1:42" s="421" customFormat="1" ht="12" thickTop="1" thickBot="1" x14ac:dyDescent="0.2">
      <c r="A6" s="653" t="s">
        <v>243</v>
      </c>
      <c r="B6" s="423" t="s">
        <v>244</v>
      </c>
      <c r="C6" s="424">
        <v>99</v>
      </c>
      <c r="D6" s="437">
        <v>14964.9</v>
      </c>
      <c r="E6" s="426">
        <v>0.42907891695686201</v>
      </c>
      <c r="F6" s="427">
        <v>0.282982178297216</v>
      </c>
      <c r="G6" s="437">
        <v>21485.9</v>
      </c>
      <c r="H6" s="426">
        <v>0.62733177497236503</v>
      </c>
      <c r="I6" s="427">
        <v>1.0329253138104499</v>
      </c>
      <c r="J6" s="437">
        <v>113189.2</v>
      </c>
      <c r="K6" s="426">
        <v>3.9603217669590798</v>
      </c>
      <c r="L6" s="427">
        <v>2.59259461150004</v>
      </c>
      <c r="M6" s="437">
        <v>42670.1</v>
      </c>
      <c r="N6" s="426">
        <v>1.26448344298091</v>
      </c>
      <c r="O6" s="427">
        <v>1.4445107932721</v>
      </c>
      <c r="P6" s="437">
        <v>20848.599999999999</v>
      </c>
      <c r="Q6" s="426">
        <v>0.79680586659718</v>
      </c>
      <c r="R6" s="427">
        <v>0.31260084609997801</v>
      </c>
      <c r="S6" s="437">
        <v>21065.1</v>
      </c>
      <c r="T6" s="426">
        <v>0.74794012090475404</v>
      </c>
      <c r="U6" s="427">
        <v>0.47904733421631102</v>
      </c>
      <c r="V6" s="437">
        <v>31055.7</v>
      </c>
      <c r="W6" s="426">
        <v>1.0369814545949101</v>
      </c>
      <c r="X6" s="427">
        <v>1.38933915513094</v>
      </c>
      <c r="Y6" s="437">
        <v>30921.5</v>
      </c>
      <c r="Z6" s="426">
        <v>1.1583029228011701</v>
      </c>
      <c r="AA6" s="427">
        <v>1.39659201526446</v>
      </c>
      <c r="AB6" s="437">
        <v>33821.300000000003</v>
      </c>
      <c r="AC6" s="426">
        <v>1.2310844967975401</v>
      </c>
      <c r="AD6" s="427">
        <v>1.38948171714275</v>
      </c>
      <c r="AE6" s="437">
        <v>23890.9</v>
      </c>
      <c r="AF6" s="426">
        <v>0.82500110157152495</v>
      </c>
      <c r="AG6" s="427">
        <v>0.99932526610550498</v>
      </c>
      <c r="AH6" s="437">
        <v>21116.400000000001</v>
      </c>
      <c r="AI6" s="426">
        <v>0.69093202595782099</v>
      </c>
      <c r="AJ6" s="427">
        <v>1.0057879183951799</v>
      </c>
      <c r="AK6" s="437">
        <v>22716.799999999999</v>
      </c>
      <c r="AL6" s="426">
        <v>0.64686894818615803</v>
      </c>
      <c r="AM6" s="427">
        <v>1.07851457951824</v>
      </c>
      <c r="AN6" s="425">
        <v>397746.4</v>
      </c>
      <c r="AO6" s="426">
        <v>1.09109991822506</v>
      </c>
      <c r="AP6" s="427">
        <v>1.51118206978115</v>
      </c>
    </row>
    <row r="7" spans="1:42" s="421" customFormat="1" ht="12" thickTop="1" thickBot="1" x14ac:dyDescent="0.2">
      <c r="A7" s="653"/>
      <c r="B7" s="423" t="s">
        <v>246</v>
      </c>
      <c r="C7" s="424">
        <v>100</v>
      </c>
      <c r="D7" s="437">
        <v>1668359.7</v>
      </c>
      <c r="E7" s="426">
        <v>47.835800651556298</v>
      </c>
      <c r="F7" s="427">
        <v>6.8224841477530296</v>
      </c>
      <c r="G7" s="437">
        <v>1185657.3999999999</v>
      </c>
      <c r="H7" s="426">
        <v>34.618077960481898</v>
      </c>
      <c r="I7" s="427">
        <v>7.6979868661891704</v>
      </c>
      <c r="J7" s="437">
        <v>1166878.2</v>
      </c>
      <c r="K7" s="426">
        <v>40.827332774240197</v>
      </c>
      <c r="L7" s="427">
        <v>7.6027372591243898</v>
      </c>
      <c r="M7" s="437">
        <v>1345990.2</v>
      </c>
      <c r="N7" s="426">
        <v>39.8870010221341</v>
      </c>
      <c r="O7" s="427">
        <v>7.4144144979658799</v>
      </c>
      <c r="P7" s="437">
        <v>854076.9</v>
      </c>
      <c r="Q7" s="426">
        <v>32.641687424821498</v>
      </c>
      <c r="R7" s="427">
        <v>7.5316068330615202</v>
      </c>
      <c r="S7" s="437">
        <v>1057534.3</v>
      </c>
      <c r="T7" s="426">
        <v>37.548947415532098</v>
      </c>
      <c r="U7" s="427">
        <v>7.3859999339974101</v>
      </c>
      <c r="V7" s="437">
        <v>1353475.9</v>
      </c>
      <c r="W7" s="426">
        <v>45.193938875670298</v>
      </c>
      <c r="X7" s="427">
        <v>7.82129903310432</v>
      </c>
      <c r="Y7" s="437">
        <v>1105739.3</v>
      </c>
      <c r="Z7" s="426">
        <v>41.420405318180499</v>
      </c>
      <c r="AA7" s="427">
        <v>7.1585875242021304</v>
      </c>
      <c r="AB7" s="437">
        <v>1195615.3999999999</v>
      </c>
      <c r="AC7" s="426">
        <v>43.520017949410203</v>
      </c>
      <c r="AD7" s="427">
        <v>6.84306194533794</v>
      </c>
      <c r="AE7" s="437">
        <v>1278028.3999999999</v>
      </c>
      <c r="AF7" s="426">
        <v>44.132905744015197</v>
      </c>
      <c r="AG7" s="427">
        <v>6.7975025539338603</v>
      </c>
      <c r="AH7" s="437">
        <v>1343888</v>
      </c>
      <c r="AI7" s="426">
        <v>43.972232885359396</v>
      </c>
      <c r="AJ7" s="427">
        <v>6.7509973353434196</v>
      </c>
      <c r="AK7" s="437">
        <v>1437014.4</v>
      </c>
      <c r="AL7" s="426">
        <v>40.919495415567503</v>
      </c>
      <c r="AM7" s="427">
        <v>6.4862731549523804</v>
      </c>
      <c r="AN7" s="425">
        <v>14992258.1</v>
      </c>
      <c r="AO7" s="426">
        <v>41.126837570167801</v>
      </c>
      <c r="AP7" s="427">
        <v>7.1615792889131198</v>
      </c>
    </row>
    <row r="8" spans="1:42" s="421" customFormat="1" ht="12" thickTop="1" thickBot="1" x14ac:dyDescent="0.2">
      <c r="A8" s="653"/>
      <c r="B8" s="423" t="s">
        <v>247</v>
      </c>
      <c r="C8" s="424">
        <v>140</v>
      </c>
      <c r="D8" s="437">
        <v>898234.2</v>
      </c>
      <c r="E8" s="426">
        <v>25.754489352392198</v>
      </c>
      <c r="F8" s="427">
        <v>7.5501607142101701</v>
      </c>
      <c r="G8" s="437">
        <v>720455.6</v>
      </c>
      <c r="H8" s="426">
        <v>21.035408818656901</v>
      </c>
      <c r="I8" s="427">
        <v>7.0222790495347702</v>
      </c>
      <c r="J8" s="437">
        <v>802291.9</v>
      </c>
      <c r="K8" s="426">
        <v>28.071000369513701</v>
      </c>
      <c r="L8" s="427">
        <v>8.09803282196917</v>
      </c>
      <c r="M8" s="437">
        <v>1019773.1</v>
      </c>
      <c r="N8" s="426">
        <v>30.219901067663699</v>
      </c>
      <c r="O8" s="427">
        <v>8.04656078298202</v>
      </c>
      <c r="P8" s="437">
        <v>889291</v>
      </c>
      <c r="Q8" s="426">
        <v>33.987523666436701</v>
      </c>
      <c r="R8" s="427">
        <v>8.2806793749177707</v>
      </c>
      <c r="S8" s="437">
        <v>981706</v>
      </c>
      <c r="T8" s="426">
        <v>34.856578147405997</v>
      </c>
      <c r="U8" s="427">
        <v>8.20265102892313</v>
      </c>
      <c r="V8" s="437">
        <v>789633.5</v>
      </c>
      <c r="W8" s="426">
        <v>26.366666841413</v>
      </c>
      <c r="X8" s="427">
        <v>8.2573685171665101</v>
      </c>
      <c r="Y8" s="437">
        <v>752771.9</v>
      </c>
      <c r="Z8" s="426">
        <v>28.198434486444398</v>
      </c>
      <c r="AA8" s="427">
        <v>8.2507479277587308</v>
      </c>
      <c r="AB8" s="437">
        <v>675061.6</v>
      </c>
      <c r="AC8" s="426">
        <v>24.572026212574301</v>
      </c>
      <c r="AD8" s="427">
        <v>8.1393189673357291</v>
      </c>
      <c r="AE8" s="437">
        <v>764938</v>
      </c>
      <c r="AF8" s="426">
        <v>26.414856394439699</v>
      </c>
      <c r="AG8" s="427">
        <v>8.2497841759724295</v>
      </c>
      <c r="AH8" s="437">
        <v>770392.9</v>
      </c>
      <c r="AI8" s="426">
        <v>25.207380385885902</v>
      </c>
      <c r="AJ8" s="427">
        <v>7.9965267527777097</v>
      </c>
      <c r="AK8" s="437">
        <v>925926.3</v>
      </c>
      <c r="AL8" s="426">
        <v>26.36608024805</v>
      </c>
      <c r="AM8" s="427">
        <v>7.7635039376244102</v>
      </c>
      <c r="AN8" s="425">
        <v>9990476</v>
      </c>
      <c r="AO8" s="426">
        <v>27.405923841496499</v>
      </c>
      <c r="AP8" s="427">
        <v>7.9921588903271399</v>
      </c>
    </row>
    <row r="9" spans="1:42" s="421" customFormat="1" ht="12" thickTop="1" thickBot="1" x14ac:dyDescent="0.2">
      <c r="A9" s="653"/>
      <c r="B9" s="423" t="s">
        <v>248</v>
      </c>
      <c r="C9" s="424">
        <v>150</v>
      </c>
      <c r="D9" s="437">
        <v>248925.5</v>
      </c>
      <c r="E9" s="426">
        <v>7.13728016511606</v>
      </c>
      <c r="F9" s="427">
        <v>7.8700365531052503</v>
      </c>
      <c r="G9" s="437">
        <v>230043.5</v>
      </c>
      <c r="H9" s="426">
        <v>6.71666521653062</v>
      </c>
      <c r="I9" s="427">
        <v>8.24789992327538</v>
      </c>
      <c r="J9" s="437">
        <v>191468.3</v>
      </c>
      <c r="K9" s="426">
        <v>6.6991910550887503</v>
      </c>
      <c r="L9" s="427">
        <v>8.4727376803366408</v>
      </c>
      <c r="M9" s="437">
        <v>234365</v>
      </c>
      <c r="N9" s="426">
        <v>6.9451597749764096</v>
      </c>
      <c r="O9" s="427">
        <v>8.5363328995370509</v>
      </c>
      <c r="P9" s="437">
        <v>193081.9</v>
      </c>
      <c r="Q9" s="426">
        <v>7.3793343751489298</v>
      </c>
      <c r="R9" s="427">
        <v>8.6085748845438097</v>
      </c>
      <c r="S9" s="437">
        <v>142946.70000000001</v>
      </c>
      <c r="T9" s="426">
        <v>5.0754837186120998</v>
      </c>
      <c r="U9" s="427">
        <v>8.6905705483232492</v>
      </c>
      <c r="V9" s="437">
        <v>299005.7</v>
      </c>
      <c r="W9" s="426">
        <v>9.9841048734425293</v>
      </c>
      <c r="X9" s="427">
        <v>8.0876479645705697</v>
      </c>
      <c r="Y9" s="437">
        <v>231861.2</v>
      </c>
      <c r="Z9" s="426">
        <v>8.6853970746628306</v>
      </c>
      <c r="AA9" s="427">
        <v>8.2740307002637792</v>
      </c>
      <c r="AB9" s="437">
        <v>171289.2</v>
      </c>
      <c r="AC9" s="426">
        <v>6.2348720654987497</v>
      </c>
      <c r="AD9" s="427">
        <v>8.3896292177206693</v>
      </c>
      <c r="AE9" s="437">
        <v>224291.3</v>
      </c>
      <c r="AF9" s="426">
        <v>7.7452322672192899</v>
      </c>
      <c r="AG9" s="427">
        <v>8.1696527774372001</v>
      </c>
      <c r="AH9" s="437">
        <v>180318.8</v>
      </c>
      <c r="AI9" s="426">
        <v>5.9000603228904103</v>
      </c>
      <c r="AJ9" s="427">
        <v>8.4065109849888096</v>
      </c>
      <c r="AK9" s="437">
        <v>340223</v>
      </c>
      <c r="AL9" s="426">
        <v>9.6879707599106997</v>
      </c>
      <c r="AM9" s="427">
        <v>8.0057179908471792</v>
      </c>
      <c r="AN9" s="425">
        <v>2687820.1</v>
      </c>
      <c r="AO9" s="426">
        <v>7.3732415712968598</v>
      </c>
      <c r="AP9" s="427">
        <v>8.2704385899934305</v>
      </c>
    </row>
    <row r="10" spans="1:42" s="421" customFormat="1" ht="12" thickTop="1" thickBot="1" x14ac:dyDescent="0.2">
      <c r="A10" s="653"/>
      <c r="B10" s="423" t="s">
        <v>249</v>
      </c>
      <c r="C10" s="424">
        <v>161</v>
      </c>
      <c r="D10" s="437">
        <v>268765.7</v>
      </c>
      <c r="E10" s="426">
        <v>7.7061454116735097</v>
      </c>
      <c r="F10" s="427">
        <v>7.6044718541093603</v>
      </c>
      <c r="G10" s="437">
        <v>553927.1</v>
      </c>
      <c r="H10" s="426">
        <v>16.173214566217599</v>
      </c>
      <c r="I10" s="427">
        <v>7.8715972264220397</v>
      </c>
      <c r="J10" s="437">
        <v>214312.2</v>
      </c>
      <c r="K10" s="426">
        <v>7.49846514141709</v>
      </c>
      <c r="L10" s="427">
        <v>8.3332243148080192</v>
      </c>
      <c r="M10" s="437">
        <v>228777.5</v>
      </c>
      <c r="N10" s="426">
        <v>6.7795801012082197</v>
      </c>
      <c r="O10" s="427">
        <v>8.7082719061096494</v>
      </c>
      <c r="P10" s="437">
        <v>238470.9</v>
      </c>
      <c r="Q10" s="426">
        <v>9.1140418125298304</v>
      </c>
      <c r="R10" s="427">
        <v>8.8525352820826395</v>
      </c>
      <c r="S10" s="437">
        <v>191369.5</v>
      </c>
      <c r="T10" s="426">
        <v>6.79478981668648</v>
      </c>
      <c r="U10" s="427">
        <v>8.8531408192005507</v>
      </c>
      <c r="V10" s="437">
        <v>168580</v>
      </c>
      <c r="W10" s="426">
        <v>5.6290579061367101</v>
      </c>
      <c r="X10" s="427">
        <v>8.8942832542413104</v>
      </c>
      <c r="Y10" s="437">
        <v>185696</v>
      </c>
      <c r="Z10" s="426">
        <v>6.9560732678714201</v>
      </c>
      <c r="AA10" s="427">
        <v>8.6968302332845102</v>
      </c>
      <c r="AB10" s="437">
        <v>375571.5</v>
      </c>
      <c r="AC10" s="426">
        <v>13.6706824128285</v>
      </c>
      <c r="AD10" s="427">
        <v>7.67461649512809</v>
      </c>
      <c r="AE10" s="437">
        <v>225860.9</v>
      </c>
      <c r="AF10" s="426">
        <v>7.7994337300786496</v>
      </c>
      <c r="AG10" s="427">
        <v>7.8255375277438501</v>
      </c>
      <c r="AH10" s="437">
        <v>400026.7</v>
      </c>
      <c r="AI10" s="426">
        <v>13.088938373407499</v>
      </c>
      <c r="AJ10" s="427">
        <v>7.2448560883560997</v>
      </c>
      <c r="AK10" s="437">
        <v>262619.40000000002</v>
      </c>
      <c r="AL10" s="426">
        <v>7.4781806879173098</v>
      </c>
      <c r="AM10" s="427">
        <v>7.7154720519504698</v>
      </c>
      <c r="AN10" s="425">
        <v>3313977.4</v>
      </c>
      <c r="AO10" s="426">
        <v>9.0909194153352306</v>
      </c>
      <c r="AP10" s="427">
        <v>8.0495893771031692</v>
      </c>
    </row>
    <row r="11" spans="1:42" s="421" customFormat="1" ht="12" thickTop="1" thickBot="1" x14ac:dyDescent="0.2">
      <c r="A11" s="653"/>
      <c r="B11" s="423" t="s">
        <v>250</v>
      </c>
      <c r="C11" s="424">
        <v>162</v>
      </c>
      <c r="D11" s="437">
        <v>35391.300000000003</v>
      </c>
      <c r="E11" s="426">
        <v>1.0147518976869501</v>
      </c>
      <c r="F11" s="427">
        <v>7.1151160030855003</v>
      </c>
      <c r="G11" s="437">
        <v>132299.70000000001</v>
      </c>
      <c r="H11" s="426">
        <v>3.8628033095803</v>
      </c>
      <c r="I11" s="427">
        <v>6.4691009276665001</v>
      </c>
      <c r="J11" s="437">
        <v>32001.5</v>
      </c>
      <c r="K11" s="426">
        <v>1.11968489065512</v>
      </c>
      <c r="L11" s="427">
        <v>7.37835135853007</v>
      </c>
      <c r="M11" s="437">
        <v>116561.7</v>
      </c>
      <c r="N11" s="426">
        <v>3.4541831337566098</v>
      </c>
      <c r="O11" s="427">
        <v>8.7921088831065504</v>
      </c>
      <c r="P11" s="437">
        <v>9085.2999999999993</v>
      </c>
      <c r="Q11" s="426">
        <v>0.347228127538317</v>
      </c>
      <c r="R11" s="427">
        <v>7.8621050488151303</v>
      </c>
      <c r="S11" s="437">
        <v>31370.9</v>
      </c>
      <c r="T11" s="426">
        <v>1.1138591670056599</v>
      </c>
      <c r="U11" s="427">
        <v>8.0375214609717904</v>
      </c>
      <c r="V11" s="437">
        <v>15771</v>
      </c>
      <c r="W11" s="426">
        <v>0.52660975345641303</v>
      </c>
      <c r="X11" s="427">
        <v>7.4069121171771002</v>
      </c>
      <c r="Y11" s="437">
        <v>12155</v>
      </c>
      <c r="Z11" s="426">
        <v>0.45531982687283001</v>
      </c>
      <c r="AA11" s="427">
        <v>7.3786378445084297</v>
      </c>
      <c r="AB11" s="437">
        <v>8465.1</v>
      </c>
      <c r="AC11" s="426">
        <v>0.30812693107127298</v>
      </c>
      <c r="AD11" s="427">
        <v>6.8666622957791397</v>
      </c>
      <c r="AE11" s="437">
        <v>19935.3</v>
      </c>
      <c r="AF11" s="426">
        <v>0.68840623250521404</v>
      </c>
      <c r="AG11" s="427">
        <v>6.5940050563573198</v>
      </c>
      <c r="AH11" s="437">
        <v>5902.4</v>
      </c>
      <c r="AI11" s="426">
        <v>0.19312748337848501</v>
      </c>
      <c r="AJ11" s="427">
        <v>7.5345412035781996</v>
      </c>
      <c r="AK11" s="437">
        <v>18565.400000000001</v>
      </c>
      <c r="AL11" s="426">
        <v>0.52865635875894901</v>
      </c>
      <c r="AM11" s="427">
        <v>6.6361406702791204</v>
      </c>
      <c r="AN11" s="425">
        <v>437504.6</v>
      </c>
      <c r="AO11" s="426">
        <v>1.2001648117571599</v>
      </c>
      <c r="AP11" s="427">
        <v>7.4420825266751596</v>
      </c>
    </row>
    <row r="12" spans="1:42" s="421" customFormat="1" ht="12" thickTop="1" thickBot="1" x14ac:dyDescent="0.2">
      <c r="A12" s="653"/>
      <c r="B12" s="423" t="s">
        <v>251</v>
      </c>
      <c r="C12" s="424">
        <v>171</v>
      </c>
      <c r="D12" s="437">
        <v>299042.90000000002</v>
      </c>
      <c r="E12" s="426">
        <v>8.5742640215196406</v>
      </c>
      <c r="F12" s="427">
        <v>10.624297637563</v>
      </c>
      <c r="G12" s="437">
        <v>518611.6</v>
      </c>
      <c r="H12" s="426">
        <v>15.142094841233501</v>
      </c>
      <c r="I12" s="427">
        <v>9.4234497550768204</v>
      </c>
      <c r="J12" s="437">
        <v>324257.3</v>
      </c>
      <c r="K12" s="426">
        <v>11.3452806741755</v>
      </c>
      <c r="L12" s="427">
        <v>11.0087561760367</v>
      </c>
      <c r="M12" s="437">
        <v>370672.4</v>
      </c>
      <c r="N12" s="426">
        <v>10.984485918008099</v>
      </c>
      <c r="O12" s="427">
        <v>11.1913780281456</v>
      </c>
      <c r="P12" s="437">
        <v>399734.7</v>
      </c>
      <c r="Q12" s="426">
        <v>15.277330566199399</v>
      </c>
      <c r="R12" s="427">
        <v>11.671259843090899</v>
      </c>
      <c r="S12" s="437">
        <v>373099.1</v>
      </c>
      <c r="T12" s="426">
        <v>13.247304117400599</v>
      </c>
      <c r="U12" s="427">
        <v>11.970992907782399</v>
      </c>
      <c r="V12" s="437">
        <v>317104.09999999998</v>
      </c>
      <c r="W12" s="426">
        <v>10.5884288834581</v>
      </c>
      <c r="X12" s="427">
        <v>11.9364343791203</v>
      </c>
      <c r="Y12" s="437">
        <v>329801.8</v>
      </c>
      <c r="Z12" s="426">
        <v>12.354199792542</v>
      </c>
      <c r="AA12" s="427">
        <v>11.055012034500701</v>
      </c>
      <c r="AB12" s="437">
        <v>274247.40000000002</v>
      </c>
      <c r="AC12" s="426">
        <v>9.9825175976982905</v>
      </c>
      <c r="AD12" s="427">
        <v>10.5425420003982</v>
      </c>
      <c r="AE12" s="437">
        <v>338253.9</v>
      </c>
      <c r="AF12" s="426">
        <v>11.680591359507799</v>
      </c>
      <c r="AG12" s="427">
        <v>11.041621042654601</v>
      </c>
      <c r="AH12" s="437">
        <v>315441.5</v>
      </c>
      <c r="AI12" s="426">
        <v>10.321296938217399</v>
      </c>
      <c r="AJ12" s="427">
        <v>10.089030514374301</v>
      </c>
      <c r="AK12" s="437">
        <v>461719.1</v>
      </c>
      <c r="AL12" s="426">
        <v>13.1476153584334</v>
      </c>
      <c r="AM12" s="427">
        <v>10.1393646418353</v>
      </c>
      <c r="AN12" s="425">
        <v>4321985.8</v>
      </c>
      <c r="AO12" s="426">
        <v>11.856093110961799</v>
      </c>
      <c r="AP12" s="427">
        <v>10.8365090806175</v>
      </c>
    </row>
    <row r="13" spans="1:42" s="421" customFormat="1" ht="12" thickTop="1" thickBot="1" x14ac:dyDescent="0.2">
      <c r="A13" s="653"/>
      <c r="B13" s="423" t="s">
        <v>252</v>
      </c>
      <c r="C13" s="424">
        <v>172</v>
      </c>
      <c r="D13" s="437">
        <v>53569.3</v>
      </c>
      <c r="E13" s="426">
        <v>1.5359579566944801</v>
      </c>
      <c r="F13" s="427">
        <v>7.1779927682459901</v>
      </c>
      <c r="G13" s="437">
        <v>61543.4</v>
      </c>
      <c r="H13" s="426">
        <v>1.7969054291341899</v>
      </c>
      <c r="I13" s="427">
        <v>9.2165479157797598</v>
      </c>
      <c r="J13" s="437">
        <v>12901</v>
      </c>
      <c r="K13" s="426">
        <v>0.45138680294179201</v>
      </c>
      <c r="L13" s="427">
        <v>10.6488865979381</v>
      </c>
      <c r="M13" s="437">
        <v>15089.8</v>
      </c>
      <c r="N13" s="426">
        <v>0.44717031968271298</v>
      </c>
      <c r="O13" s="427">
        <v>12.134435976620001</v>
      </c>
      <c r="P13" s="437">
        <v>11414.5</v>
      </c>
      <c r="Q13" s="426">
        <v>0.43624706523572399</v>
      </c>
      <c r="R13" s="427">
        <v>11.9505203031232</v>
      </c>
      <c r="S13" s="437">
        <v>16797</v>
      </c>
      <c r="T13" s="426">
        <v>0.59639641923547304</v>
      </c>
      <c r="U13" s="427">
        <v>12.4028172292671</v>
      </c>
      <c r="V13" s="437">
        <v>19347.599999999999</v>
      </c>
      <c r="W13" s="426">
        <v>0.64603607038065403</v>
      </c>
      <c r="X13" s="427">
        <v>11.099176331948099</v>
      </c>
      <c r="Y13" s="437">
        <v>19865.2</v>
      </c>
      <c r="Z13" s="426">
        <v>0.74413981281728903</v>
      </c>
      <c r="AA13" s="427">
        <v>9.4082951593741804</v>
      </c>
      <c r="AB13" s="437">
        <v>12391.2</v>
      </c>
      <c r="AC13" s="426">
        <v>0.451035714674411</v>
      </c>
      <c r="AD13" s="427">
        <v>11.2466146135967</v>
      </c>
      <c r="AE13" s="437">
        <v>19705.400000000001</v>
      </c>
      <c r="AF13" s="426">
        <v>0.68046732048217196</v>
      </c>
      <c r="AG13" s="427">
        <v>11.2468745623027</v>
      </c>
      <c r="AH13" s="437">
        <v>18508.599999999999</v>
      </c>
      <c r="AI13" s="426">
        <v>0.60560438785223403</v>
      </c>
      <c r="AJ13" s="427">
        <v>11.4244389094799</v>
      </c>
      <c r="AK13" s="437">
        <v>41799</v>
      </c>
      <c r="AL13" s="426">
        <v>1.19024137049379</v>
      </c>
      <c r="AM13" s="427">
        <v>9.3026780544989105</v>
      </c>
      <c r="AN13" s="425">
        <v>302932</v>
      </c>
      <c r="AO13" s="426">
        <v>0.83100458087804996</v>
      </c>
      <c r="AP13" s="427">
        <v>9.8367979876672003</v>
      </c>
    </row>
    <row r="14" spans="1:42" s="421" customFormat="1" ht="12" thickTop="1" thickBot="1" x14ac:dyDescent="0.2">
      <c r="A14" s="653"/>
      <c r="B14" s="423" t="s">
        <v>253</v>
      </c>
      <c r="C14" s="424">
        <v>180</v>
      </c>
      <c r="D14" s="437">
        <v>426.6</v>
      </c>
      <c r="E14" s="426">
        <v>1.22316264040386E-2</v>
      </c>
      <c r="F14" s="427">
        <v>7.6488021565869699</v>
      </c>
      <c r="G14" s="437">
        <v>941.8</v>
      </c>
      <c r="H14" s="426">
        <v>2.7498083192650701E-2</v>
      </c>
      <c r="I14" s="427">
        <v>10.1674538118497</v>
      </c>
      <c r="J14" s="437">
        <v>781.3</v>
      </c>
      <c r="K14" s="426">
        <v>2.73365250087917E-2</v>
      </c>
      <c r="L14" s="427">
        <v>10.3808908229873</v>
      </c>
      <c r="M14" s="437">
        <v>608.6</v>
      </c>
      <c r="N14" s="426">
        <v>1.8035219589318498E-2</v>
      </c>
      <c r="O14" s="427">
        <v>9.2987890239894799</v>
      </c>
      <c r="P14" s="437">
        <v>518.1</v>
      </c>
      <c r="Q14" s="426">
        <v>1.9801095492455099E-2</v>
      </c>
      <c r="R14" s="427">
        <v>9.5997413626713008</v>
      </c>
      <c r="S14" s="437">
        <v>526.70000000000005</v>
      </c>
      <c r="T14" s="426">
        <v>1.8701077216843699E-2</v>
      </c>
      <c r="U14" s="427">
        <v>10.047315359787399</v>
      </c>
      <c r="V14" s="437">
        <v>843.8</v>
      </c>
      <c r="W14" s="426">
        <v>2.81753414473731E-2</v>
      </c>
      <c r="X14" s="427">
        <v>9.7060974164493992</v>
      </c>
      <c r="Y14" s="437">
        <v>740.2</v>
      </c>
      <c r="Z14" s="426">
        <v>2.7727497807591001E-2</v>
      </c>
      <c r="AA14" s="427">
        <v>10.442041340178299</v>
      </c>
      <c r="AB14" s="437">
        <v>814.2</v>
      </c>
      <c r="AC14" s="426">
        <v>2.9636619446696499E-2</v>
      </c>
      <c r="AD14" s="427">
        <v>7.8695603045934703</v>
      </c>
      <c r="AE14" s="437">
        <v>958.7</v>
      </c>
      <c r="AF14" s="426">
        <v>3.3105850180471297E-2</v>
      </c>
      <c r="AG14" s="427">
        <v>9.5671816000834493</v>
      </c>
      <c r="AH14" s="437">
        <v>624.29999999999995</v>
      </c>
      <c r="AI14" s="426">
        <v>2.04271970508925E-2</v>
      </c>
      <c r="AJ14" s="427">
        <v>9.2947893640877801</v>
      </c>
      <c r="AK14" s="437">
        <v>1225.3</v>
      </c>
      <c r="AL14" s="426">
        <v>3.4890852682266001E-2</v>
      </c>
      <c r="AM14" s="427">
        <v>8.0561968497510801</v>
      </c>
      <c r="AN14" s="425">
        <v>9009.6</v>
      </c>
      <c r="AO14" s="426">
        <v>2.47151798815539E-2</v>
      </c>
      <c r="AP14" s="427">
        <v>9.32857385455514</v>
      </c>
    </row>
    <row r="15" spans="1:42" s="421" customFormat="1" ht="12" thickTop="1" thickBot="1" x14ac:dyDescent="0.2">
      <c r="A15" s="653"/>
      <c r="B15" s="649" t="s">
        <v>254</v>
      </c>
      <c r="C15" s="649"/>
      <c r="D15" s="438">
        <v>3487680.1</v>
      </c>
      <c r="E15" s="429">
        <v>100</v>
      </c>
      <c r="F15" s="430">
        <v>7.4513703157580302</v>
      </c>
      <c r="G15" s="438">
        <v>3424966</v>
      </c>
      <c r="H15" s="429">
        <v>100</v>
      </c>
      <c r="I15" s="430">
        <v>7.8208190530942403</v>
      </c>
      <c r="J15" s="438">
        <v>2858080.9</v>
      </c>
      <c r="K15" s="429">
        <v>100</v>
      </c>
      <c r="L15" s="430">
        <v>8.0548315738718195</v>
      </c>
      <c r="M15" s="438">
        <v>3374508.4</v>
      </c>
      <c r="N15" s="429">
        <v>100</v>
      </c>
      <c r="O15" s="430">
        <v>8.1795116613133896</v>
      </c>
      <c r="P15" s="438">
        <v>2616521.9</v>
      </c>
      <c r="Q15" s="429">
        <v>100</v>
      </c>
      <c r="R15" s="430">
        <v>8.5818025731028609</v>
      </c>
      <c r="S15" s="438">
        <v>2816415.3</v>
      </c>
      <c r="T15" s="429">
        <v>100</v>
      </c>
      <c r="U15" s="430">
        <v>8.4299619086716397</v>
      </c>
      <c r="V15" s="438">
        <v>2994817.3</v>
      </c>
      <c r="W15" s="429">
        <v>100</v>
      </c>
      <c r="X15" s="430">
        <v>8.4118225455689792</v>
      </c>
      <c r="Y15" s="438">
        <v>2669552.1</v>
      </c>
      <c r="Z15" s="429">
        <v>100</v>
      </c>
      <c r="AA15" s="430">
        <v>8.1037256478343291</v>
      </c>
      <c r="AB15" s="438">
        <v>2747276.9</v>
      </c>
      <c r="AC15" s="429">
        <v>100</v>
      </c>
      <c r="AD15" s="430">
        <v>7.6940858335029896</v>
      </c>
      <c r="AE15" s="438">
        <v>2895862.8</v>
      </c>
      <c r="AF15" s="429">
        <v>100</v>
      </c>
      <c r="AG15" s="430">
        <v>7.8452734570159901</v>
      </c>
      <c r="AH15" s="438">
        <v>3056219.6</v>
      </c>
      <c r="AI15" s="429">
        <v>100</v>
      </c>
      <c r="AJ15" s="430">
        <v>7.56244810091526</v>
      </c>
      <c r="AK15" s="438">
        <v>3511808.7</v>
      </c>
      <c r="AL15" s="429">
        <v>100</v>
      </c>
      <c r="AM15" s="430">
        <v>7.5423293005681096</v>
      </c>
      <c r="AN15" s="428">
        <v>36453710</v>
      </c>
      <c r="AO15" s="429">
        <v>100</v>
      </c>
      <c r="AP15" s="430">
        <v>7.9518793445166498</v>
      </c>
    </row>
    <row r="16" spans="1:42" s="421" customFormat="1" ht="12" thickTop="1" thickBot="1" x14ac:dyDescent="0.2">
      <c r="A16" s="653"/>
      <c r="B16" s="650" t="s">
        <v>255</v>
      </c>
      <c r="C16" s="650"/>
      <c r="D16" s="437">
        <v>3119676.4</v>
      </c>
      <c r="E16" s="426">
        <v>89.833925914800105</v>
      </c>
      <c r="F16" s="427">
        <v>7.1862765525937302</v>
      </c>
      <c r="G16" s="437">
        <v>2822383.3</v>
      </c>
      <c r="H16" s="426">
        <v>82.926393487653996</v>
      </c>
      <c r="I16" s="427">
        <v>7.5467929040679902</v>
      </c>
      <c r="J16" s="437">
        <v>2406952.1</v>
      </c>
      <c r="K16" s="426">
        <v>87.688417725187506</v>
      </c>
      <c r="L16" s="427">
        <v>7.8990957626452198</v>
      </c>
      <c r="M16" s="437">
        <v>2945467.5</v>
      </c>
      <c r="N16" s="426">
        <v>88.403674932243902</v>
      </c>
      <c r="O16" s="427">
        <v>7.8775586493485301</v>
      </c>
      <c r="P16" s="437">
        <v>2184006</v>
      </c>
      <c r="Q16" s="426">
        <v>84.1402498534773</v>
      </c>
      <c r="R16" s="427">
        <v>8.0774350858010404</v>
      </c>
      <c r="S16" s="437">
        <v>2404927.4</v>
      </c>
      <c r="T16" s="426">
        <v>86.033134596159002</v>
      </c>
      <c r="U16" s="427">
        <v>7.9221492490792</v>
      </c>
      <c r="V16" s="437">
        <v>2626466.1</v>
      </c>
      <c r="W16" s="426">
        <v>88.619344416905903</v>
      </c>
      <c r="X16" s="427">
        <v>8.0491044883465293</v>
      </c>
      <c r="Y16" s="437">
        <v>2288223.4</v>
      </c>
      <c r="Z16" s="426">
        <v>86.720111560898303</v>
      </c>
      <c r="AA16" s="427">
        <v>7.7569101727567302</v>
      </c>
      <c r="AB16" s="437">
        <v>2426002.7999999998</v>
      </c>
      <c r="AC16" s="426">
        <v>89.406393824907298</v>
      </c>
      <c r="AD16" s="427">
        <v>7.4417717155973699</v>
      </c>
      <c r="AE16" s="437">
        <v>2513053.9</v>
      </c>
      <c r="AF16" s="426">
        <v>87.5027328784101</v>
      </c>
      <c r="AG16" s="427">
        <v>7.4528020194871303</v>
      </c>
      <c r="AH16" s="437">
        <v>2700528.8</v>
      </c>
      <c r="AI16" s="426">
        <v>88.976506630812395</v>
      </c>
      <c r="AJ16" s="427">
        <v>7.2917242963674402</v>
      </c>
      <c r="AK16" s="437">
        <v>2984348.5</v>
      </c>
      <c r="AL16" s="426">
        <v>85.533674249165003</v>
      </c>
      <c r="AM16" s="427">
        <v>7.16486866094895</v>
      </c>
      <c r="AN16" s="425">
        <v>31422036.199999999</v>
      </c>
      <c r="AO16" s="426">
        <v>87.147958514136107</v>
      </c>
      <c r="AP16" s="427">
        <v>7.6180699701758998</v>
      </c>
    </row>
    <row r="17" spans="1:42" s="421" customFormat="1" ht="12" thickTop="1" thickBot="1" x14ac:dyDescent="0.2">
      <c r="A17" s="653"/>
      <c r="B17" s="650" t="s">
        <v>256</v>
      </c>
      <c r="C17" s="650"/>
      <c r="D17" s="437">
        <v>353038.8</v>
      </c>
      <c r="E17" s="426">
        <v>10.1660740852</v>
      </c>
      <c r="F17" s="427">
        <v>10.0977677326118</v>
      </c>
      <c r="G17" s="437">
        <v>581096.80000000005</v>
      </c>
      <c r="H17" s="426">
        <v>17.073606512346</v>
      </c>
      <c r="I17" s="427">
        <v>9.4027428098038097</v>
      </c>
      <c r="J17" s="437">
        <v>337939.6</v>
      </c>
      <c r="K17" s="426">
        <v>12.311582274812499</v>
      </c>
      <c r="L17" s="427">
        <v>10.993566394704899</v>
      </c>
      <c r="M17" s="437">
        <v>386370.8</v>
      </c>
      <c r="N17" s="426">
        <v>11.5963250677561</v>
      </c>
      <c r="O17" s="427">
        <v>11.2252282211803</v>
      </c>
      <c r="P17" s="437">
        <v>411667.3</v>
      </c>
      <c r="Q17" s="426">
        <v>15.8597501465227</v>
      </c>
      <c r="R17" s="427">
        <v>11.676395944006201</v>
      </c>
      <c r="S17" s="437">
        <v>390422.8</v>
      </c>
      <c r="T17" s="426">
        <v>13.966865403841</v>
      </c>
      <c r="U17" s="427">
        <v>11.9869759706657</v>
      </c>
      <c r="V17" s="437">
        <v>337295.5</v>
      </c>
      <c r="W17" s="426">
        <v>11.3806555830941</v>
      </c>
      <c r="X17" s="427">
        <v>11.8828288844648</v>
      </c>
      <c r="Y17" s="437">
        <v>350407.2</v>
      </c>
      <c r="Z17" s="426">
        <v>13.2798884391017</v>
      </c>
      <c r="AA17" s="427">
        <v>10.960361921786999</v>
      </c>
      <c r="AB17" s="437">
        <v>287452.79999999999</v>
      </c>
      <c r="AC17" s="426">
        <v>10.5936061750928</v>
      </c>
      <c r="AD17" s="427">
        <v>10.5653212631778</v>
      </c>
      <c r="AE17" s="437">
        <v>358918</v>
      </c>
      <c r="AF17" s="426">
        <v>12.4972671215899</v>
      </c>
      <c r="AG17" s="427">
        <v>11.048951568324799</v>
      </c>
      <c r="AH17" s="437">
        <v>334574.40000000002</v>
      </c>
      <c r="AI17" s="426">
        <v>11.0234933691876</v>
      </c>
      <c r="AJ17" s="427">
        <v>10.161423067634599</v>
      </c>
      <c r="AK17" s="437">
        <v>504743.4</v>
      </c>
      <c r="AL17" s="426">
        <v>14.466325750835001</v>
      </c>
      <c r="AM17" s="427">
        <v>10.065019602039399</v>
      </c>
      <c r="AN17" s="425">
        <v>4633927.4000000004</v>
      </c>
      <c r="AO17" s="426">
        <v>12.8520414858639</v>
      </c>
      <c r="AP17" s="427">
        <v>10.7682235105798</v>
      </c>
    </row>
    <row r="18" spans="1:42" s="421" customFormat="1" ht="12" thickTop="1" thickBot="1" x14ac:dyDescent="0.2">
      <c r="A18" s="653"/>
      <c r="B18" s="652" t="s">
        <v>257</v>
      </c>
      <c r="C18" s="652"/>
      <c r="D18" s="439">
        <v>3472715.2</v>
      </c>
      <c r="E18" s="432">
        <v>100</v>
      </c>
      <c r="F18" s="433">
        <v>7.4822609029384299</v>
      </c>
      <c r="G18" s="439">
        <v>3403480.1</v>
      </c>
      <c r="H18" s="432">
        <v>100</v>
      </c>
      <c r="I18" s="433">
        <v>7.8636704880395802</v>
      </c>
      <c r="J18" s="439">
        <v>2744891.7</v>
      </c>
      <c r="K18" s="432">
        <v>100</v>
      </c>
      <c r="L18" s="433">
        <v>8.2800740604811498</v>
      </c>
      <c r="M18" s="439">
        <v>3331838.3</v>
      </c>
      <c r="N18" s="432">
        <v>100</v>
      </c>
      <c r="O18" s="433">
        <v>8.2657652950924891</v>
      </c>
      <c r="P18" s="439">
        <v>2595673.2999999998</v>
      </c>
      <c r="Q18" s="432">
        <v>100</v>
      </c>
      <c r="R18" s="433">
        <v>8.6482212857835403</v>
      </c>
      <c r="S18" s="439">
        <v>2795350.2</v>
      </c>
      <c r="T18" s="432">
        <v>100</v>
      </c>
      <c r="U18" s="433">
        <v>8.4898781261825391</v>
      </c>
      <c r="V18" s="439">
        <v>2963761.6</v>
      </c>
      <c r="W18" s="432">
        <v>100</v>
      </c>
      <c r="X18" s="433">
        <v>8.4854074578738103</v>
      </c>
      <c r="Y18" s="439">
        <v>2638630.6</v>
      </c>
      <c r="Z18" s="432">
        <v>100</v>
      </c>
      <c r="AA18" s="433">
        <v>8.1823249912284002</v>
      </c>
      <c r="AB18" s="439">
        <v>2713455.6</v>
      </c>
      <c r="AC18" s="432">
        <v>99.999999999999901</v>
      </c>
      <c r="AD18" s="433">
        <v>7.7726682533519202</v>
      </c>
      <c r="AE18" s="439">
        <v>2871971.9</v>
      </c>
      <c r="AF18" s="432">
        <v>100</v>
      </c>
      <c r="AG18" s="433">
        <v>7.9022224346972303</v>
      </c>
      <c r="AH18" s="439">
        <v>3035103.2</v>
      </c>
      <c r="AI18" s="432">
        <v>99.999999999999901</v>
      </c>
      <c r="AJ18" s="433">
        <v>7.6080653501337299</v>
      </c>
      <c r="AK18" s="439">
        <v>3489091.9</v>
      </c>
      <c r="AL18" s="432">
        <v>100</v>
      </c>
      <c r="AM18" s="433">
        <v>7.5844139433529998</v>
      </c>
      <c r="AN18" s="431">
        <v>36055963.600000001</v>
      </c>
      <c r="AO18" s="432">
        <v>100</v>
      </c>
      <c r="AP18" s="433">
        <v>8.0229290100570303</v>
      </c>
    </row>
    <row r="19" spans="1:42" s="421" customFormat="1" ht="12" thickTop="1" thickBot="1" x14ac:dyDescent="0.2">
      <c r="A19" s="648" t="s">
        <v>288</v>
      </c>
      <c r="B19" s="434" t="s">
        <v>244</v>
      </c>
      <c r="C19" s="435">
        <v>99</v>
      </c>
      <c r="D19" s="437">
        <v>469.8</v>
      </c>
      <c r="E19" s="426">
        <v>1.61177571986473E-2</v>
      </c>
      <c r="F19" s="427">
        <v>3</v>
      </c>
      <c r="G19" s="437">
        <v>2823.2</v>
      </c>
      <c r="H19" s="426">
        <v>9.8031310989611306E-2</v>
      </c>
      <c r="I19" s="427">
        <v>3</v>
      </c>
      <c r="J19" s="437">
        <v>93654.8</v>
      </c>
      <c r="K19" s="426">
        <v>4.1190400951398898</v>
      </c>
      <c r="L19" s="427">
        <v>3</v>
      </c>
      <c r="M19" s="437">
        <v>19422.5</v>
      </c>
      <c r="N19" s="426">
        <v>0.72204508000025303</v>
      </c>
      <c r="O19" s="427">
        <v>3</v>
      </c>
      <c r="P19" s="437">
        <v>1094.8</v>
      </c>
      <c r="Q19" s="426">
        <v>5.7036001344941002E-2</v>
      </c>
      <c r="R19" s="427">
        <v>3</v>
      </c>
      <c r="S19" s="437">
        <v>949</v>
      </c>
      <c r="T19" s="426">
        <v>4.4147561526418903E-2</v>
      </c>
      <c r="U19" s="427">
        <v>3</v>
      </c>
      <c r="V19" s="437">
        <v>11301.5</v>
      </c>
      <c r="W19" s="426">
        <v>0.49243673986355502</v>
      </c>
      <c r="X19" s="427">
        <v>3</v>
      </c>
      <c r="Y19" s="437">
        <v>11735.7</v>
      </c>
      <c r="Z19" s="426">
        <v>0.58955546853551499</v>
      </c>
      <c r="AA19" s="427">
        <v>3</v>
      </c>
      <c r="AB19" s="437">
        <v>14185.1</v>
      </c>
      <c r="AC19" s="426">
        <v>0.66771589347970695</v>
      </c>
      <c r="AD19" s="427">
        <v>3</v>
      </c>
      <c r="AE19" s="437">
        <v>450.5</v>
      </c>
      <c r="AF19" s="426">
        <v>2.0585099349035602E-2</v>
      </c>
      <c r="AG19" s="427">
        <v>3</v>
      </c>
      <c r="AH19" s="437">
        <v>3984</v>
      </c>
      <c r="AI19" s="426">
        <v>0.16726322764961901</v>
      </c>
      <c r="AJ19" s="427">
        <v>3</v>
      </c>
      <c r="AK19" s="437">
        <v>2566.9</v>
      </c>
      <c r="AL19" s="426">
        <v>9.5320555053868494E-2</v>
      </c>
      <c r="AM19" s="427">
        <v>3</v>
      </c>
      <c r="AN19" s="425">
        <v>162637.79999999999</v>
      </c>
      <c r="AO19" s="426">
        <v>0.57064436289986198</v>
      </c>
      <c r="AP19" s="427">
        <v>3</v>
      </c>
    </row>
    <row r="20" spans="1:42" s="421" customFormat="1" ht="12" thickTop="1" thickBot="1" x14ac:dyDescent="0.2">
      <c r="A20" s="648"/>
      <c r="B20" s="434" t="s">
        <v>246</v>
      </c>
      <c r="C20" s="435">
        <v>100</v>
      </c>
      <c r="D20" s="437">
        <v>1631284.8</v>
      </c>
      <c r="E20" s="426">
        <v>55.965628625466103</v>
      </c>
      <c r="F20" s="427">
        <v>6.79864299538621</v>
      </c>
      <c r="G20" s="437">
        <v>1141023.3</v>
      </c>
      <c r="H20" s="426">
        <v>39.6202925647112</v>
      </c>
      <c r="I20" s="427">
        <v>7.6890813360252999</v>
      </c>
      <c r="J20" s="437">
        <v>1138489.2</v>
      </c>
      <c r="K20" s="426">
        <v>50.071994843657102</v>
      </c>
      <c r="L20" s="427">
        <v>7.60579466102973</v>
      </c>
      <c r="M20" s="437">
        <v>1311404.8</v>
      </c>
      <c r="N20" s="426">
        <v>48.752394579931298</v>
      </c>
      <c r="O20" s="427">
        <v>7.4150927051662503</v>
      </c>
      <c r="P20" s="437">
        <v>824988.6</v>
      </c>
      <c r="Q20" s="426">
        <v>42.979586133687398</v>
      </c>
      <c r="R20" s="427">
        <v>7.5357678881865802</v>
      </c>
      <c r="S20" s="437">
        <v>1027484.1</v>
      </c>
      <c r="T20" s="426">
        <v>47.798648600808399</v>
      </c>
      <c r="U20" s="427">
        <v>7.3864465659371303</v>
      </c>
      <c r="V20" s="437">
        <v>1325476.1000000001</v>
      </c>
      <c r="W20" s="426">
        <v>57.754557311070101</v>
      </c>
      <c r="X20" s="427">
        <v>7.8323655703788297</v>
      </c>
      <c r="Y20" s="437">
        <v>1092541.2</v>
      </c>
      <c r="Z20" s="426">
        <v>54.884978233966002</v>
      </c>
      <c r="AA20" s="427">
        <v>7.19138393774075</v>
      </c>
      <c r="AB20" s="437">
        <v>1188432</v>
      </c>
      <c r="AC20" s="426">
        <v>55.941440999349702</v>
      </c>
      <c r="AD20" s="427">
        <v>6.8596787018525296</v>
      </c>
      <c r="AE20" s="437">
        <v>1274793.8</v>
      </c>
      <c r="AF20" s="426">
        <v>58.2502930577906</v>
      </c>
      <c r="AG20" s="427">
        <v>6.8077673848115703</v>
      </c>
      <c r="AH20" s="437">
        <v>1343203.4</v>
      </c>
      <c r="AI20" s="426">
        <v>56.392704837837002</v>
      </c>
      <c r="AJ20" s="427">
        <v>6.7537404126582796</v>
      </c>
      <c r="AK20" s="437">
        <v>1436399.6</v>
      </c>
      <c r="AL20" s="426">
        <v>53.3399848654621</v>
      </c>
      <c r="AM20" s="427">
        <v>6.4887004243108999</v>
      </c>
      <c r="AN20" s="425">
        <v>14735520.9</v>
      </c>
      <c r="AO20" s="426">
        <v>51.702260704326399</v>
      </c>
      <c r="AP20" s="427">
        <v>7.1605814698413504</v>
      </c>
    </row>
    <row r="21" spans="1:42" s="421" customFormat="1" ht="12" thickTop="1" thickBot="1" x14ac:dyDescent="0.2">
      <c r="A21" s="648"/>
      <c r="B21" s="434" t="s">
        <v>247</v>
      </c>
      <c r="C21" s="435">
        <v>140</v>
      </c>
      <c r="D21" s="437">
        <v>701180.7</v>
      </c>
      <c r="E21" s="426">
        <v>24.055896711318798</v>
      </c>
      <c r="F21" s="427">
        <v>7.2501685257452202</v>
      </c>
      <c r="G21" s="437">
        <v>541958.19999999995</v>
      </c>
      <c r="H21" s="426">
        <v>18.818671311834098</v>
      </c>
      <c r="I21" s="427">
        <v>6.4687455213335703</v>
      </c>
      <c r="J21" s="437">
        <v>612490.5</v>
      </c>
      <c r="K21" s="426">
        <v>26.9379991991044</v>
      </c>
      <c r="L21" s="427">
        <v>7.8997914253363897</v>
      </c>
      <c r="M21" s="437">
        <v>818625.4</v>
      </c>
      <c r="N21" s="426">
        <v>30.432974253223801</v>
      </c>
      <c r="O21" s="427">
        <v>7.8837156103389896</v>
      </c>
      <c r="P21" s="437">
        <v>662972.5</v>
      </c>
      <c r="Q21" s="426">
        <v>34.5390029244235</v>
      </c>
      <c r="R21" s="427">
        <v>8.0888018311468493</v>
      </c>
      <c r="S21" s="437">
        <v>769066.6</v>
      </c>
      <c r="T21" s="426">
        <v>35.777044300752202</v>
      </c>
      <c r="U21" s="427">
        <v>7.9876570559688904</v>
      </c>
      <c r="V21" s="437">
        <v>521242.5</v>
      </c>
      <c r="W21" s="426">
        <v>22.711937121473198</v>
      </c>
      <c r="X21" s="427">
        <v>7.96527376604939</v>
      </c>
      <c r="Y21" s="437">
        <v>478840.2</v>
      </c>
      <c r="Z21" s="426">
        <v>24.055050696987799</v>
      </c>
      <c r="AA21" s="427">
        <v>7.9358492749773299</v>
      </c>
      <c r="AB21" s="437">
        <v>403210.9</v>
      </c>
      <c r="AC21" s="426">
        <v>18.979797559006101</v>
      </c>
      <c r="AD21" s="427">
        <v>7.7380466872299403</v>
      </c>
      <c r="AE21" s="437">
        <v>461496.9</v>
      </c>
      <c r="AF21" s="426">
        <v>21.087590534455</v>
      </c>
      <c r="AG21" s="427">
        <v>7.8913582713123303</v>
      </c>
      <c r="AH21" s="437">
        <v>469021</v>
      </c>
      <c r="AI21" s="426">
        <v>19.691256600264101</v>
      </c>
      <c r="AJ21" s="427">
        <v>7.5901745721406897</v>
      </c>
      <c r="AK21" s="437">
        <v>588493.5</v>
      </c>
      <c r="AL21" s="426">
        <v>21.8534134814733</v>
      </c>
      <c r="AM21" s="427">
        <v>7.30805279412602</v>
      </c>
      <c r="AN21" s="425">
        <v>7028598.9000000004</v>
      </c>
      <c r="AO21" s="426">
        <v>24.661120240000599</v>
      </c>
      <c r="AP21" s="427">
        <v>7.6774840914595197</v>
      </c>
    </row>
    <row r="22" spans="1:42" s="421" customFormat="1" ht="12" thickTop="1" thickBot="1" x14ac:dyDescent="0.2">
      <c r="A22" s="648"/>
      <c r="B22" s="434" t="s">
        <v>248</v>
      </c>
      <c r="C22" s="435">
        <v>150</v>
      </c>
      <c r="D22" s="437">
        <v>139434.4</v>
      </c>
      <c r="E22" s="426">
        <v>4.7836734873117797</v>
      </c>
      <c r="F22" s="427">
        <v>7.11123564199365</v>
      </c>
      <c r="G22" s="437">
        <v>145730.4</v>
      </c>
      <c r="H22" s="426">
        <v>5.0602657137434299</v>
      </c>
      <c r="I22" s="427">
        <v>7.8789667083875399</v>
      </c>
      <c r="J22" s="437">
        <v>102745.2</v>
      </c>
      <c r="K22" s="426">
        <v>4.5188457866886402</v>
      </c>
      <c r="L22" s="427">
        <v>8.0483381218781993</v>
      </c>
      <c r="M22" s="437">
        <v>134582.1</v>
      </c>
      <c r="N22" s="426">
        <v>5.0031840989111602</v>
      </c>
      <c r="O22" s="427">
        <v>8.2543466330217807</v>
      </c>
      <c r="P22" s="437">
        <v>89267.5</v>
      </c>
      <c r="Q22" s="426">
        <v>4.6505857234741699</v>
      </c>
      <c r="R22" s="427">
        <v>8.1022148934382603</v>
      </c>
      <c r="S22" s="437">
        <v>51695</v>
      </c>
      <c r="T22" s="426">
        <v>2.40485584099918</v>
      </c>
      <c r="U22" s="427">
        <v>8.0197982590192503</v>
      </c>
      <c r="V22" s="437">
        <v>197746.1</v>
      </c>
      <c r="W22" s="426">
        <v>8.61632923105185</v>
      </c>
      <c r="X22" s="427">
        <v>7.6066332989626604</v>
      </c>
      <c r="Y22" s="437">
        <v>123231.3</v>
      </c>
      <c r="Z22" s="426">
        <v>6.1906564422864099</v>
      </c>
      <c r="AA22" s="427">
        <v>7.6038890119636804</v>
      </c>
      <c r="AB22" s="437">
        <v>67073.5</v>
      </c>
      <c r="AC22" s="426">
        <v>3.1572595174733502</v>
      </c>
      <c r="AD22" s="427">
        <v>7.4653604776849303</v>
      </c>
      <c r="AE22" s="437">
        <v>109622.9</v>
      </c>
      <c r="AF22" s="426">
        <v>5.0090971974015499</v>
      </c>
      <c r="AG22" s="427">
        <v>7.2927009776242002</v>
      </c>
      <c r="AH22" s="437">
        <v>59300.7</v>
      </c>
      <c r="AI22" s="426">
        <v>2.4896652820988399</v>
      </c>
      <c r="AJ22" s="427">
        <v>7.4197754326677403</v>
      </c>
      <c r="AK22" s="437">
        <v>205685.9</v>
      </c>
      <c r="AL22" s="426">
        <v>7.6380436147705302</v>
      </c>
      <c r="AM22" s="427">
        <v>7.5222164231967303</v>
      </c>
      <c r="AN22" s="425">
        <v>1426115</v>
      </c>
      <c r="AO22" s="426">
        <v>5.0037843945069103</v>
      </c>
      <c r="AP22" s="427">
        <v>7.6740129744094903</v>
      </c>
    </row>
    <row r="23" spans="1:42" s="421" customFormat="1" ht="12" thickTop="1" thickBot="1" x14ac:dyDescent="0.2">
      <c r="A23" s="648"/>
      <c r="B23" s="434" t="s">
        <v>249</v>
      </c>
      <c r="C23" s="435">
        <v>161</v>
      </c>
      <c r="D23" s="437">
        <v>231242.2</v>
      </c>
      <c r="E23" s="426">
        <v>7.9333878962985303</v>
      </c>
      <c r="F23" s="427">
        <v>7.2489332267207303</v>
      </c>
      <c r="G23" s="437">
        <v>517689.7</v>
      </c>
      <c r="H23" s="426">
        <v>17.975984690003799</v>
      </c>
      <c r="I23" s="427">
        <v>7.7575879006285096</v>
      </c>
      <c r="J23" s="437">
        <v>176260.8</v>
      </c>
      <c r="K23" s="426">
        <v>7.7521419340112203</v>
      </c>
      <c r="L23" s="427">
        <v>7.98375817538557</v>
      </c>
      <c r="M23" s="437">
        <v>183624.2</v>
      </c>
      <c r="N23" s="426">
        <v>6.8263586139262404</v>
      </c>
      <c r="O23" s="427">
        <v>8.3972902645729697</v>
      </c>
      <c r="P23" s="437">
        <v>191276.2</v>
      </c>
      <c r="Q23" s="426">
        <v>9.9649521377924799</v>
      </c>
      <c r="R23" s="427">
        <v>8.52584520185993</v>
      </c>
      <c r="S23" s="437">
        <v>146358.39999999999</v>
      </c>
      <c r="T23" s="426">
        <v>6.8086053413153103</v>
      </c>
      <c r="U23" s="427">
        <v>8.4054679266786199</v>
      </c>
      <c r="V23" s="437">
        <v>126126.7</v>
      </c>
      <c r="W23" s="426">
        <v>5.4956794193468603</v>
      </c>
      <c r="X23" s="427">
        <v>8.4376208051110506</v>
      </c>
      <c r="Y23" s="437">
        <v>148631.6</v>
      </c>
      <c r="Z23" s="426">
        <v>7.4666677383695301</v>
      </c>
      <c r="AA23" s="427">
        <v>8.3904185785526106</v>
      </c>
      <c r="AB23" s="437">
        <v>342819.4</v>
      </c>
      <c r="AC23" s="426">
        <v>16.1370707272545</v>
      </c>
      <c r="AD23" s="427">
        <v>7.4825360787633404</v>
      </c>
      <c r="AE23" s="437">
        <v>183488.8</v>
      </c>
      <c r="AF23" s="426">
        <v>8.3843178189463501</v>
      </c>
      <c r="AG23" s="427">
        <v>7.3713307024733901</v>
      </c>
      <c r="AH23" s="437">
        <v>362533.3</v>
      </c>
      <c r="AI23" s="426">
        <v>15.2205044900772</v>
      </c>
      <c r="AJ23" s="427">
        <v>7.0075368690269304</v>
      </c>
      <c r="AK23" s="437">
        <v>206484.3</v>
      </c>
      <c r="AL23" s="426">
        <v>7.6676918017489903</v>
      </c>
      <c r="AM23" s="427">
        <v>7.2265640099513604</v>
      </c>
      <c r="AN23" s="425">
        <v>2816535.6</v>
      </c>
      <c r="AO23" s="426">
        <v>9.8823284811204992</v>
      </c>
      <c r="AP23" s="427">
        <v>7.7272580101597201</v>
      </c>
    </row>
    <row r="24" spans="1:42" s="421" customFormat="1" ht="12" thickTop="1" thickBot="1" x14ac:dyDescent="0.2">
      <c r="A24" s="648"/>
      <c r="B24" s="434" t="s">
        <v>250</v>
      </c>
      <c r="C24" s="435">
        <v>162</v>
      </c>
      <c r="D24" s="437">
        <v>33970.6</v>
      </c>
      <c r="E24" s="426">
        <v>1.1654531347219399</v>
      </c>
      <c r="F24" s="427">
        <v>7.0752340258929802</v>
      </c>
      <c r="G24" s="437">
        <v>131386.1</v>
      </c>
      <c r="H24" s="426">
        <v>4.5621817897464503</v>
      </c>
      <c r="I24" s="427">
        <v>6.4603349136628596</v>
      </c>
      <c r="J24" s="437">
        <v>31370.5</v>
      </c>
      <c r="K24" s="426">
        <v>1.3797087528304599</v>
      </c>
      <c r="L24" s="427">
        <v>7.3753970449945001</v>
      </c>
      <c r="M24" s="437">
        <v>110570.8</v>
      </c>
      <c r="N24" s="426">
        <v>4.1105471557055999</v>
      </c>
      <c r="O24" s="427">
        <v>8.8462602694382308</v>
      </c>
      <c r="P24" s="437">
        <v>8490</v>
      </c>
      <c r="Q24" s="426">
        <v>0.442305125519318</v>
      </c>
      <c r="R24" s="427">
        <v>7.8494103651354497</v>
      </c>
      <c r="S24" s="437">
        <v>30995.7</v>
      </c>
      <c r="T24" s="426">
        <v>1.4419226267696801</v>
      </c>
      <c r="U24" s="427">
        <v>8.0391698848549993</v>
      </c>
      <c r="V24" s="437">
        <v>15030.5</v>
      </c>
      <c r="W24" s="426">
        <v>0.65491929553768602</v>
      </c>
      <c r="X24" s="427">
        <v>7.3764067728951197</v>
      </c>
      <c r="Y24" s="437">
        <v>11063.5</v>
      </c>
      <c r="Z24" s="426">
        <v>0.55578678103075896</v>
      </c>
      <c r="AA24" s="427">
        <v>7.3267252677724004</v>
      </c>
      <c r="AB24" s="437">
        <v>7730.4</v>
      </c>
      <c r="AC24" s="426">
        <v>0.36388259109597598</v>
      </c>
      <c r="AD24" s="427">
        <v>6.7538285211632001</v>
      </c>
      <c r="AE24" s="437">
        <v>19181.099999999999</v>
      </c>
      <c r="AF24" s="426">
        <v>0.87645915454780798</v>
      </c>
      <c r="AG24" s="427">
        <v>6.5533663345689304</v>
      </c>
      <c r="AH24" s="437">
        <v>5372.9</v>
      </c>
      <c r="AI24" s="426">
        <v>0.22557444674664601</v>
      </c>
      <c r="AJ24" s="427">
        <v>7.4508712241061597</v>
      </c>
      <c r="AK24" s="437">
        <v>18005.8</v>
      </c>
      <c r="AL24" s="426">
        <v>0.66863642922939903</v>
      </c>
      <c r="AM24" s="427">
        <v>6.5850874718146404</v>
      </c>
      <c r="AN24" s="425">
        <v>423167.9</v>
      </c>
      <c r="AO24" s="426">
        <v>1.48476170173953</v>
      </c>
      <c r="AP24" s="427">
        <v>7.42712466139327</v>
      </c>
    </row>
    <row r="25" spans="1:42" s="421" customFormat="1" ht="12" thickTop="1" thickBot="1" x14ac:dyDescent="0.2">
      <c r="A25" s="648"/>
      <c r="B25" s="434" t="s">
        <v>251</v>
      </c>
      <c r="C25" s="435">
        <v>171</v>
      </c>
      <c r="D25" s="437">
        <v>130847.5</v>
      </c>
      <c r="E25" s="426">
        <v>4.4890767029587204</v>
      </c>
      <c r="F25" s="427">
        <v>8.8869706948929093</v>
      </c>
      <c r="G25" s="437">
        <v>344943.6</v>
      </c>
      <c r="H25" s="426">
        <v>11.9776400274427</v>
      </c>
      <c r="I25" s="427">
        <v>8.0830631210435602</v>
      </c>
      <c r="J25" s="437">
        <v>116032.9</v>
      </c>
      <c r="K25" s="426">
        <v>5.1032533031447196</v>
      </c>
      <c r="L25" s="427">
        <v>8.7633150425439705</v>
      </c>
      <c r="M25" s="437">
        <v>110980.6</v>
      </c>
      <c r="N25" s="426">
        <v>4.12578175855199</v>
      </c>
      <c r="O25" s="427">
        <v>8.4781176800269602</v>
      </c>
      <c r="P25" s="437">
        <v>141058.9</v>
      </c>
      <c r="Q25" s="426">
        <v>7.3487720223930397</v>
      </c>
      <c r="R25" s="427">
        <v>9.9362419386511593</v>
      </c>
      <c r="S25" s="437">
        <v>122988.7</v>
      </c>
      <c r="T25" s="426">
        <v>5.7214448896778496</v>
      </c>
      <c r="U25" s="427">
        <v>10.6047187099303</v>
      </c>
      <c r="V25" s="437">
        <v>94770.1</v>
      </c>
      <c r="W25" s="426">
        <v>4.1293880529613798</v>
      </c>
      <c r="X25" s="427">
        <v>10.3237410005899</v>
      </c>
      <c r="Y25" s="437">
        <v>115299.8</v>
      </c>
      <c r="Z25" s="426">
        <v>5.7922090383233398</v>
      </c>
      <c r="AA25" s="427">
        <v>8.5187971011224697</v>
      </c>
      <c r="AB25" s="437">
        <v>99836.2</v>
      </c>
      <c r="AC25" s="426">
        <v>4.6994534747459502</v>
      </c>
      <c r="AD25" s="427">
        <v>7.8091817497060196</v>
      </c>
      <c r="AE25" s="437">
        <v>137278.20000000001</v>
      </c>
      <c r="AF25" s="426">
        <v>6.2727755504035203</v>
      </c>
      <c r="AG25" s="427">
        <v>9.5289450764942991</v>
      </c>
      <c r="AH25" s="437">
        <v>138142.29999999999</v>
      </c>
      <c r="AI25" s="426">
        <v>5.7997306658990899</v>
      </c>
      <c r="AJ25" s="427">
        <v>7.8059632567287496</v>
      </c>
      <c r="AK25" s="437">
        <v>215252.5</v>
      </c>
      <c r="AL25" s="426">
        <v>7.99329454857331</v>
      </c>
      <c r="AM25" s="427">
        <v>8.2948651885576297</v>
      </c>
      <c r="AN25" s="425">
        <v>1767431.3</v>
      </c>
      <c r="AO25" s="426">
        <v>6.2013548397591096</v>
      </c>
      <c r="AP25" s="427">
        <v>8.7849589265506403</v>
      </c>
    </row>
    <row r="26" spans="1:42" s="421" customFormat="1" ht="12" thickTop="1" thickBot="1" x14ac:dyDescent="0.2">
      <c r="A26" s="648"/>
      <c r="B26" s="434" t="s">
        <v>252</v>
      </c>
      <c r="C26" s="435">
        <v>172</v>
      </c>
      <c r="D26" s="437">
        <v>46273.2</v>
      </c>
      <c r="E26" s="426">
        <v>1.58752703789793</v>
      </c>
      <c r="F26" s="427">
        <v>6.8552504041216098</v>
      </c>
      <c r="G26" s="437">
        <v>54133.7</v>
      </c>
      <c r="H26" s="426">
        <v>1.87971010899629</v>
      </c>
      <c r="I26" s="427">
        <v>9.0488764115514009</v>
      </c>
      <c r="J26" s="437">
        <v>2660.6</v>
      </c>
      <c r="K26" s="426">
        <v>0.11701608542359</v>
      </c>
      <c r="L26" s="427">
        <v>7.7402739983462396</v>
      </c>
      <c r="M26" s="437">
        <v>537.5</v>
      </c>
      <c r="N26" s="426">
        <v>1.9981940043770699E-2</v>
      </c>
      <c r="O26" s="427">
        <v>8.6261116279069796</v>
      </c>
      <c r="P26" s="437">
        <v>328.9</v>
      </c>
      <c r="Q26" s="426">
        <v>1.7134765109929801E-2</v>
      </c>
      <c r="R26" s="427">
        <v>9.0394405594405605</v>
      </c>
      <c r="S26" s="437">
        <v>71.5</v>
      </c>
      <c r="T26" s="426">
        <v>3.3261861424014301E-3</v>
      </c>
      <c r="U26" s="427">
        <v>7.7594405594405602</v>
      </c>
      <c r="V26" s="437">
        <v>3135.9</v>
      </c>
      <c r="W26" s="426">
        <v>0.13663959408380499</v>
      </c>
      <c r="X26" s="427">
        <v>3.5576966740010798</v>
      </c>
      <c r="Y26" s="437">
        <v>9091.6</v>
      </c>
      <c r="Z26" s="426">
        <v>0.45672627092866103</v>
      </c>
      <c r="AA26" s="427">
        <v>6.7622217211491904</v>
      </c>
      <c r="AB26" s="437">
        <v>750.8</v>
      </c>
      <c r="AC26" s="426">
        <v>3.5341385878461501E-2</v>
      </c>
      <c r="AD26" s="427">
        <v>7.7151624933404399</v>
      </c>
      <c r="AE26" s="437">
        <v>1952.3</v>
      </c>
      <c r="AF26" s="426">
        <v>8.9208189698384704E-2</v>
      </c>
      <c r="AG26" s="427">
        <v>7.2811535112431498</v>
      </c>
      <c r="AH26" s="437">
        <v>281.8</v>
      </c>
      <c r="AI26" s="426">
        <v>1.18310184617627E-2</v>
      </c>
      <c r="AJ26" s="427">
        <v>7.1266430092263997</v>
      </c>
      <c r="AK26" s="437">
        <v>19482.5</v>
      </c>
      <c r="AL26" s="426">
        <v>0.72347294940862195</v>
      </c>
      <c r="AM26" s="427">
        <v>6.5494528936224796</v>
      </c>
      <c r="AN26" s="425">
        <v>138700.29999999999</v>
      </c>
      <c r="AO26" s="426">
        <v>0.48665528141379</v>
      </c>
      <c r="AP26" s="427">
        <v>7.6284856918117701</v>
      </c>
    </row>
    <row r="27" spans="1:42" s="421" customFormat="1" ht="12" thickTop="1" thickBot="1" x14ac:dyDescent="0.2">
      <c r="A27" s="648"/>
      <c r="B27" s="434" t="s">
        <v>253</v>
      </c>
      <c r="C27" s="435">
        <v>180</v>
      </c>
      <c r="D27" s="437">
        <v>94.4</v>
      </c>
      <c r="E27" s="426">
        <v>3.2386468274846901E-3</v>
      </c>
      <c r="F27" s="427">
        <v>5.96279661016949</v>
      </c>
      <c r="G27" s="437">
        <v>208</v>
      </c>
      <c r="H27" s="426">
        <v>7.2224825325301603E-3</v>
      </c>
      <c r="I27" s="427">
        <v>8.9152740384615399</v>
      </c>
      <c r="J27" s="437" t="s">
        <v>245</v>
      </c>
      <c r="K27" s="426" t="s">
        <v>245</v>
      </c>
      <c r="L27" s="427" t="s">
        <v>289</v>
      </c>
      <c r="M27" s="437">
        <v>181.1</v>
      </c>
      <c r="N27" s="426">
        <v>6.7325197059104501E-3</v>
      </c>
      <c r="O27" s="427">
        <v>9.1149641082275004</v>
      </c>
      <c r="P27" s="437">
        <v>12</v>
      </c>
      <c r="Q27" s="426">
        <v>6.2516625515097904E-4</v>
      </c>
      <c r="R27" s="427">
        <v>2.5299999999999998</v>
      </c>
      <c r="S27" s="437">
        <v>0.1</v>
      </c>
      <c r="T27" s="426">
        <v>4.6520085907712198E-6</v>
      </c>
      <c r="U27" s="427">
        <v>9.1999999999999993</v>
      </c>
      <c r="V27" s="437">
        <v>186.2</v>
      </c>
      <c r="W27" s="426">
        <v>8.1132346115642892E-3</v>
      </c>
      <c r="X27" s="427">
        <v>9.3568367346938803</v>
      </c>
      <c r="Y27" s="437">
        <v>166.6</v>
      </c>
      <c r="Z27" s="426">
        <v>8.3693295719911801E-3</v>
      </c>
      <c r="AA27" s="427">
        <v>10.3287515006002</v>
      </c>
      <c r="AB27" s="437">
        <v>383.2</v>
      </c>
      <c r="AC27" s="426">
        <v>1.8037851716337799E-2</v>
      </c>
      <c r="AD27" s="427">
        <v>6.38</v>
      </c>
      <c r="AE27" s="437">
        <v>211.7</v>
      </c>
      <c r="AF27" s="426">
        <v>9.6733974077488297E-3</v>
      </c>
      <c r="AG27" s="427">
        <v>7.2443457723193196</v>
      </c>
      <c r="AH27" s="437">
        <v>35</v>
      </c>
      <c r="AI27" s="426">
        <v>1.4694309657973599E-3</v>
      </c>
      <c r="AJ27" s="427">
        <v>7.7838857142857201</v>
      </c>
      <c r="AK27" s="437">
        <v>542.4</v>
      </c>
      <c r="AL27" s="426">
        <v>2.0141754279955699E-2</v>
      </c>
      <c r="AM27" s="427">
        <v>6.4929019174041303</v>
      </c>
      <c r="AN27" s="425">
        <v>2020.7</v>
      </c>
      <c r="AO27" s="426">
        <v>7.0899942332701901E-3</v>
      </c>
      <c r="AP27" s="427">
        <v>7.5889087939822897</v>
      </c>
    </row>
    <row r="28" spans="1:42" s="421" customFormat="1" ht="12" thickTop="1" thickBot="1" x14ac:dyDescent="0.2">
      <c r="A28" s="648"/>
      <c r="B28" s="649" t="s">
        <v>254</v>
      </c>
      <c r="C28" s="649"/>
      <c r="D28" s="438">
        <v>2914797.6</v>
      </c>
      <c r="E28" s="429">
        <v>100</v>
      </c>
      <c r="F28" s="430">
        <v>7.0551676956918099</v>
      </c>
      <c r="G28" s="438">
        <v>2879896.2</v>
      </c>
      <c r="H28" s="429">
        <v>100</v>
      </c>
      <c r="I28" s="430">
        <v>7.4935378577186196</v>
      </c>
      <c r="J28" s="438">
        <v>2273704.5</v>
      </c>
      <c r="K28" s="429">
        <v>100</v>
      </c>
      <c r="L28" s="430">
        <v>7.6006248463685502</v>
      </c>
      <c r="M28" s="438">
        <v>2689929</v>
      </c>
      <c r="N28" s="429">
        <v>100</v>
      </c>
      <c r="O28" s="430">
        <v>7.7379107177178303</v>
      </c>
      <c r="P28" s="438">
        <v>1919489.4</v>
      </c>
      <c r="Q28" s="429">
        <v>100</v>
      </c>
      <c r="R28" s="430">
        <v>8.0272160898622307</v>
      </c>
      <c r="S28" s="438">
        <v>2149609.1</v>
      </c>
      <c r="T28" s="429">
        <v>100</v>
      </c>
      <c r="U28" s="430">
        <v>7.8777736612670601</v>
      </c>
      <c r="V28" s="438">
        <v>2295015.6</v>
      </c>
      <c r="W28" s="429">
        <v>100</v>
      </c>
      <c r="X28" s="430">
        <v>7.9467434953383398</v>
      </c>
      <c r="Y28" s="438">
        <v>1990601.5</v>
      </c>
      <c r="Z28" s="429">
        <v>100</v>
      </c>
      <c r="AA28" s="430">
        <v>7.53676085796178</v>
      </c>
      <c r="AB28" s="438">
        <v>2124421.5</v>
      </c>
      <c r="AC28" s="429">
        <v>100</v>
      </c>
      <c r="AD28" s="430">
        <v>7.1647054598157602</v>
      </c>
      <c r="AE28" s="438">
        <v>2188476.2000000002</v>
      </c>
      <c r="AF28" s="429">
        <v>100</v>
      </c>
      <c r="AG28" s="430">
        <v>7.2759566747858599</v>
      </c>
      <c r="AH28" s="438">
        <v>2381874.4</v>
      </c>
      <c r="AI28" s="429">
        <v>100</v>
      </c>
      <c r="AJ28" s="430">
        <v>7.0300352210007402</v>
      </c>
      <c r="AK28" s="438">
        <v>2692913.4</v>
      </c>
      <c r="AL28" s="429">
        <v>100</v>
      </c>
      <c r="AM28" s="430">
        <v>6.9454058678604396</v>
      </c>
      <c r="AN28" s="428">
        <v>28500728.399999999</v>
      </c>
      <c r="AO28" s="429">
        <v>100</v>
      </c>
      <c r="AP28" s="430">
        <v>7.4530035561477099</v>
      </c>
    </row>
    <row r="29" spans="1:42" s="421" customFormat="1" ht="12" thickTop="1" thickBot="1" x14ac:dyDescent="0.2">
      <c r="A29" s="648"/>
      <c r="B29" s="650" t="s">
        <v>255</v>
      </c>
      <c r="C29" s="650"/>
      <c r="D29" s="437">
        <v>2737112.7</v>
      </c>
      <c r="E29" s="426">
        <v>93.919177520112896</v>
      </c>
      <c r="F29" s="427">
        <v>6.9717119459494796</v>
      </c>
      <c r="G29" s="437">
        <v>2477787.7000000002</v>
      </c>
      <c r="H29" s="426">
        <v>86.121822421607007</v>
      </c>
      <c r="I29" s="427">
        <v>7.3824876808452897</v>
      </c>
      <c r="J29" s="437">
        <v>2061356.2</v>
      </c>
      <c r="K29" s="426">
        <v>94.555468162033193</v>
      </c>
      <c r="L29" s="427">
        <v>7.7440201188906599</v>
      </c>
      <c r="M29" s="437">
        <v>2558807.2999999998</v>
      </c>
      <c r="N29" s="426">
        <v>95.817302822516993</v>
      </c>
      <c r="O29" s="427">
        <v>7.7414852994205496</v>
      </c>
      <c r="P29" s="437">
        <v>1776994.8</v>
      </c>
      <c r="Q29" s="426">
        <v>92.629264073199494</v>
      </c>
      <c r="R29" s="427">
        <v>7.8786235086337904</v>
      </c>
      <c r="S29" s="437">
        <v>2025599.8</v>
      </c>
      <c r="T29" s="426">
        <v>94.272695807028796</v>
      </c>
      <c r="U29" s="427">
        <v>7.7144906224812999</v>
      </c>
      <c r="V29" s="437">
        <v>2185621.9</v>
      </c>
      <c r="W29" s="426">
        <v>95.704707520087595</v>
      </c>
      <c r="X29" s="427">
        <v>7.8754312445350303</v>
      </c>
      <c r="Y29" s="437">
        <v>1854307.8</v>
      </c>
      <c r="Z29" s="426">
        <v>93.705586301001304</v>
      </c>
      <c r="AA29" s="427">
        <v>7.5079577306421301</v>
      </c>
      <c r="AB29" s="437">
        <v>2009266.2</v>
      </c>
      <c r="AC29" s="426">
        <v>95.215218541391906</v>
      </c>
      <c r="AD29" s="427">
        <v>7.1620289183185299</v>
      </c>
      <c r="AE29" s="437">
        <v>2048583.5</v>
      </c>
      <c r="AF29" s="426">
        <v>93.627030980486197</v>
      </c>
      <c r="AG29" s="427">
        <v>7.1259196723003901</v>
      </c>
      <c r="AH29" s="437">
        <v>2239431.2999999998</v>
      </c>
      <c r="AI29" s="426">
        <v>94.177229530847995</v>
      </c>
      <c r="AJ29" s="427">
        <v>6.9893166546345897</v>
      </c>
      <c r="AK29" s="437">
        <v>2455069.1</v>
      </c>
      <c r="AL29" s="426">
        <v>91.254754731407303</v>
      </c>
      <c r="AM29" s="427">
        <v>6.8344568774052101</v>
      </c>
      <c r="AN29" s="425">
        <v>26429938.300000001</v>
      </c>
      <c r="AO29" s="426">
        <v>93.266475406074093</v>
      </c>
      <c r="AP29" s="427">
        <v>7.3904030710506898</v>
      </c>
    </row>
    <row r="30" spans="1:42" s="421" customFormat="1" ht="12" thickTop="1" thickBot="1" x14ac:dyDescent="0.2">
      <c r="A30" s="648"/>
      <c r="B30" s="650" t="s">
        <v>256</v>
      </c>
      <c r="C30" s="650"/>
      <c r="D30" s="437">
        <v>177215.1</v>
      </c>
      <c r="E30" s="426">
        <v>6.0808224798871304</v>
      </c>
      <c r="F30" s="427">
        <v>8.3549040629156295</v>
      </c>
      <c r="G30" s="437">
        <v>399285.3</v>
      </c>
      <c r="H30" s="426">
        <v>13.878177578393</v>
      </c>
      <c r="I30" s="427">
        <v>8.2144382224940404</v>
      </c>
      <c r="J30" s="437">
        <v>118693.5</v>
      </c>
      <c r="K30" s="426">
        <v>5.4445318379668102</v>
      </c>
      <c r="L30" s="427">
        <v>8.7403828432053992</v>
      </c>
      <c r="M30" s="437">
        <v>111699.2</v>
      </c>
      <c r="N30" s="426">
        <v>4.182697177483</v>
      </c>
      <c r="O30" s="427">
        <v>8.47986236248782</v>
      </c>
      <c r="P30" s="437">
        <v>141399.79999999999</v>
      </c>
      <c r="Q30" s="426">
        <v>7.3707359268004602</v>
      </c>
      <c r="R30" s="427">
        <v>9.9335274165875695</v>
      </c>
      <c r="S30" s="437">
        <v>123060.3</v>
      </c>
      <c r="T30" s="426">
        <v>5.72730419297124</v>
      </c>
      <c r="U30" s="427">
        <v>10.603064416387699</v>
      </c>
      <c r="V30" s="437">
        <v>98092.2</v>
      </c>
      <c r="W30" s="426">
        <v>4.2952924799124403</v>
      </c>
      <c r="X30" s="427">
        <v>10.105602596332799</v>
      </c>
      <c r="Y30" s="437">
        <v>124558</v>
      </c>
      <c r="Z30" s="426">
        <v>6.2944136989986896</v>
      </c>
      <c r="AA30" s="427">
        <v>8.3930039579954698</v>
      </c>
      <c r="AB30" s="437">
        <v>100970.2</v>
      </c>
      <c r="AC30" s="426">
        <v>4.7847814586081396</v>
      </c>
      <c r="AD30" s="427">
        <v>7.8030586351220501</v>
      </c>
      <c r="AE30" s="437">
        <v>139442.20000000001</v>
      </c>
      <c r="AF30" s="426">
        <v>6.3729690195137998</v>
      </c>
      <c r="AG30" s="427">
        <v>9.4940057744355695</v>
      </c>
      <c r="AH30" s="437">
        <v>138459.1</v>
      </c>
      <c r="AI30" s="426">
        <v>5.8227704691519904</v>
      </c>
      <c r="AJ30" s="427">
        <v>7.8045750839056502</v>
      </c>
      <c r="AK30" s="437">
        <v>235277.4</v>
      </c>
      <c r="AL30" s="426">
        <v>8.7452452685927309</v>
      </c>
      <c r="AM30" s="427">
        <v>8.1461795098041705</v>
      </c>
      <c r="AN30" s="425">
        <v>1908152.3</v>
      </c>
      <c r="AO30" s="426">
        <v>6.7335245939258801</v>
      </c>
      <c r="AP30" s="427">
        <v>8.6996302852765002</v>
      </c>
    </row>
    <row r="31" spans="1:42" s="421" customFormat="1" ht="12" thickTop="1" thickBot="1" x14ac:dyDescent="0.2">
      <c r="A31" s="648"/>
      <c r="B31" s="652" t="s">
        <v>257</v>
      </c>
      <c r="C31" s="652"/>
      <c r="D31" s="439">
        <v>2914327.8</v>
      </c>
      <c r="E31" s="432">
        <v>100</v>
      </c>
      <c r="F31" s="433">
        <v>7.0558214031379798</v>
      </c>
      <c r="G31" s="439">
        <v>2877073</v>
      </c>
      <c r="H31" s="432">
        <v>100</v>
      </c>
      <c r="I31" s="433">
        <v>7.4979472543797101</v>
      </c>
      <c r="J31" s="439">
        <v>2180049.7000000002</v>
      </c>
      <c r="K31" s="432">
        <v>100</v>
      </c>
      <c r="L31" s="433">
        <v>7.7982674046375999</v>
      </c>
      <c r="M31" s="439">
        <v>2670506.5</v>
      </c>
      <c r="N31" s="432">
        <v>99.999999999999901</v>
      </c>
      <c r="O31" s="433">
        <v>7.7723693759966501</v>
      </c>
      <c r="P31" s="439">
        <v>1918394.6</v>
      </c>
      <c r="Q31" s="432">
        <v>100</v>
      </c>
      <c r="R31" s="433">
        <v>8.0300850492385702</v>
      </c>
      <c r="S31" s="439">
        <v>2148660.1</v>
      </c>
      <c r="T31" s="432">
        <v>100</v>
      </c>
      <c r="U31" s="433">
        <v>7.87992803049677</v>
      </c>
      <c r="V31" s="439">
        <v>2283714.1</v>
      </c>
      <c r="W31" s="432">
        <v>100</v>
      </c>
      <c r="X31" s="433">
        <v>7.9712236268979604</v>
      </c>
      <c r="Y31" s="439">
        <v>1978865.8</v>
      </c>
      <c r="Z31" s="432">
        <v>100</v>
      </c>
      <c r="AA31" s="433">
        <v>7.5636662016191298</v>
      </c>
      <c r="AB31" s="439">
        <v>2110236.4</v>
      </c>
      <c r="AC31" s="432">
        <v>100</v>
      </c>
      <c r="AD31" s="433">
        <v>7.1927007893523101</v>
      </c>
      <c r="AE31" s="439">
        <v>2188025.7000000002</v>
      </c>
      <c r="AF31" s="432">
        <v>100</v>
      </c>
      <c r="AG31" s="433">
        <v>7.2768370659448802</v>
      </c>
      <c r="AH31" s="439">
        <v>2377890.4</v>
      </c>
      <c r="AI31" s="432">
        <v>100</v>
      </c>
      <c r="AJ31" s="433">
        <v>7.0367872817014598</v>
      </c>
      <c r="AK31" s="439">
        <v>2690346.5</v>
      </c>
      <c r="AL31" s="432">
        <v>100</v>
      </c>
      <c r="AM31" s="433">
        <v>6.9491702388521404</v>
      </c>
      <c r="AN31" s="431">
        <v>28338090.600000001</v>
      </c>
      <c r="AO31" s="432">
        <v>100</v>
      </c>
      <c r="AP31" s="433">
        <v>7.4785602075109496</v>
      </c>
    </row>
    <row r="32" spans="1:42" s="421" customFormat="1" ht="12" thickTop="1" thickBot="1" x14ac:dyDescent="0.2">
      <c r="A32" s="648" t="s">
        <v>258</v>
      </c>
      <c r="B32" s="434" t="s">
        <v>244</v>
      </c>
      <c r="C32" s="435">
        <v>99</v>
      </c>
      <c r="D32" s="437">
        <v>14495.1</v>
      </c>
      <c r="E32" s="426">
        <v>2.5302047103900001</v>
      </c>
      <c r="F32" s="427">
        <v>0.19492104228325399</v>
      </c>
      <c r="G32" s="437">
        <v>18662.7</v>
      </c>
      <c r="H32" s="426">
        <v>3.42391011206271</v>
      </c>
      <c r="I32" s="427">
        <v>0.735356084596548</v>
      </c>
      <c r="J32" s="437">
        <v>19534.400000000001</v>
      </c>
      <c r="K32" s="426">
        <v>3.3427770183737699</v>
      </c>
      <c r="L32" s="427">
        <v>0.63934955770333401</v>
      </c>
      <c r="M32" s="437">
        <v>23247.599999999999</v>
      </c>
      <c r="N32" s="426">
        <v>3.3958953482970702</v>
      </c>
      <c r="O32" s="427">
        <v>0.14495775908050701</v>
      </c>
      <c r="P32" s="437">
        <v>19753.8</v>
      </c>
      <c r="Q32" s="426">
        <v>2.8339855028280598</v>
      </c>
      <c r="R32" s="427">
        <v>0.163659144063421</v>
      </c>
      <c r="S32" s="437">
        <v>20116.099999999999</v>
      </c>
      <c r="T32" s="426">
        <v>3.0167835871951998</v>
      </c>
      <c r="U32" s="427">
        <v>0.36011851203762202</v>
      </c>
      <c r="V32" s="437">
        <v>19754.2</v>
      </c>
      <c r="W32" s="426">
        <v>2.8228282383423799</v>
      </c>
      <c r="X32" s="427">
        <v>0.46787012382177001</v>
      </c>
      <c r="Y32" s="437">
        <v>19185.8</v>
      </c>
      <c r="Z32" s="426">
        <v>2.8258020539344102</v>
      </c>
      <c r="AA32" s="427">
        <v>0.415808566752494</v>
      </c>
      <c r="AB32" s="437">
        <v>19636.2</v>
      </c>
      <c r="AC32" s="426">
        <v>3.1526097389538599</v>
      </c>
      <c r="AD32" s="427">
        <v>0.226050763385991</v>
      </c>
      <c r="AE32" s="437">
        <v>23440.400000000001</v>
      </c>
      <c r="AF32" s="426">
        <v>3.31366186467202</v>
      </c>
      <c r="AG32" s="427">
        <v>0.96087438780908196</v>
      </c>
      <c r="AH32" s="437">
        <v>17132.400000000001</v>
      </c>
      <c r="AI32" s="426">
        <v>2.5405979014902198</v>
      </c>
      <c r="AJ32" s="427">
        <v>0.54205015059186101</v>
      </c>
      <c r="AK32" s="437">
        <v>20149.900000000001</v>
      </c>
      <c r="AL32" s="426">
        <v>2.4606198130579102</v>
      </c>
      <c r="AM32" s="427">
        <v>0.833736147573933</v>
      </c>
      <c r="AN32" s="425">
        <v>235108.6</v>
      </c>
      <c r="AO32" s="426">
        <v>2.9562321632933202</v>
      </c>
      <c r="AP32" s="427">
        <v>0.48128323676802998</v>
      </c>
    </row>
    <row r="33" spans="1:42" s="421" customFormat="1" ht="12" thickTop="1" thickBot="1" x14ac:dyDescent="0.2">
      <c r="A33" s="648"/>
      <c r="B33" s="434" t="s">
        <v>246</v>
      </c>
      <c r="C33" s="435">
        <v>100</v>
      </c>
      <c r="D33" s="437">
        <v>37074.9</v>
      </c>
      <c r="E33" s="426">
        <v>6.4716412178762699</v>
      </c>
      <c r="F33" s="427">
        <v>7.8714879069127601</v>
      </c>
      <c r="G33" s="437">
        <v>44634.1</v>
      </c>
      <c r="H33" s="426">
        <v>8.1886943653822009</v>
      </c>
      <c r="I33" s="427">
        <v>7.9256472741693003</v>
      </c>
      <c r="J33" s="437">
        <v>28389</v>
      </c>
      <c r="K33" s="426">
        <v>4.8579990567723099</v>
      </c>
      <c r="L33" s="427">
        <v>7.4801257177075602</v>
      </c>
      <c r="M33" s="437">
        <v>34585.4</v>
      </c>
      <c r="N33" s="426">
        <v>5.0520655456474399</v>
      </c>
      <c r="O33" s="427">
        <v>7.3886983235700603</v>
      </c>
      <c r="P33" s="437">
        <v>29088.3</v>
      </c>
      <c r="Q33" s="426">
        <v>4.17316265740837</v>
      </c>
      <c r="R33" s="427">
        <v>7.4135929566182996</v>
      </c>
      <c r="S33" s="437">
        <v>30050.2</v>
      </c>
      <c r="T33" s="426">
        <v>4.5065867713887497</v>
      </c>
      <c r="U33" s="427">
        <v>7.3707285808413898</v>
      </c>
      <c r="V33" s="437">
        <v>27999.8</v>
      </c>
      <c r="W33" s="426">
        <v>4.0011048844265504</v>
      </c>
      <c r="X33" s="427">
        <v>7.2974227673054797</v>
      </c>
      <c r="Y33" s="437">
        <v>13198.1</v>
      </c>
      <c r="Z33" s="426">
        <v>1.94389694920367</v>
      </c>
      <c r="AA33" s="427">
        <v>4.4436942438684399</v>
      </c>
      <c r="AB33" s="437">
        <v>7183.4</v>
      </c>
      <c r="AC33" s="426">
        <v>1.1533013922653601</v>
      </c>
      <c r="AD33" s="427">
        <v>4.0939619121864297</v>
      </c>
      <c r="AE33" s="437">
        <v>3234.6</v>
      </c>
      <c r="AF33" s="426">
        <v>0.45726057010409898</v>
      </c>
      <c r="AG33" s="427">
        <v>2.75201230445805</v>
      </c>
      <c r="AH33" s="437">
        <v>684.6</v>
      </c>
      <c r="AI33" s="426">
        <v>0.101520704825956</v>
      </c>
      <c r="AJ33" s="427">
        <v>1.36900671925212</v>
      </c>
      <c r="AK33" s="437">
        <v>614.79999999999995</v>
      </c>
      <c r="AL33" s="426">
        <v>7.50767527912298E-2</v>
      </c>
      <c r="AM33" s="427">
        <v>0.81527651268705303</v>
      </c>
      <c r="AN33" s="425">
        <v>256737.2</v>
      </c>
      <c r="AO33" s="426">
        <v>3.2281880295058101</v>
      </c>
      <c r="AP33" s="427">
        <v>7.2188494616284702</v>
      </c>
    </row>
    <row r="34" spans="1:42" s="421" customFormat="1" ht="12" thickTop="1" thickBot="1" x14ac:dyDescent="0.2">
      <c r="A34" s="648"/>
      <c r="B34" s="434" t="s">
        <v>247</v>
      </c>
      <c r="C34" s="435">
        <v>140</v>
      </c>
      <c r="D34" s="437">
        <v>197053.5</v>
      </c>
      <c r="E34" s="426">
        <v>34.396844029971298</v>
      </c>
      <c r="F34" s="427">
        <v>8.6176308819685996</v>
      </c>
      <c r="G34" s="437">
        <v>178497.4</v>
      </c>
      <c r="H34" s="426">
        <v>32.747622414597203</v>
      </c>
      <c r="I34" s="427">
        <v>8.7029311743476399</v>
      </c>
      <c r="J34" s="437">
        <v>189801.4</v>
      </c>
      <c r="K34" s="426">
        <v>32.479306145833398</v>
      </c>
      <c r="L34" s="427">
        <v>8.7377592525661001</v>
      </c>
      <c r="M34" s="437">
        <v>201147.7</v>
      </c>
      <c r="N34" s="426">
        <v>29.382669125013098</v>
      </c>
      <c r="O34" s="427">
        <v>8.7093036062554994</v>
      </c>
      <c r="P34" s="437">
        <v>226318.5</v>
      </c>
      <c r="Q34" s="426">
        <v>32.468859056069803</v>
      </c>
      <c r="R34" s="427">
        <v>8.8427612855334399</v>
      </c>
      <c r="S34" s="437">
        <v>212639.4</v>
      </c>
      <c r="T34" s="426">
        <v>31.889235582992502</v>
      </c>
      <c r="U34" s="427">
        <v>8.9802335644287901</v>
      </c>
      <c r="V34" s="437">
        <v>268391</v>
      </c>
      <c r="W34" s="426">
        <v>38.352436125833897</v>
      </c>
      <c r="X34" s="427">
        <v>8.8246461021420206</v>
      </c>
      <c r="Y34" s="437">
        <v>273931.7</v>
      </c>
      <c r="Z34" s="426">
        <v>40.346337421308696</v>
      </c>
      <c r="AA34" s="427">
        <v>8.8011994960787607</v>
      </c>
      <c r="AB34" s="437">
        <v>271850.7</v>
      </c>
      <c r="AC34" s="426">
        <v>43.645876715526597</v>
      </c>
      <c r="AD34" s="427">
        <v>8.7344888793738598</v>
      </c>
      <c r="AE34" s="437">
        <v>303441.09999999998</v>
      </c>
      <c r="AF34" s="426">
        <v>42.8960769118329</v>
      </c>
      <c r="AG34" s="427">
        <v>8.7949062569309202</v>
      </c>
      <c r="AH34" s="437">
        <v>301371.90000000002</v>
      </c>
      <c r="AI34" s="426">
        <v>44.691042510571698</v>
      </c>
      <c r="AJ34" s="427">
        <v>8.6289271395242899</v>
      </c>
      <c r="AK34" s="437">
        <v>337432.8</v>
      </c>
      <c r="AL34" s="426">
        <v>41.205853788634499</v>
      </c>
      <c r="AM34" s="427">
        <v>8.5578251699301298</v>
      </c>
      <c r="AN34" s="425">
        <v>2961877.1</v>
      </c>
      <c r="AO34" s="426">
        <v>37.242348203094103</v>
      </c>
      <c r="AP34" s="427">
        <v>8.7388890450586203</v>
      </c>
    </row>
    <row r="35" spans="1:42" s="421" customFormat="1" ht="12" thickTop="1" thickBot="1" x14ac:dyDescent="0.2">
      <c r="A35" s="648"/>
      <c r="B35" s="434" t="s">
        <v>248</v>
      </c>
      <c r="C35" s="435">
        <v>150</v>
      </c>
      <c r="D35" s="437">
        <v>109491.1</v>
      </c>
      <c r="E35" s="426">
        <v>19.112313607066</v>
      </c>
      <c r="F35" s="427">
        <v>8.8363520779314495</v>
      </c>
      <c r="G35" s="437">
        <v>84313.1</v>
      </c>
      <c r="H35" s="426">
        <v>15.4683124986928</v>
      </c>
      <c r="I35" s="427">
        <v>8.8855800106982201</v>
      </c>
      <c r="J35" s="437">
        <v>88723.1</v>
      </c>
      <c r="K35" s="426">
        <v>15.182526193734001</v>
      </c>
      <c r="L35" s="427">
        <v>8.9642107861425107</v>
      </c>
      <c r="M35" s="437">
        <v>99782.9</v>
      </c>
      <c r="N35" s="426">
        <v>14.575796467144601</v>
      </c>
      <c r="O35" s="427">
        <v>8.9166616324039492</v>
      </c>
      <c r="P35" s="437">
        <v>103814.39999999999</v>
      </c>
      <c r="Q35" s="426">
        <v>14.893767507253999</v>
      </c>
      <c r="R35" s="427">
        <v>9.0439816345324004</v>
      </c>
      <c r="S35" s="437">
        <v>91251.7</v>
      </c>
      <c r="T35" s="426">
        <v>13.684890752365501</v>
      </c>
      <c r="U35" s="427">
        <v>9.0705697537689698</v>
      </c>
      <c r="V35" s="437">
        <v>101259.6</v>
      </c>
      <c r="W35" s="426">
        <v>14.4697562180829</v>
      </c>
      <c r="X35" s="427">
        <v>9.0270035828701705</v>
      </c>
      <c r="Y35" s="437">
        <v>108629.9</v>
      </c>
      <c r="Z35" s="426">
        <v>15.999676559678999</v>
      </c>
      <c r="AA35" s="427">
        <v>9.0342489406691904</v>
      </c>
      <c r="AB35" s="437">
        <v>104215.7</v>
      </c>
      <c r="AC35" s="426">
        <v>16.731925259056901</v>
      </c>
      <c r="AD35" s="427">
        <v>8.9844910219861305</v>
      </c>
      <c r="AE35" s="437">
        <v>114668.4</v>
      </c>
      <c r="AF35" s="426">
        <v>16.210145908899001</v>
      </c>
      <c r="AG35" s="427">
        <v>9.0080180067045497</v>
      </c>
      <c r="AH35" s="437">
        <v>121018.1</v>
      </c>
      <c r="AI35" s="426">
        <v>17.946016372623401</v>
      </c>
      <c r="AJ35" s="427">
        <v>8.8900263349036202</v>
      </c>
      <c r="AK35" s="437">
        <v>134537.1</v>
      </c>
      <c r="AL35" s="426">
        <v>16.4290966134499</v>
      </c>
      <c r="AM35" s="427">
        <v>8.7449152464264497</v>
      </c>
      <c r="AN35" s="425">
        <v>1261705.1000000001</v>
      </c>
      <c r="AO35" s="426">
        <v>15.864554496140199</v>
      </c>
      <c r="AP35" s="427">
        <v>8.9445830606534091</v>
      </c>
    </row>
    <row r="36" spans="1:42" s="421" customFormat="1" ht="12" thickTop="1" thickBot="1" x14ac:dyDescent="0.2">
      <c r="A36" s="648"/>
      <c r="B36" s="434" t="s">
        <v>249</v>
      </c>
      <c r="C36" s="435">
        <v>161</v>
      </c>
      <c r="D36" s="437">
        <v>37523.5</v>
      </c>
      <c r="E36" s="426">
        <v>6.5499469786561804</v>
      </c>
      <c r="F36" s="427">
        <v>9.7955130518208602</v>
      </c>
      <c r="G36" s="437">
        <v>36237.4</v>
      </c>
      <c r="H36" s="426">
        <v>6.6482127610078603</v>
      </c>
      <c r="I36" s="427">
        <v>9.5003413876271505</v>
      </c>
      <c r="J36" s="437">
        <v>38051.4</v>
      </c>
      <c r="K36" s="426">
        <v>6.5114539190836602</v>
      </c>
      <c r="L36" s="427">
        <v>9.9520131453770393</v>
      </c>
      <c r="M36" s="437">
        <v>45153.3</v>
      </c>
      <c r="N36" s="426">
        <v>6.5957725283582898</v>
      </c>
      <c r="O36" s="427">
        <v>9.9729359537398103</v>
      </c>
      <c r="P36" s="437">
        <v>47194.7</v>
      </c>
      <c r="Q36" s="426">
        <v>6.7708033700006798</v>
      </c>
      <c r="R36" s="427">
        <v>10.1765830485203</v>
      </c>
      <c r="S36" s="437">
        <v>45011.1</v>
      </c>
      <c r="T36" s="426">
        <v>6.7502521722203497</v>
      </c>
      <c r="U36" s="427">
        <v>10.308797052282699</v>
      </c>
      <c r="V36" s="437">
        <v>42453.3</v>
      </c>
      <c r="W36" s="426">
        <v>6.0664756887558298</v>
      </c>
      <c r="X36" s="427">
        <v>10.251005292874799</v>
      </c>
      <c r="Y36" s="437">
        <v>37064.400000000001</v>
      </c>
      <c r="Z36" s="426">
        <v>5.4590716909300898</v>
      </c>
      <c r="AA36" s="427">
        <v>9.9255687128349503</v>
      </c>
      <c r="AB36" s="437">
        <v>32752.1</v>
      </c>
      <c r="AC36" s="426">
        <v>5.25837939271298</v>
      </c>
      <c r="AD36" s="427">
        <v>9.6851408001319008</v>
      </c>
      <c r="AE36" s="437">
        <v>42372.1</v>
      </c>
      <c r="AF36" s="426">
        <v>5.9899494844827403</v>
      </c>
      <c r="AG36" s="427">
        <v>9.7924418190271396</v>
      </c>
      <c r="AH36" s="437">
        <v>37493.4</v>
      </c>
      <c r="AI36" s="426">
        <v>5.5599713618484996</v>
      </c>
      <c r="AJ36" s="427">
        <v>9.5395564819408207</v>
      </c>
      <c r="AK36" s="437">
        <v>56135.1</v>
      </c>
      <c r="AL36" s="426">
        <v>6.8549788965695599</v>
      </c>
      <c r="AM36" s="427">
        <v>9.5138448136727298</v>
      </c>
      <c r="AN36" s="425">
        <v>497441.8</v>
      </c>
      <c r="AO36" s="426">
        <v>6.2547837404779099</v>
      </c>
      <c r="AP36" s="427">
        <v>9.8746426194984007</v>
      </c>
    </row>
    <row r="37" spans="1:42" s="421" customFormat="1" ht="12" thickTop="1" thickBot="1" x14ac:dyDescent="0.2">
      <c r="A37" s="648"/>
      <c r="B37" s="434" t="s">
        <v>250</v>
      </c>
      <c r="C37" s="435">
        <v>162</v>
      </c>
      <c r="D37" s="437">
        <v>1420.7</v>
      </c>
      <c r="E37" s="426">
        <v>0.247991516584989</v>
      </c>
      <c r="F37" s="427">
        <v>8.0687407615964002</v>
      </c>
      <c r="G37" s="437">
        <v>913.6</v>
      </c>
      <c r="H37" s="426">
        <v>0.167611560941369</v>
      </c>
      <c r="I37" s="427">
        <v>7.7297537215411598</v>
      </c>
      <c r="J37" s="437">
        <v>631</v>
      </c>
      <c r="K37" s="426">
        <v>0.107978350939566</v>
      </c>
      <c r="L37" s="427">
        <v>7.5252266244057102</v>
      </c>
      <c r="M37" s="437">
        <v>5990.9</v>
      </c>
      <c r="N37" s="426">
        <v>0.875121278846544</v>
      </c>
      <c r="O37" s="427">
        <v>7.7926660434993096</v>
      </c>
      <c r="P37" s="437">
        <v>595.29999999999995</v>
      </c>
      <c r="Q37" s="426">
        <v>8.5404912970342098E-2</v>
      </c>
      <c r="R37" s="427">
        <v>8.0431530320846694</v>
      </c>
      <c r="S37" s="437">
        <v>375.2</v>
      </c>
      <c r="T37" s="426">
        <v>5.6268223060913398E-2</v>
      </c>
      <c r="U37" s="427">
        <v>7.90134328358209</v>
      </c>
      <c r="V37" s="437">
        <v>740.5</v>
      </c>
      <c r="W37" s="426">
        <v>0.10581569035914</v>
      </c>
      <c r="X37" s="427">
        <v>8.0261026333558405</v>
      </c>
      <c r="Y37" s="437">
        <v>1091.5</v>
      </c>
      <c r="Z37" s="426">
        <v>0.16076280071039001</v>
      </c>
      <c r="AA37" s="427">
        <v>7.9048263857077403</v>
      </c>
      <c r="AB37" s="437">
        <v>734.7</v>
      </c>
      <c r="AC37" s="426">
        <v>0.11795675208082</v>
      </c>
      <c r="AD37" s="427">
        <v>8.0538818565400891</v>
      </c>
      <c r="AE37" s="437">
        <v>754.2</v>
      </c>
      <c r="AF37" s="426">
        <v>0.106617795700399</v>
      </c>
      <c r="AG37" s="427">
        <v>7.6275444179262797</v>
      </c>
      <c r="AH37" s="437">
        <v>529.5</v>
      </c>
      <c r="AI37" s="426">
        <v>7.8520615257586204E-2</v>
      </c>
      <c r="AJ37" s="427">
        <v>8.3835505193578808</v>
      </c>
      <c r="AK37" s="437">
        <v>559.6</v>
      </c>
      <c r="AL37" s="426">
        <v>6.8335964316805803E-2</v>
      </c>
      <c r="AM37" s="427">
        <v>8.2788384560400292</v>
      </c>
      <c r="AN37" s="425">
        <v>14336.7</v>
      </c>
      <c r="AO37" s="426">
        <v>0.18026824053006699</v>
      </c>
      <c r="AP37" s="427">
        <v>7.8835849951523</v>
      </c>
    </row>
    <row r="38" spans="1:42" s="421" customFormat="1" ht="12" thickTop="1" thickBot="1" x14ac:dyDescent="0.2">
      <c r="A38" s="648"/>
      <c r="B38" s="434" t="s">
        <v>251</v>
      </c>
      <c r="C38" s="435">
        <v>171</v>
      </c>
      <c r="D38" s="437">
        <v>168195.4</v>
      </c>
      <c r="E38" s="426">
        <v>29.359493438881401</v>
      </c>
      <c r="F38" s="427">
        <v>11.9758499816285</v>
      </c>
      <c r="G38" s="437">
        <v>173668</v>
      </c>
      <c r="H38" s="426">
        <v>31.8616074491744</v>
      </c>
      <c r="I38" s="427">
        <v>12.0857582456181</v>
      </c>
      <c r="J38" s="437">
        <v>208224.4</v>
      </c>
      <c r="K38" s="426">
        <v>35.631897523582403</v>
      </c>
      <c r="L38" s="427">
        <v>12.260026663541799</v>
      </c>
      <c r="M38" s="437">
        <v>259691.8</v>
      </c>
      <c r="N38" s="426">
        <v>37.934504018087601</v>
      </c>
      <c r="O38" s="427">
        <v>12.350903517169201</v>
      </c>
      <c r="P38" s="437">
        <v>258675.8</v>
      </c>
      <c r="Q38" s="426">
        <v>37.1110098883481</v>
      </c>
      <c r="R38" s="427">
        <v>12.617385136143399</v>
      </c>
      <c r="S38" s="437">
        <v>250110.4</v>
      </c>
      <c r="T38" s="426">
        <v>37.508709427116898</v>
      </c>
      <c r="U38" s="427">
        <v>12.6428413692513</v>
      </c>
      <c r="V38" s="437">
        <v>222334</v>
      </c>
      <c r="W38" s="426">
        <v>31.771000270505201</v>
      </c>
      <c r="X38" s="427">
        <v>12.6238466181511</v>
      </c>
      <c r="Y38" s="437">
        <v>214502</v>
      </c>
      <c r="Z38" s="426">
        <v>31.593167455776602</v>
      </c>
      <c r="AA38" s="427">
        <v>12.418286384276101</v>
      </c>
      <c r="AB38" s="437">
        <v>174411.2</v>
      </c>
      <c r="AC38" s="426">
        <v>28.001876519012299</v>
      </c>
      <c r="AD38" s="427">
        <v>12.1071680144394</v>
      </c>
      <c r="AE38" s="437">
        <v>200975.7</v>
      </c>
      <c r="AF38" s="426">
        <v>28.4110131574446</v>
      </c>
      <c r="AG38" s="427">
        <v>12.0748675188095</v>
      </c>
      <c r="AH38" s="437">
        <v>177299.20000000001</v>
      </c>
      <c r="AI38" s="426">
        <v>26.2920533874935</v>
      </c>
      <c r="AJ38" s="427">
        <v>11.867877582076</v>
      </c>
      <c r="AK38" s="437">
        <v>246466.6</v>
      </c>
      <c r="AL38" s="426">
        <v>30.097449576276698</v>
      </c>
      <c r="AM38" s="427">
        <v>11.7502649365066</v>
      </c>
      <c r="AN38" s="425">
        <v>2554554.5</v>
      </c>
      <c r="AO38" s="426">
        <v>32.120714324298199</v>
      </c>
      <c r="AP38" s="427">
        <v>12.2559244643244</v>
      </c>
    </row>
    <row r="39" spans="1:42" s="421" customFormat="1" ht="12" thickTop="1" thickBot="1" x14ac:dyDescent="0.2">
      <c r="A39" s="648"/>
      <c r="B39" s="434" t="s">
        <v>252</v>
      </c>
      <c r="C39" s="435">
        <v>172</v>
      </c>
      <c r="D39" s="437">
        <v>7296.1</v>
      </c>
      <c r="E39" s="426">
        <v>1.27357704241271</v>
      </c>
      <c r="F39" s="427">
        <v>9.2248838420526003</v>
      </c>
      <c r="G39" s="437">
        <v>7409.7</v>
      </c>
      <c r="H39" s="426">
        <v>1.35940387818221</v>
      </c>
      <c r="I39" s="427">
        <v>10.441520439424</v>
      </c>
      <c r="J39" s="437">
        <v>10240.4</v>
      </c>
      <c r="K39" s="426">
        <v>1.75236371626233</v>
      </c>
      <c r="L39" s="427">
        <v>11.404585074801799</v>
      </c>
      <c r="M39" s="437">
        <v>14552.3</v>
      </c>
      <c r="N39" s="426">
        <v>2.1257285860485999</v>
      </c>
      <c r="O39" s="427">
        <v>12.264018540024599</v>
      </c>
      <c r="P39" s="437">
        <v>11085.6</v>
      </c>
      <c r="Q39" s="426">
        <v>1.5903992998891701</v>
      </c>
      <c r="R39" s="427">
        <v>12.036889478241999</v>
      </c>
      <c r="S39" s="437">
        <v>16725.5</v>
      </c>
      <c r="T39" s="426">
        <v>2.5083000128073198</v>
      </c>
      <c r="U39" s="427">
        <v>12.422667244626499</v>
      </c>
      <c r="V39" s="437">
        <v>16211.7</v>
      </c>
      <c r="W39" s="426">
        <v>2.31661340634068</v>
      </c>
      <c r="X39" s="427">
        <v>12.557957709555399</v>
      </c>
      <c r="Y39" s="437">
        <v>10773.6</v>
      </c>
      <c r="Z39" s="426">
        <v>1.5868017496412801</v>
      </c>
      <c r="AA39" s="427">
        <v>11.641257332739301</v>
      </c>
      <c r="AB39" s="437">
        <v>11640.4</v>
      </c>
      <c r="AC39" s="426">
        <v>1.8688767890589</v>
      </c>
      <c r="AD39" s="427">
        <v>11.474391515755499</v>
      </c>
      <c r="AE39" s="437">
        <v>17753.099999999999</v>
      </c>
      <c r="AF39" s="426">
        <v>2.50967434214897</v>
      </c>
      <c r="AG39" s="427">
        <v>11.682983028316199</v>
      </c>
      <c r="AH39" s="437">
        <v>18226.8</v>
      </c>
      <c r="AI39" s="426">
        <v>2.7028886688894702</v>
      </c>
      <c r="AJ39" s="427">
        <v>11.4908860578928</v>
      </c>
      <c r="AK39" s="437">
        <v>22316.5</v>
      </c>
      <c r="AL39" s="426">
        <v>2.7251957606790498</v>
      </c>
      <c r="AM39" s="427">
        <v>11.7062677391168</v>
      </c>
      <c r="AN39" s="425">
        <v>164231.70000000001</v>
      </c>
      <c r="AO39" s="426">
        <v>2.0650330688555898</v>
      </c>
      <c r="AP39" s="427">
        <v>11.7018068618908</v>
      </c>
    </row>
    <row r="40" spans="1:42" s="421" customFormat="1" ht="12" thickTop="1" thickBot="1" x14ac:dyDescent="0.2">
      <c r="A40" s="648"/>
      <c r="B40" s="434" t="s">
        <v>253</v>
      </c>
      <c r="C40" s="435">
        <v>180</v>
      </c>
      <c r="D40" s="437">
        <v>332.2</v>
      </c>
      <c r="E40" s="426">
        <v>5.79874581611413E-2</v>
      </c>
      <c r="F40" s="427">
        <v>8.1279078868151693</v>
      </c>
      <c r="G40" s="437">
        <v>733.8</v>
      </c>
      <c r="H40" s="426">
        <v>0.134624959959257</v>
      </c>
      <c r="I40" s="427">
        <v>10.522391659852801</v>
      </c>
      <c r="J40" s="437">
        <v>781.3</v>
      </c>
      <c r="K40" s="426">
        <v>0.133698075418514</v>
      </c>
      <c r="L40" s="427">
        <v>10.3808908229873</v>
      </c>
      <c r="M40" s="437">
        <v>427.5</v>
      </c>
      <c r="N40" s="426">
        <v>6.2447102556693897E-2</v>
      </c>
      <c r="O40" s="427">
        <v>9.3766619883040896</v>
      </c>
      <c r="P40" s="437">
        <v>506.1</v>
      </c>
      <c r="Q40" s="426">
        <v>7.2607805231463401E-2</v>
      </c>
      <c r="R40" s="427">
        <v>9.7673700849634493</v>
      </c>
      <c r="S40" s="437">
        <v>526.6</v>
      </c>
      <c r="T40" s="426">
        <v>7.8973470852550604E-2</v>
      </c>
      <c r="U40" s="427">
        <v>10.047476262818099</v>
      </c>
      <c r="V40" s="437">
        <v>657.6</v>
      </c>
      <c r="W40" s="426">
        <v>9.3969477353370204E-2</v>
      </c>
      <c r="X40" s="427">
        <v>9.8049908759124094</v>
      </c>
      <c r="Y40" s="437">
        <v>573.6</v>
      </c>
      <c r="Z40" s="426">
        <v>8.4483318815831404E-2</v>
      </c>
      <c r="AA40" s="427">
        <v>10.4749459553696</v>
      </c>
      <c r="AB40" s="437">
        <v>431</v>
      </c>
      <c r="AC40" s="426">
        <v>6.9197441332289999E-2</v>
      </c>
      <c r="AD40" s="427">
        <v>9.1939211136890897</v>
      </c>
      <c r="AE40" s="437">
        <v>747</v>
      </c>
      <c r="AF40" s="426">
        <v>0.10559996471519301</v>
      </c>
      <c r="AG40" s="427">
        <v>10.225473895582301</v>
      </c>
      <c r="AH40" s="437">
        <v>589.29999999999995</v>
      </c>
      <c r="AI40" s="426">
        <v>8.7388476999613801E-2</v>
      </c>
      <c r="AJ40" s="427">
        <v>9.3845257084676703</v>
      </c>
      <c r="AK40" s="437">
        <v>682.9</v>
      </c>
      <c r="AL40" s="426">
        <v>8.3392834224350801E-2</v>
      </c>
      <c r="AM40" s="427">
        <v>9.2978591301801199</v>
      </c>
      <c r="AN40" s="425">
        <v>6988.9</v>
      </c>
      <c r="AO40" s="426">
        <v>8.78777338048915E-2</v>
      </c>
      <c r="AP40" s="427">
        <v>9.8315630499792501</v>
      </c>
    </row>
    <row r="41" spans="1:42" s="421" customFormat="1" ht="12" thickTop="1" thickBot="1" x14ac:dyDescent="0.2">
      <c r="A41" s="648"/>
      <c r="B41" s="649" t="s">
        <v>254</v>
      </c>
      <c r="C41" s="649"/>
      <c r="D41" s="438">
        <v>572882.5</v>
      </c>
      <c r="E41" s="429">
        <v>100</v>
      </c>
      <c r="F41" s="430">
        <v>9.4672294947044193</v>
      </c>
      <c r="G41" s="438">
        <v>545069.80000000005</v>
      </c>
      <c r="H41" s="429">
        <v>100</v>
      </c>
      <c r="I41" s="430">
        <v>9.5500212046237092</v>
      </c>
      <c r="J41" s="438">
        <v>584376.4</v>
      </c>
      <c r="K41" s="429">
        <v>100</v>
      </c>
      <c r="L41" s="430">
        <v>9.8220690602837504</v>
      </c>
      <c r="M41" s="438">
        <v>684579.4</v>
      </c>
      <c r="N41" s="429">
        <v>100</v>
      </c>
      <c r="O41" s="430">
        <v>9.9147014502627506</v>
      </c>
      <c r="P41" s="438">
        <v>697032.5</v>
      </c>
      <c r="Q41" s="429">
        <v>100</v>
      </c>
      <c r="R41" s="430">
        <v>10.1090238661755</v>
      </c>
      <c r="S41" s="438">
        <v>666806.19999999995</v>
      </c>
      <c r="T41" s="429">
        <v>100</v>
      </c>
      <c r="U41" s="430">
        <v>10.210072653793601</v>
      </c>
      <c r="V41" s="438">
        <v>699801.7</v>
      </c>
      <c r="W41" s="429">
        <v>100</v>
      </c>
      <c r="X41" s="430">
        <v>9.9370598742472396</v>
      </c>
      <c r="Y41" s="438">
        <v>678950.6</v>
      </c>
      <c r="Z41" s="429">
        <v>100</v>
      </c>
      <c r="AA41" s="430">
        <v>9.7659982213728096</v>
      </c>
      <c r="AB41" s="438">
        <v>622855.4</v>
      </c>
      <c r="AC41" s="429">
        <v>100</v>
      </c>
      <c r="AD41" s="430">
        <v>9.49968476953077</v>
      </c>
      <c r="AE41" s="438">
        <v>707386.6</v>
      </c>
      <c r="AF41" s="429">
        <v>100</v>
      </c>
      <c r="AG41" s="430">
        <v>9.6065963717718095</v>
      </c>
      <c r="AH41" s="438">
        <v>674345.2</v>
      </c>
      <c r="AI41" s="429">
        <v>100</v>
      </c>
      <c r="AJ41" s="430">
        <v>9.4429992027822003</v>
      </c>
      <c r="AK41" s="438">
        <v>818895.3</v>
      </c>
      <c r="AL41" s="429">
        <v>100</v>
      </c>
      <c r="AM41" s="430">
        <v>9.5052946646537109</v>
      </c>
      <c r="AN41" s="428">
        <v>7952981.5999999996</v>
      </c>
      <c r="AO41" s="429">
        <v>100</v>
      </c>
      <c r="AP41" s="430">
        <v>9.7396771874840091</v>
      </c>
    </row>
    <row r="42" spans="1:42" s="421" customFormat="1" ht="12" thickTop="1" thickBot="1" x14ac:dyDescent="0.2">
      <c r="A42" s="648"/>
      <c r="B42" s="650" t="s">
        <v>255</v>
      </c>
      <c r="C42" s="650"/>
      <c r="D42" s="437">
        <v>382563.7</v>
      </c>
      <c r="E42" s="426">
        <v>68.512237203060096</v>
      </c>
      <c r="F42" s="427">
        <v>8.7214130797040994</v>
      </c>
      <c r="G42" s="437">
        <v>344595.6</v>
      </c>
      <c r="H42" s="426">
        <v>65.461807031098104</v>
      </c>
      <c r="I42" s="427">
        <v>8.7282167561048496</v>
      </c>
      <c r="J42" s="437">
        <v>345595.9</v>
      </c>
      <c r="K42" s="426">
        <v>61.184525938226997</v>
      </c>
      <c r="L42" s="427">
        <v>8.8240666309988001</v>
      </c>
      <c r="M42" s="437">
        <v>386660.2</v>
      </c>
      <c r="N42" s="426">
        <v>58.466899671239098</v>
      </c>
      <c r="O42" s="427">
        <v>8.7780534019275809</v>
      </c>
      <c r="P42" s="437">
        <v>407011.2</v>
      </c>
      <c r="Q42" s="426">
        <v>60.095083456780799</v>
      </c>
      <c r="R42" s="427">
        <v>8.9454385677838903</v>
      </c>
      <c r="S42" s="437">
        <v>379327.6</v>
      </c>
      <c r="T42" s="426">
        <v>58.656781664045901</v>
      </c>
      <c r="U42" s="427">
        <v>9.0310410684590305</v>
      </c>
      <c r="V42" s="437">
        <v>440844.2</v>
      </c>
      <c r="W42" s="426">
        <v>64.825501159845501</v>
      </c>
      <c r="X42" s="427">
        <v>8.9101434792609293</v>
      </c>
      <c r="Y42" s="437">
        <v>433915.6</v>
      </c>
      <c r="Z42" s="426">
        <v>65.768225282706794</v>
      </c>
      <c r="AA42" s="427">
        <v>8.8207909257007593</v>
      </c>
      <c r="AB42" s="437">
        <v>416736.6</v>
      </c>
      <c r="AC42" s="426">
        <v>69.085433620149999</v>
      </c>
      <c r="AD42" s="427">
        <v>8.7905319331203504</v>
      </c>
      <c r="AE42" s="437">
        <v>464470.4</v>
      </c>
      <c r="AF42" s="426">
        <v>67.910370727989999</v>
      </c>
      <c r="AG42" s="427">
        <v>8.8945425112127694</v>
      </c>
      <c r="AH42" s="437">
        <v>461097.5</v>
      </c>
      <c r="AI42" s="426">
        <v>70.159543453809803</v>
      </c>
      <c r="AJ42" s="427">
        <v>8.76043999804814</v>
      </c>
      <c r="AK42" s="437">
        <v>529279.4</v>
      </c>
      <c r="AL42" s="426">
        <v>66.263843272211702</v>
      </c>
      <c r="AM42" s="427">
        <v>8.6974878410155405</v>
      </c>
      <c r="AN42" s="425">
        <v>4992097.9000000004</v>
      </c>
      <c r="AO42" s="426">
        <v>64.682301717066395</v>
      </c>
      <c r="AP42" s="427">
        <v>8.8234193478056699</v>
      </c>
    </row>
    <row r="43" spans="1:42" s="421" customFormat="1" ht="12" thickTop="1" thickBot="1" x14ac:dyDescent="0.2">
      <c r="A43" s="648"/>
      <c r="B43" s="650" t="s">
        <v>256</v>
      </c>
      <c r="C43" s="650"/>
      <c r="D43" s="437">
        <v>175823.7</v>
      </c>
      <c r="E43" s="426">
        <v>31.487762796939901</v>
      </c>
      <c r="F43" s="427">
        <v>11.854423743784301</v>
      </c>
      <c r="G43" s="437">
        <v>181811.5</v>
      </c>
      <c r="H43" s="426">
        <v>34.538192968901797</v>
      </c>
      <c r="I43" s="427">
        <v>12.0124377610877</v>
      </c>
      <c r="J43" s="437">
        <v>219246.1</v>
      </c>
      <c r="K43" s="426">
        <v>38.815474061773003</v>
      </c>
      <c r="L43" s="427">
        <v>12.2133748285602</v>
      </c>
      <c r="M43" s="437">
        <v>274671.59999999998</v>
      </c>
      <c r="N43" s="426">
        <v>41.533100328760803</v>
      </c>
      <c r="O43" s="427">
        <v>12.341671166585799</v>
      </c>
      <c r="P43" s="437">
        <v>270267.5</v>
      </c>
      <c r="Q43" s="426">
        <v>39.904916543219201</v>
      </c>
      <c r="R43" s="427">
        <v>12.5882379568391</v>
      </c>
      <c r="S43" s="437">
        <v>267362.5</v>
      </c>
      <c r="T43" s="426">
        <v>41.343218335954099</v>
      </c>
      <c r="U43" s="427">
        <v>12.623955992332499</v>
      </c>
      <c r="V43" s="437">
        <v>239203.3</v>
      </c>
      <c r="W43" s="426">
        <v>35.174498840154499</v>
      </c>
      <c r="X43" s="427">
        <v>12.611631691535999</v>
      </c>
      <c r="Y43" s="437">
        <v>225849.2</v>
      </c>
      <c r="Z43" s="426">
        <v>34.231774717293199</v>
      </c>
      <c r="AA43" s="427">
        <v>12.3762844632613</v>
      </c>
      <c r="AB43" s="437">
        <v>186482.6</v>
      </c>
      <c r="AC43" s="426">
        <v>30.914566379850001</v>
      </c>
      <c r="AD43" s="427">
        <v>12.0609364573424</v>
      </c>
      <c r="AE43" s="437">
        <v>219475.8</v>
      </c>
      <c r="AF43" s="426">
        <v>32.089629272010001</v>
      </c>
      <c r="AG43" s="427">
        <v>12.0368739833731</v>
      </c>
      <c r="AH43" s="437">
        <v>196115.3</v>
      </c>
      <c r="AI43" s="426">
        <v>29.8404565461902</v>
      </c>
      <c r="AJ43" s="427">
        <v>11.825378152546</v>
      </c>
      <c r="AK43" s="437">
        <v>269466</v>
      </c>
      <c r="AL43" s="426">
        <v>33.736156727788298</v>
      </c>
      <c r="AM43" s="427">
        <v>11.740406136581299</v>
      </c>
      <c r="AN43" s="425">
        <v>2725775.1</v>
      </c>
      <c r="AO43" s="426">
        <v>35.317698282933698</v>
      </c>
      <c r="AP43" s="427">
        <v>12.2163220424899</v>
      </c>
    </row>
    <row r="44" spans="1:42" s="440" customFormat="1" ht="16.5" thickTop="1" thickBot="1" x14ac:dyDescent="0.3">
      <c r="A44" s="648"/>
      <c r="B44" s="651" t="s">
        <v>257</v>
      </c>
      <c r="C44" s="651"/>
      <c r="D44">
        <v>558.38740000000007</v>
      </c>
      <c r="E44" s="442">
        <v>100</v>
      </c>
      <c r="F44" s="443">
        <v>9.7079280460124995</v>
      </c>
      <c r="G44">
        <v>526.40710000000001</v>
      </c>
      <c r="H44" s="442">
        <v>100</v>
      </c>
      <c r="I44" s="443">
        <v>9.8625273443310402</v>
      </c>
      <c r="J44">
        <v>564.84199999999998</v>
      </c>
      <c r="K44" s="442">
        <v>100</v>
      </c>
      <c r="L44" s="443">
        <v>10.1396426752968</v>
      </c>
      <c r="M44">
        <v>661.33180000000004</v>
      </c>
      <c r="N44" s="442">
        <v>100</v>
      </c>
      <c r="O44" s="443">
        <v>10.2581343434566</v>
      </c>
      <c r="P44">
        <v>677.27869999999996</v>
      </c>
      <c r="Q44" s="442">
        <v>100</v>
      </c>
      <c r="R44" s="443">
        <v>10.3990946238233</v>
      </c>
      <c r="S44">
        <v>646.69010000000003</v>
      </c>
      <c r="T44" s="442">
        <v>100</v>
      </c>
      <c r="U44" s="443">
        <v>10.5164677300611</v>
      </c>
      <c r="V44">
        <v>680.04750000000001</v>
      </c>
      <c r="W44" s="442">
        <v>100</v>
      </c>
      <c r="X44" s="443">
        <v>10.212123407556099</v>
      </c>
      <c r="Y44">
        <v>659.76480000000004</v>
      </c>
      <c r="Z44" s="442">
        <v>100</v>
      </c>
      <c r="AA44" s="443">
        <v>10.037899463566401</v>
      </c>
      <c r="AB44">
        <v>603.2192</v>
      </c>
      <c r="AC44" s="442">
        <v>100</v>
      </c>
      <c r="AD44" s="443">
        <v>9.8015633106505895</v>
      </c>
      <c r="AE44">
        <v>683.94619999999998</v>
      </c>
      <c r="AF44" s="442">
        <v>100</v>
      </c>
      <c r="AG44" s="443">
        <v>9.9029050311267195</v>
      </c>
      <c r="AH44">
        <v>657.21280000000002</v>
      </c>
      <c r="AI44" s="442">
        <v>100</v>
      </c>
      <c r="AJ44" s="443">
        <v>9.6750315362086798</v>
      </c>
      <c r="AK44">
        <v>798.74540000000002</v>
      </c>
      <c r="AL44" s="442">
        <v>100</v>
      </c>
      <c r="AM44" s="443">
        <v>9.7240515263061305</v>
      </c>
      <c r="AN44" s="439">
        <v>7717873</v>
      </c>
      <c r="AO44" s="442">
        <v>100</v>
      </c>
      <c r="AP44" s="443">
        <v>10.021714484547701</v>
      </c>
    </row>
    <row r="45" spans="1:42" s="421" customFormat="1" ht="9" thickTop="1" x14ac:dyDescent="0.15">
      <c r="D45" s="440"/>
      <c r="G45" s="440"/>
      <c r="J45" s="440"/>
      <c r="M45" s="440"/>
      <c r="P45" s="440"/>
      <c r="S45" s="440"/>
      <c r="V45" s="440"/>
      <c r="Y45" s="440"/>
      <c r="AB45" s="440"/>
      <c r="AE45" s="440"/>
      <c r="AH45" s="440"/>
      <c r="AK45" s="440"/>
    </row>
    <row r="47" spans="1:42" x14ac:dyDescent="0.25">
      <c r="E47">
        <v>1000</v>
      </c>
    </row>
  </sheetData>
  <mergeCells count="32">
    <mergeCell ref="A1:O1"/>
    <mergeCell ref="A2:O2"/>
    <mergeCell ref="A3:C5"/>
    <mergeCell ref="D3:AP3"/>
    <mergeCell ref="D4:F4"/>
    <mergeCell ref="G4:I4"/>
    <mergeCell ref="J4:L4"/>
    <mergeCell ref="M4:O4"/>
    <mergeCell ref="P4:R4"/>
    <mergeCell ref="S4:U4"/>
    <mergeCell ref="AN4:AP4"/>
    <mergeCell ref="V4:X4"/>
    <mergeCell ref="Y4:AA4"/>
    <mergeCell ref="AB4:AD4"/>
    <mergeCell ref="AE4:AG4"/>
    <mergeCell ref="AH4:AJ4"/>
    <mergeCell ref="AK4:AM4"/>
    <mergeCell ref="A32:A44"/>
    <mergeCell ref="B41:C41"/>
    <mergeCell ref="B42:C42"/>
    <mergeCell ref="B43:C43"/>
    <mergeCell ref="B44:C44"/>
    <mergeCell ref="A19:A31"/>
    <mergeCell ref="B28:C28"/>
    <mergeCell ref="B29:C29"/>
    <mergeCell ref="B30:C30"/>
    <mergeCell ref="B31:C31"/>
    <mergeCell ref="A6:A18"/>
    <mergeCell ref="B15:C15"/>
    <mergeCell ref="B16:C16"/>
    <mergeCell ref="B17:C17"/>
    <mergeCell ref="B18:C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FF2F-548A-4BED-B43F-0F500694414C}">
  <dimension ref="A1:AP67"/>
  <sheetViews>
    <sheetView topLeftCell="A34" workbookViewId="0">
      <selection activeCell="AB65" sqref="AB65"/>
    </sheetView>
  </sheetViews>
  <sheetFormatPr defaultRowHeight="15" x14ac:dyDescent="0.25"/>
  <cols>
    <col min="1" max="2" width="12.42578125" customWidth="1"/>
    <col min="3" max="3" width="22.7109375" customWidth="1"/>
    <col min="4" max="4" width="17.5703125" customWidth="1"/>
    <col min="5" max="5" width="18.140625" customWidth="1"/>
    <col min="6" max="7" width="17.85546875" customWidth="1"/>
    <col min="8" max="8" width="18.140625" customWidth="1"/>
    <col min="9" max="9" width="17.85546875" customWidth="1"/>
    <col min="10" max="10" width="18" customWidth="1"/>
    <col min="11" max="11" width="17.85546875" customWidth="1"/>
    <col min="12" max="12" width="18.140625" customWidth="1"/>
    <col min="13" max="13" width="17.85546875" customWidth="1"/>
    <col min="14" max="14" width="18.140625" customWidth="1"/>
    <col min="15" max="16" width="17.85546875" customWidth="1"/>
    <col min="17" max="17" width="18.140625" customWidth="1"/>
    <col min="18" max="19" width="17.85546875" customWidth="1"/>
    <col min="20" max="20" width="18.140625" customWidth="1"/>
    <col min="21" max="22" width="17.85546875" customWidth="1"/>
    <col min="23" max="23" width="18.140625" customWidth="1"/>
    <col min="24" max="25" width="17.85546875" customWidth="1"/>
    <col min="26" max="26" width="18.140625" customWidth="1"/>
    <col min="27" max="28" width="17.85546875" customWidth="1"/>
    <col min="29" max="29" width="18.140625" customWidth="1"/>
    <col min="30" max="30" width="17.85546875" customWidth="1"/>
    <col min="31" max="31" width="17.85546875" style="441" customWidth="1"/>
    <col min="32" max="32" width="18.140625" customWidth="1"/>
    <col min="33" max="33" width="17.85546875" customWidth="1"/>
    <col min="34" max="34" width="17.85546875" style="441" customWidth="1"/>
    <col min="35" max="35" width="18.140625" customWidth="1"/>
    <col min="36" max="36" width="17.85546875" customWidth="1"/>
    <col min="37" max="37" width="17.85546875" style="441" customWidth="1"/>
    <col min="38" max="38" width="18.140625" customWidth="1"/>
    <col min="39" max="42" width="17.85546875" customWidth="1"/>
    <col min="43" max="43" width="4.7109375" customWidth="1"/>
  </cols>
  <sheetData>
    <row r="1" spans="1:42" s="520" customFormat="1" ht="11.1" customHeight="1" x14ac:dyDescent="0.2">
      <c r="A1" s="658">
        <v>44944.436806608799</v>
      </c>
      <c r="B1" s="658"/>
      <c r="C1" s="658"/>
      <c r="D1" s="659"/>
      <c r="E1" s="659"/>
      <c r="F1" s="659"/>
      <c r="G1" s="659"/>
      <c r="H1" s="659"/>
      <c r="I1" s="659"/>
      <c r="J1" s="659"/>
      <c r="K1" s="660" t="s">
        <v>332</v>
      </c>
      <c r="AE1" s="541"/>
      <c r="AH1" s="541"/>
      <c r="AK1" s="541"/>
    </row>
    <row r="2" spans="1:42" s="520" customFormat="1" ht="17.649999999999999" customHeight="1" x14ac:dyDescent="0.2">
      <c r="A2" s="661"/>
      <c r="B2" s="661"/>
      <c r="C2" s="661"/>
      <c r="D2" s="662" t="s">
        <v>333</v>
      </c>
      <c r="E2" s="662"/>
      <c r="F2" s="662"/>
      <c r="G2" s="662"/>
      <c r="H2" s="662"/>
      <c r="I2" s="662"/>
      <c r="J2" s="662"/>
      <c r="K2" s="660"/>
      <c r="AE2" s="541"/>
      <c r="AH2" s="541"/>
      <c r="AK2" s="541"/>
    </row>
    <row r="3" spans="1:42" s="520" customFormat="1" ht="68.849999999999994" customHeight="1" x14ac:dyDescent="0.2">
      <c r="A3" s="656"/>
      <c r="B3" s="656"/>
      <c r="C3" s="656"/>
      <c r="D3" s="656"/>
      <c r="E3" s="657" t="s">
        <v>334</v>
      </c>
      <c r="F3" s="657"/>
      <c r="G3" s="657"/>
      <c r="H3" s="657"/>
      <c r="I3" s="657"/>
      <c r="J3" s="657"/>
      <c r="AE3" s="541"/>
      <c r="AH3" s="541"/>
      <c r="AK3" s="541"/>
    </row>
    <row r="4" spans="1:42" s="520" customFormat="1" ht="19.149999999999999" customHeight="1" x14ac:dyDescent="0.3">
      <c r="A4" s="663" t="s">
        <v>335</v>
      </c>
      <c r="B4" s="663"/>
      <c r="C4" s="663"/>
      <c r="D4" s="663"/>
      <c r="E4" s="663"/>
      <c r="F4" s="663"/>
      <c r="G4" s="663"/>
      <c r="H4" s="663"/>
      <c r="I4" s="663"/>
      <c r="J4" s="663"/>
      <c r="AE4" s="541"/>
      <c r="AH4" s="541"/>
      <c r="AK4" s="541"/>
    </row>
    <row r="5" spans="1:42" s="520" customFormat="1" ht="19.149999999999999" customHeight="1" x14ac:dyDescent="0.3">
      <c r="A5" s="663" t="s">
        <v>336</v>
      </c>
      <c r="B5" s="663"/>
      <c r="C5" s="663"/>
      <c r="D5" s="663"/>
      <c r="E5" s="664"/>
      <c r="F5" s="664"/>
      <c r="G5" s="664"/>
      <c r="H5" s="664"/>
      <c r="I5" s="664"/>
      <c r="J5" s="664"/>
      <c r="AE5" s="541"/>
      <c r="AH5" s="541"/>
      <c r="AK5" s="541"/>
    </row>
    <row r="6" spans="1:42" s="520" customFormat="1" ht="26.1" customHeight="1" x14ac:dyDescent="0.2">
      <c r="A6" s="665" t="s">
        <v>337</v>
      </c>
      <c r="B6" s="665"/>
      <c r="C6" s="665"/>
      <c r="D6" s="665"/>
      <c r="E6" s="665"/>
      <c r="F6" s="665"/>
      <c r="G6" s="665"/>
      <c r="H6" s="665"/>
      <c r="I6" s="665"/>
      <c r="J6" s="665"/>
      <c r="AE6" s="541"/>
      <c r="AH6" s="541"/>
      <c r="AK6" s="541"/>
    </row>
    <row r="7" spans="1:42" s="520" customFormat="1" ht="19.149999999999999" customHeight="1" x14ac:dyDescent="0.2">
      <c r="A7" s="666" t="s">
        <v>338</v>
      </c>
      <c r="B7" s="666"/>
      <c r="C7" s="666"/>
      <c r="D7" s="666"/>
      <c r="E7" s="667"/>
      <c r="F7" s="667"/>
      <c r="G7" s="667"/>
      <c r="H7" s="667"/>
      <c r="I7" s="667"/>
      <c r="J7" s="667"/>
      <c r="AE7" s="541"/>
      <c r="AH7" s="541"/>
      <c r="AK7" s="541"/>
    </row>
    <row r="8" spans="1:42" s="520" customFormat="1" ht="19.149999999999999" customHeight="1" x14ac:dyDescent="0.2">
      <c r="A8" s="673" t="s">
        <v>339</v>
      </c>
      <c r="B8" s="673"/>
      <c r="C8" s="673"/>
      <c r="D8" s="673"/>
      <c r="E8" s="667"/>
      <c r="F8" s="667"/>
      <c r="G8" s="667"/>
      <c r="H8" s="667"/>
      <c r="I8" s="667"/>
      <c r="J8" s="667"/>
      <c r="AE8" s="541"/>
      <c r="AH8" s="541"/>
      <c r="AK8" s="541"/>
    </row>
    <row r="9" spans="1:42" s="520" customFormat="1" ht="24.6" customHeight="1" x14ac:dyDescent="0.25">
      <c r="A9" s="674" t="s">
        <v>340</v>
      </c>
      <c r="B9" s="674"/>
      <c r="C9" s="674"/>
      <c r="D9" s="674"/>
      <c r="E9" s="674"/>
      <c r="F9" s="674"/>
      <c r="G9" s="674"/>
      <c r="H9" s="674"/>
      <c r="I9" s="674"/>
      <c r="J9" s="674"/>
      <c r="AE9" s="541"/>
      <c r="AH9" s="541"/>
      <c r="AK9" s="541"/>
    </row>
    <row r="10" spans="1:42" s="520" customFormat="1" ht="14.85" customHeight="1" x14ac:dyDescent="0.25">
      <c r="A10" s="675" t="s">
        <v>341</v>
      </c>
      <c r="B10" s="675"/>
      <c r="C10" s="675"/>
      <c r="D10" s="675"/>
      <c r="E10" s="676"/>
      <c r="F10" s="676"/>
      <c r="G10" s="676"/>
      <c r="H10" s="676"/>
      <c r="I10" s="676"/>
      <c r="J10" s="676"/>
      <c r="AE10" s="541"/>
      <c r="AH10" s="541"/>
      <c r="AK10" s="541"/>
    </row>
    <row r="11" spans="1:42" s="520" customFormat="1" ht="14.85" customHeight="1" x14ac:dyDescent="0.2">
      <c r="A11" s="668"/>
      <c r="B11" s="668"/>
      <c r="C11" s="669"/>
      <c r="D11" s="670" t="s">
        <v>222</v>
      </c>
      <c r="E11" s="670"/>
      <c r="F11" s="670"/>
      <c r="G11" s="670"/>
      <c r="H11" s="670"/>
      <c r="I11" s="670"/>
      <c r="J11" s="670"/>
      <c r="K11" s="670"/>
      <c r="L11" s="670"/>
      <c r="M11" s="670"/>
      <c r="N11" s="670"/>
      <c r="O11" s="670"/>
      <c r="P11" s="670"/>
      <c r="Q11" s="670"/>
      <c r="R11" s="670"/>
      <c r="S11" s="670"/>
      <c r="T11" s="670"/>
      <c r="U11" s="670"/>
      <c r="V11" s="670"/>
      <c r="W11" s="670"/>
      <c r="X11" s="670"/>
      <c r="Y11" s="670"/>
      <c r="Z11" s="670"/>
      <c r="AA11" s="670"/>
      <c r="AB11" s="670"/>
      <c r="AC11" s="670"/>
      <c r="AD11" s="670"/>
      <c r="AE11" s="670"/>
      <c r="AF11" s="670"/>
      <c r="AG11" s="670"/>
      <c r="AH11" s="670"/>
      <c r="AI11" s="670"/>
      <c r="AJ11" s="670"/>
      <c r="AK11" s="670"/>
      <c r="AL11" s="670"/>
      <c r="AM11" s="670"/>
      <c r="AN11" s="670"/>
      <c r="AO11" s="670"/>
      <c r="AP11" s="670"/>
    </row>
    <row r="12" spans="1:42" s="520" customFormat="1" ht="14.85" customHeight="1" x14ac:dyDescent="0.2">
      <c r="A12" s="671"/>
      <c r="B12" s="671"/>
      <c r="C12" s="669"/>
      <c r="D12" s="670" t="s">
        <v>9</v>
      </c>
      <c r="E12" s="670"/>
      <c r="F12" s="670"/>
      <c r="G12" s="670" t="s">
        <v>10</v>
      </c>
      <c r="H12" s="670"/>
      <c r="I12" s="670"/>
      <c r="J12" s="670" t="s">
        <v>11</v>
      </c>
      <c r="K12" s="670"/>
      <c r="L12" s="670"/>
      <c r="M12" s="670" t="s">
        <v>12</v>
      </c>
      <c r="N12" s="670"/>
      <c r="O12" s="670"/>
      <c r="P12" s="670" t="s">
        <v>13</v>
      </c>
      <c r="Q12" s="670"/>
      <c r="R12" s="670"/>
      <c r="S12" s="670" t="s">
        <v>14</v>
      </c>
      <c r="T12" s="670"/>
      <c r="U12" s="670"/>
      <c r="V12" s="670" t="s">
        <v>15</v>
      </c>
      <c r="W12" s="670"/>
      <c r="X12" s="670"/>
      <c r="Y12" s="670" t="s">
        <v>16</v>
      </c>
      <c r="Z12" s="670"/>
      <c r="AA12" s="670"/>
      <c r="AB12" s="670" t="s">
        <v>17</v>
      </c>
      <c r="AC12" s="670"/>
      <c r="AD12" s="670"/>
      <c r="AE12" s="670" t="s">
        <v>18</v>
      </c>
      <c r="AF12" s="670"/>
      <c r="AG12" s="670"/>
      <c r="AH12" s="670" t="s">
        <v>19</v>
      </c>
      <c r="AI12" s="670"/>
      <c r="AJ12" s="670"/>
      <c r="AK12" s="670" t="s">
        <v>20</v>
      </c>
      <c r="AL12" s="670"/>
      <c r="AM12" s="670"/>
      <c r="AN12" s="672" t="s">
        <v>342</v>
      </c>
      <c r="AO12" s="672"/>
      <c r="AP12" s="672"/>
    </row>
    <row r="13" spans="1:42" s="520" customFormat="1" ht="94.9" customHeight="1" thickBot="1" x14ac:dyDescent="0.25">
      <c r="A13" s="678"/>
      <c r="B13" s="678"/>
      <c r="C13" s="521" t="s">
        <v>343</v>
      </c>
      <c r="D13" s="522" t="s">
        <v>344</v>
      </c>
      <c r="E13" s="522" t="s">
        <v>242</v>
      </c>
      <c r="F13" s="523" t="s">
        <v>345</v>
      </c>
      <c r="G13" s="522" t="s">
        <v>344</v>
      </c>
      <c r="H13" s="522" t="s">
        <v>242</v>
      </c>
      <c r="I13" s="523" t="s">
        <v>345</v>
      </c>
      <c r="J13" s="522" t="s">
        <v>344</v>
      </c>
      <c r="K13" s="522" t="s">
        <v>242</v>
      </c>
      <c r="L13" s="523" t="s">
        <v>345</v>
      </c>
      <c r="M13" s="522" t="s">
        <v>344</v>
      </c>
      <c r="N13" s="522" t="s">
        <v>242</v>
      </c>
      <c r="O13" s="523" t="s">
        <v>345</v>
      </c>
      <c r="P13" s="522" t="s">
        <v>344</v>
      </c>
      <c r="Q13" s="522" t="s">
        <v>242</v>
      </c>
      <c r="R13" s="523" t="s">
        <v>345</v>
      </c>
      <c r="S13" s="522" t="s">
        <v>344</v>
      </c>
      <c r="T13" s="522" t="s">
        <v>242</v>
      </c>
      <c r="U13" s="523" t="s">
        <v>345</v>
      </c>
      <c r="V13" s="522" t="s">
        <v>344</v>
      </c>
      <c r="W13" s="522" t="s">
        <v>242</v>
      </c>
      <c r="X13" s="523" t="s">
        <v>345</v>
      </c>
      <c r="Y13" s="522" t="s">
        <v>344</v>
      </c>
      <c r="Z13" s="522" t="s">
        <v>242</v>
      </c>
      <c r="AA13" s="523" t="s">
        <v>345</v>
      </c>
      <c r="AB13" s="522" t="s">
        <v>344</v>
      </c>
      <c r="AC13" s="522" t="s">
        <v>242</v>
      </c>
      <c r="AD13" s="523" t="s">
        <v>345</v>
      </c>
      <c r="AE13" s="542" t="s">
        <v>344</v>
      </c>
      <c r="AF13" s="522" t="s">
        <v>242</v>
      </c>
      <c r="AG13" s="523" t="s">
        <v>345</v>
      </c>
      <c r="AH13" s="542" t="s">
        <v>344</v>
      </c>
      <c r="AI13" s="522" t="s">
        <v>242</v>
      </c>
      <c r="AJ13" s="523" t="s">
        <v>345</v>
      </c>
      <c r="AK13" s="542" t="s">
        <v>344</v>
      </c>
      <c r="AL13" s="522" t="s">
        <v>242</v>
      </c>
      <c r="AM13" s="523" t="s">
        <v>345</v>
      </c>
      <c r="AN13" s="524" t="s">
        <v>344</v>
      </c>
      <c r="AO13" s="522" t="s">
        <v>242</v>
      </c>
      <c r="AP13" s="523" t="s">
        <v>345</v>
      </c>
    </row>
    <row r="14" spans="1:42" s="520" customFormat="1" ht="14.45" customHeight="1" thickBot="1" x14ac:dyDescent="0.25">
      <c r="A14" s="679" t="s">
        <v>243</v>
      </c>
      <c r="B14" s="679"/>
      <c r="C14" s="525" t="s">
        <v>244</v>
      </c>
      <c r="D14" s="526">
        <v>24.847421919999999</v>
      </c>
      <c r="E14" s="526">
        <v>0.57737216720457496</v>
      </c>
      <c r="F14" s="527">
        <v>0.79236392251836496</v>
      </c>
      <c r="G14" s="526">
        <v>11.160247780000001</v>
      </c>
      <c r="H14" s="526">
        <v>0.243329759624175</v>
      </c>
      <c r="I14" s="527">
        <v>0.88987664393953103</v>
      </c>
      <c r="J14" s="526">
        <v>21.00877616</v>
      </c>
      <c r="K14" s="526">
        <v>0.25428382094421798</v>
      </c>
      <c r="L14" s="527">
        <v>0.374536455863691</v>
      </c>
      <c r="M14" s="526">
        <v>14.29877082</v>
      </c>
      <c r="N14" s="526">
        <v>0.24856787406067701</v>
      </c>
      <c r="O14" s="527">
        <v>0.489798274212776</v>
      </c>
      <c r="P14" s="526">
        <v>15.09506554</v>
      </c>
      <c r="Q14" s="526">
        <v>0.29829634671296901</v>
      </c>
      <c r="R14" s="527">
        <v>0.29577550989553397</v>
      </c>
      <c r="S14" s="526">
        <v>24.90651901</v>
      </c>
      <c r="T14" s="526">
        <v>0.42326859147437101</v>
      </c>
      <c r="U14" s="527">
        <v>1.0376195580210901</v>
      </c>
      <c r="V14" s="526">
        <v>98.379005140000004</v>
      </c>
      <c r="W14" s="526">
        <v>1.9317676770377199</v>
      </c>
      <c r="X14" s="527">
        <v>2.5749049132537301</v>
      </c>
      <c r="Y14" s="526">
        <v>84.834077629999996</v>
      </c>
      <c r="Z14" s="526">
        <v>1.8307664975317199</v>
      </c>
      <c r="AA14" s="527">
        <v>2.1799505556550201</v>
      </c>
      <c r="AB14" s="526">
        <v>13.419933690000001</v>
      </c>
      <c r="AC14" s="526">
        <v>0.35780723123637398</v>
      </c>
      <c r="AD14" s="527">
        <v>0.37811042477662199</v>
      </c>
      <c r="AE14" s="543">
        <v>15.35851695</v>
      </c>
      <c r="AF14" s="526">
        <v>0.41867358569293001</v>
      </c>
      <c r="AG14" s="527">
        <v>0.57891029797639404</v>
      </c>
      <c r="AH14" s="543">
        <v>22.492275159999998</v>
      </c>
      <c r="AI14" s="526">
        <v>0.58890823426953698</v>
      </c>
      <c r="AJ14" s="527">
        <v>0.47221618682140498</v>
      </c>
      <c r="AK14" s="543">
        <v>36.6240436</v>
      </c>
      <c r="AL14" s="526">
        <v>0.82436961449943302</v>
      </c>
      <c r="AM14" s="527">
        <v>1.74095462304441</v>
      </c>
      <c r="AN14" s="528">
        <v>382.42465340000001</v>
      </c>
      <c r="AO14" s="526">
        <v>0.64537026288364496</v>
      </c>
      <c r="AP14" s="527">
        <v>1.57259177781867</v>
      </c>
    </row>
    <row r="15" spans="1:42" s="520" customFormat="1" ht="14.45" customHeight="1" thickBot="1" x14ac:dyDescent="0.25">
      <c r="A15" s="679"/>
      <c r="B15" s="679"/>
      <c r="C15" s="525" t="s">
        <v>246</v>
      </c>
      <c r="D15" s="526">
        <v>1187.6346526</v>
      </c>
      <c r="E15" s="526">
        <v>27.596713873441299</v>
      </c>
      <c r="F15" s="527">
        <v>2.4721246834074799</v>
      </c>
      <c r="G15" s="526">
        <v>783.07156483999995</v>
      </c>
      <c r="H15" s="526">
        <v>17.073511215630301</v>
      </c>
      <c r="I15" s="527">
        <v>2.6638703020715901</v>
      </c>
      <c r="J15" s="526">
        <v>2232.1786386499998</v>
      </c>
      <c r="K15" s="526">
        <v>27.017609638142002</v>
      </c>
      <c r="L15" s="527">
        <v>13.9883427973626</v>
      </c>
      <c r="M15" s="526">
        <v>1528.48716562</v>
      </c>
      <c r="N15" s="526">
        <v>26.571011597428502</v>
      </c>
      <c r="O15" s="527">
        <v>11.795015062526</v>
      </c>
      <c r="P15" s="526">
        <v>1811.5119944800001</v>
      </c>
      <c r="Q15" s="526">
        <v>35.797619331178403</v>
      </c>
      <c r="R15" s="527">
        <v>11.006952483964501</v>
      </c>
      <c r="S15" s="526">
        <v>1478.67762348</v>
      </c>
      <c r="T15" s="526">
        <v>25.129075431366299</v>
      </c>
      <c r="U15" s="527">
        <v>7.29135869196804</v>
      </c>
      <c r="V15" s="526">
        <v>1044.2580555699999</v>
      </c>
      <c r="W15" s="526">
        <v>20.505024983386299</v>
      </c>
      <c r="X15" s="527">
        <v>1.90432309704228</v>
      </c>
      <c r="Y15" s="526">
        <v>884.68201491000002</v>
      </c>
      <c r="Z15" s="526">
        <v>19.091929082203201</v>
      </c>
      <c r="AA15" s="527">
        <v>1.5603310802119601</v>
      </c>
      <c r="AB15" s="526">
        <v>752.57414252000001</v>
      </c>
      <c r="AC15" s="526">
        <v>20.0654098936289</v>
      </c>
      <c r="AD15" s="527">
        <v>0.79820517249087797</v>
      </c>
      <c r="AE15" s="543">
        <v>951.70951043000002</v>
      </c>
      <c r="AF15" s="526">
        <v>25.943626885784099</v>
      </c>
      <c r="AG15" s="527">
        <v>0.465628511707189</v>
      </c>
      <c r="AH15" s="543">
        <v>1075.8724180199999</v>
      </c>
      <c r="AI15" s="526">
        <v>28.169232391493399</v>
      </c>
      <c r="AJ15" s="527">
        <v>0.70900696991428103</v>
      </c>
      <c r="AK15" s="543">
        <v>1644.6641738799999</v>
      </c>
      <c r="AL15" s="526">
        <v>37.019701751405897</v>
      </c>
      <c r="AM15" s="527">
        <v>0.69976987303264804</v>
      </c>
      <c r="AN15" s="528">
        <v>15375.321954999999</v>
      </c>
      <c r="AO15" s="526">
        <v>25.947008080674699</v>
      </c>
      <c r="AP15" s="527">
        <v>5.93953918652221</v>
      </c>
    </row>
    <row r="16" spans="1:42" s="520" customFormat="1" ht="14.45" customHeight="1" thickBot="1" x14ac:dyDescent="0.25">
      <c r="A16" s="679"/>
      <c r="B16" s="679"/>
      <c r="C16" s="525" t="s">
        <v>247</v>
      </c>
      <c r="D16" s="526">
        <v>1700.7894931000001</v>
      </c>
      <c r="E16" s="526">
        <v>39.520740572264501</v>
      </c>
      <c r="F16" s="527">
        <v>6.3256798352316803</v>
      </c>
      <c r="G16" s="526">
        <v>2374.5625966600001</v>
      </c>
      <c r="H16" s="526">
        <v>51.7732004923133</v>
      </c>
      <c r="I16" s="527">
        <v>4.9131486541831402</v>
      </c>
      <c r="J16" s="526">
        <v>2790.50712466</v>
      </c>
      <c r="K16" s="526">
        <v>33.775447395247397</v>
      </c>
      <c r="L16" s="527">
        <v>12.479448672531401</v>
      </c>
      <c r="M16" s="526">
        <v>2665.10378769</v>
      </c>
      <c r="N16" s="526">
        <v>46.329799323069302</v>
      </c>
      <c r="O16" s="527">
        <v>14.5260648391343</v>
      </c>
      <c r="P16" s="526">
        <v>1945.79910012</v>
      </c>
      <c r="Q16" s="526">
        <v>38.451291348495801</v>
      </c>
      <c r="R16" s="527">
        <v>13.5241615178952</v>
      </c>
      <c r="S16" s="526">
        <v>2492.8890513599999</v>
      </c>
      <c r="T16" s="526">
        <v>42.364877928038801</v>
      </c>
      <c r="U16" s="527">
        <v>10.673743665819901</v>
      </c>
      <c r="V16" s="526">
        <v>2195.76156184</v>
      </c>
      <c r="W16" s="526">
        <v>43.115918946406801</v>
      </c>
      <c r="X16" s="527">
        <v>6.8851704064589301</v>
      </c>
      <c r="Y16" s="526">
        <v>2325.4306716999999</v>
      </c>
      <c r="Z16" s="526">
        <v>50.184085040084398</v>
      </c>
      <c r="AA16" s="527">
        <v>5.37977189373313</v>
      </c>
      <c r="AB16" s="526">
        <v>1860.7531711399999</v>
      </c>
      <c r="AC16" s="526">
        <v>49.612088670455002</v>
      </c>
      <c r="AD16" s="527">
        <v>3.20394443100782</v>
      </c>
      <c r="AE16" s="543">
        <v>1378.33831773</v>
      </c>
      <c r="AF16" s="526">
        <v>37.573539662758897</v>
      </c>
      <c r="AG16" s="527">
        <v>2.05378153258519</v>
      </c>
      <c r="AH16" s="543">
        <v>1503.6909763199999</v>
      </c>
      <c r="AI16" s="526">
        <v>39.370672439863903</v>
      </c>
      <c r="AJ16" s="527">
        <v>2.0211527005317702</v>
      </c>
      <c r="AK16" s="543">
        <v>1333.93993344</v>
      </c>
      <c r="AL16" s="526">
        <v>30.0256181623629</v>
      </c>
      <c r="AM16" s="527">
        <v>1.9684975922344099</v>
      </c>
      <c r="AN16" s="528">
        <v>24567.565785760002</v>
      </c>
      <c r="AO16" s="526">
        <v>41.459608444708003</v>
      </c>
      <c r="AP16" s="527">
        <v>7.7733599104408597</v>
      </c>
    </row>
    <row r="17" spans="1:42" s="520" customFormat="1" ht="14.45" customHeight="1" thickBot="1" x14ac:dyDescent="0.25">
      <c r="A17" s="679"/>
      <c r="B17" s="679"/>
      <c r="C17" s="525" t="s">
        <v>248</v>
      </c>
      <c r="D17" s="526">
        <v>704.14099697999995</v>
      </c>
      <c r="E17" s="526">
        <v>16.361915322760101</v>
      </c>
      <c r="F17" s="527">
        <v>11.0397545958277</v>
      </c>
      <c r="G17" s="526">
        <v>542.13470783000002</v>
      </c>
      <c r="H17" s="526">
        <v>11.820302805158301</v>
      </c>
      <c r="I17" s="527">
        <v>8.2840645330670792</v>
      </c>
      <c r="J17" s="526">
        <v>1030.4179907</v>
      </c>
      <c r="K17" s="526">
        <v>12.4718651790738</v>
      </c>
      <c r="L17" s="527">
        <v>11.3177804023695</v>
      </c>
      <c r="M17" s="526">
        <v>487.56256981000001</v>
      </c>
      <c r="N17" s="526">
        <v>8.4757209535603906</v>
      </c>
      <c r="O17" s="527">
        <v>16.798206531289601</v>
      </c>
      <c r="P17" s="526">
        <v>440.15871913000001</v>
      </c>
      <c r="Q17" s="526">
        <v>8.6980568280685304</v>
      </c>
      <c r="R17" s="527">
        <v>16.378016117532699</v>
      </c>
      <c r="S17" s="526">
        <v>468.98618678999998</v>
      </c>
      <c r="T17" s="526">
        <v>7.9700869729663397</v>
      </c>
      <c r="U17" s="527">
        <v>15.009227741012699</v>
      </c>
      <c r="V17" s="526">
        <v>562.94458784000005</v>
      </c>
      <c r="W17" s="526">
        <v>11.0539658050524</v>
      </c>
      <c r="X17" s="527">
        <v>12.490501177296601</v>
      </c>
      <c r="Y17" s="526">
        <v>576.97397713999999</v>
      </c>
      <c r="Z17" s="526">
        <v>12.451418778931799</v>
      </c>
      <c r="AA17" s="527">
        <v>10.954916056009401</v>
      </c>
      <c r="AB17" s="526">
        <v>512.65039578000005</v>
      </c>
      <c r="AC17" s="526">
        <v>13.6684742967812</v>
      </c>
      <c r="AD17" s="527">
        <v>9.9798342132974796</v>
      </c>
      <c r="AE17" s="543">
        <v>556.13632911000002</v>
      </c>
      <c r="AF17" s="526">
        <v>15.160291309414999</v>
      </c>
      <c r="AG17" s="527">
        <v>6.41892391807575</v>
      </c>
      <c r="AH17" s="543">
        <v>402.16279761999999</v>
      </c>
      <c r="AI17" s="526">
        <v>10.5297032581426</v>
      </c>
      <c r="AJ17" s="527">
        <v>6.501831042998</v>
      </c>
      <c r="AK17" s="543">
        <v>484.46608514000002</v>
      </c>
      <c r="AL17" s="526">
        <v>10.9048341086212</v>
      </c>
      <c r="AM17" s="527">
        <v>6.3058834123539604</v>
      </c>
      <c r="AN17" s="528">
        <v>6768.7353438700002</v>
      </c>
      <c r="AO17" s="526">
        <v>11.4227481660135</v>
      </c>
      <c r="AP17" s="527">
        <v>10.9433731407672</v>
      </c>
    </row>
    <row r="18" spans="1:42" s="520" customFormat="1" ht="14.45" customHeight="1" thickBot="1" x14ac:dyDescent="0.25">
      <c r="A18" s="679"/>
      <c r="B18" s="679"/>
      <c r="C18" s="525" t="s">
        <v>249</v>
      </c>
      <c r="D18" s="526">
        <v>181.57442605</v>
      </c>
      <c r="E18" s="526">
        <v>4.21919103780467</v>
      </c>
      <c r="F18" s="527">
        <v>12.888725026662801</v>
      </c>
      <c r="G18" s="526">
        <v>171.75326899000001</v>
      </c>
      <c r="H18" s="526">
        <v>3.7447808043203601</v>
      </c>
      <c r="I18" s="527">
        <v>11.995783166221001</v>
      </c>
      <c r="J18" s="526">
        <v>544.29446610000002</v>
      </c>
      <c r="K18" s="526">
        <v>6.5879742591679404</v>
      </c>
      <c r="L18" s="527">
        <v>14.4521675103724</v>
      </c>
      <c r="M18" s="526">
        <v>265.47699526000002</v>
      </c>
      <c r="N18" s="526">
        <v>4.6150157348835998</v>
      </c>
      <c r="O18" s="527">
        <v>15.670509343902401</v>
      </c>
      <c r="P18" s="526">
        <v>151.57994142999999</v>
      </c>
      <c r="Q18" s="526">
        <v>2.9953989032852499</v>
      </c>
      <c r="R18" s="527">
        <v>16.827331070901501</v>
      </c>
      <c r="S18" s="526">
        <v>165.91323639999999</v>
      </c>
      <c r="T18" s="526">
        <v>2.8195775511538401</v>
      </c>
      <c r="U18" s="527">
        <v>13.513059886129801</v>
      </c>
      <c r="V18" s="526">
        <v>243.44691917</v>
      </c>
      <c r="W18" s="526">
        <v>4.7803175978225898</v>
      </c>
      <c r="X18" s="527">
        <v>9.7689214180793709</v>
      </c>
      <c r="Y18" s="526">
        <v>110.03565337000001</v>
      </c>
      <c r="Z18" s="526">
        <v>2.3746304946276702</v>
      </c>
      <c r="AA18" s="527">
        <v>12.459691479112401</v>
      </c>
      <c r="AB18" s="526">
        <v>144.06437991999999</v>
      </c>
      <c r="AC18" s="526">
        <v>3.8410977348845798</v>
      </c>
      <c r="AD18" s="527">
        <v>10.398101501212601</v>
      </c>
      <c r="AE18" s="543">
        <v>86.605454050000006</v>
      </c>
      <c r="AF18" s="526">
        <v>2.3608670098630702</v>
      </c>
      <c r="AG18" s="527">
        <v>8.1199266479480592</v>
      </c>
      <c r="AH18" s="543">
        <v>83.689371820000005</v>
      </c>
      <c r="AI18" s="526">
        <v>2.1912127534919801</v>
      </c>
      <c r="AJ18" s="527">
        <v>7.1093711593503901</v>
      </c>
      <c r="AK18" s="543">
        <v>96.527365900000007</v>
      </c>
      <c r="AL18" s="526">
        <v>2.1727318885025801</v>
      </c>
      <c r="AM18" s="527">
        <v>7.2552042705592203</v>
      </c>
      <c r="AN18" s="528">
        <v>2244.9614784599999</v>
      </c>
      <c r="AO18" s="526">
        <v>3.7885407403428299</v>
      </c>
      <c r="AP18" s="527">
        <v>12.679686776432099</v>
      </c>
    </row>
    <row r="19" spans="1:42" s="520" customFormat="1" ht="14.45" customHeight="1" thickBot="1" x14ac:dyDescent="0.25">
      <c r="A19" s="679"/>
      <c r="B19" s="679"/>
      <c r="C19" s="525" t="s">
        <v>250</v>
      </c>
      <c r="D19" s="526">
        <v>33.80571115</v>
      </c>
      <c r="E19" s="526">
        <v>0.78553327477635504</v>
      </c>
      <c r="F19" s="527">
        <v>8.1183847780612908</v>
      </c>
      <c r="G19" s="526">
        <v>259.22935890999997</v>
      </c>
      <c r="H19" s="526">
        <v>5.6520445454750696</v>
      </c>
      <c r="I19" s="527">
        <v>3.0706290621493899</v>
      </c>
      <c r="J19" s="526">
        <v>80.358296370000005</v>
      </c>
      <c r="K19" s="526">
        <v>0.97263231755673496</v>
      </c>
      <c r="L19" s="527">
        <v>16.9818117647966</v>
      </c>
      <c r="M19" s="526">
        <v>18.825232530000001</v>
      </c>
      <c r="N19" s="526">
        <v>0.32725526463679599</v>
      </c>
      <c r="O19" s="527">
        <v>19.182066868403201</v>
      </c>
      <c r="P19" s="526">
        <v>24.623495559999999</v>
      </c>
      <c r="Q19" s="526">
        <v>0.48658939236715798</v>
      </c>
      <c r="R19" s="527">
        <v>18.347378396683499</v>
      </c>
      <c r="S19" s="526">
        <v>21.838250439999999</v>
      </c>
      <c r="T19" s="526">
        <v>0.37112554750393301</v>
      </c>
      <c r="U19" s="527">
        <v>19.617799927863601</v>
      </c>
      <c r="V19" s="526">
        <v>27.276043990000002</v>
      </c>
      <c r="W19" s="526">
        <v>0.53559171555311202</v>
      </c>
      <c r="X19" s="527">
        <v>16.0063191834832</v>
      </c>
      <c r="Y19" s="526">
        <v>17.836618600000001</v>
      </c>
      <c r="Z19" s="526">
        <v>0.38492413278250098</v>
      </c>
      <c r="AA19" s="527">
        <v>16.2887623242366</v>
      </c>
      <c r="AB19" s="526">
        <v>23.15930286</v>
      </c>
      <c r="AC19" s="526">
        <v>0.61748189112708196</v>
      </c>
      <c r="AD19" s="527">
        <v>14.791206469288699</v>
      </c>
      <c r="AE19" s="543">
        <v>75.87864003</v>
      </c>
      <c r="AF19" s="526">
        <v>2.0684537707830701</v>
      </c>
      <c r="AG19" s="527">
        <v>13.962539363554599</v>
      </c>
      <c r="AH19" s="543">
        <v>79.214765229999998</v>
      </c>
      <c r="AI19" s="526">
        <v>2.07405552296628</v>
      </c>
      <c r="AJ19" s="527">
        <v>14.208111559775899</v>
      </c>
      <c r="AK19" s="543">
        <v>79.889177810000007</v>
      </c>
      <c r="AL19" s="526">
        <v>1.7982233593099599</v>
      </c>
      <c r="AM19" s="527">
        <v>15.6700014798372</v>
      </c>
      <c r="AN19" s="528">
        <v>741.93489348000003</v>
      </c>
      <c r="AO19" s="526">
        <v>1.25207073600171</v>
      </c>
      <c r="AP19" s="527">
        <v>11.029094585105099</v>
      </c>
    </row>
    <row r="20" spans="1:42" s="520" customFormat="1" ht="14.45" customHeight="1" thickBot="1" x14ac:dyDescent="0.25">
      <c r="A20" s="679"/>
      <c r="B20" s="679"/>
      <c r="C20" s="525" t="s">
        <v>251</v>
      </c>
      <c r="D20" s="526">
        <v>429.27316045999999</v>
      </c>
      <c r="E20" s="526">
        <v>9.9748929999876506</v>
      </c>
      <c r="F20" s="527">
        <v>10.412360260052001</v>
      </c>
      <c r="G20" s="526">
        <v>367.26434060999998</v>
      </c>
      <c r="H20" s="526">
        <v>8.0075591044952894</v>
      </c>
      <c r="I20" s="527">
        <v>11.845726050499801</v>
      </c>
      <c r="J20" s="526">
        <v>1324.6048452099999</v>
      </c>
      <c r="K20" s="526">
        <v>16.032613166802498</v>
      </c>
      <c r="L20" s="527">
        <v>12.8285135100736</v>
      </c>
      <c r="M20" s="526">
        <v>717.96400825000001</v>
      </c>
      <c r="N20" s="526">
        <v>12.4809880114425</v>
      </c>
      <c r="O20" s="527">
        <v>15.1874217555089</v>
      </c>
      <c r="P20" s="526">
        <v>620.98888250000005</v>
      </c>
      <c r="Q20" s="526">
        <v>12.271474708623201</v>
      </c>
      <c r="R20" s="527">
        <v>16.907192322844299</v>
      </c>
      <c r="S20" s="526">
        <v>966.07765006</v>
      </c>
      <c r="T20" s="526">
        <v>16.417803147504799</v>
      </c>
      <c r="U20" s="527">
        <v>12.0226968756352</v>
      </c>
      <c r="V20" s="526">
        <v>822.78579292999996</v>
      </c>
      <c r="W20" s="526">
        <v>16.1562011899405</v>
      </c>
      <c r="X20" s="527">
        <v>10.612384889300399</v>
      </c>
      <c r="Y20" s="526">
        <v>584.25857165000002</v>
      </c>
      <c r="Z20" s="526">
        <v>12.608624373070301</v>
      </c>
      <c r="AA20" s="527">
        <v>10.630499754382701</v>
      </c>
      <c r="AB20" s="526">
        <v>358.81406942000001</v>
      </c>
      <c r="AC20" s="526">
        <v>9.5668333147945894</v>
      </c>
      <c r="AD20" s="527">
        <v>12.3214287530656</v>
      </c>
      <c r="AE20" s="543">
        <v>444.9025302</v>
      </c>
      <c r="AF20" s="526">
        <v>12.128054955377101</v>
      </c>
      <c r="AG20" s="527">
        <v>9.4872972329182197</v>
      </c>
      <c r="AH20" s="543">
        <v>590.21606267000004</v>
      </c>
      <c r="AI20" s="526">
        <v>15.453443319182099</v>
      </c>
      <c r="AJ20" s="527">
        <v>9.2243782534629002</v>
      </c>
      <c r="AK20" s="543">
        <v>713.83209797999996</v>
      </c>
      <c r="AL20" s="526">
        <v>16.067627536056499</v>
      </c>
      <c r="AM20" s="527">
        <v>7.1987105280517403</v>
      </c>
      <c r="AN20" s="528">
        <v>7940.9820119400001</v>
      </c>
      <c r="AO20" s="526">
        <v>13.401002270739101</v>
      </c>
      <c r="AP20" s="527">
        <v>11.7112444648369</v>
      </c>
    </row>
    <row r="21" spans="1:42" s="520" customFormat="1" ht="14.45" customHeight="1" thickBot="1" x14ac:dyDescent="0.25">
      <c r="A21" s="679"/>
      <c r="B21" s="679"/>
      <c r="C21" s="525" t="s">
        <v>252</v>
      </c>
      <c r="D21" s="526">
        <v>11.882700809999999</v>
      </c>
      <c r="E21" s="526">
        <v>0.27611479134545402</v>
      </c>
      <c r="F21" s="527">
        <v>15.361395576086901</v>
      </c>
      <c r="G21" s="526">
        <v>9.8147068500000003</v>
      </c>
      <c r="H21" s="526">
        <v>0.213992583827045</v>
      </c>
      <c r="I21" s="527">
        <v>15.153471057057599</v>
      </c>
      <c r="J21" s="526">
        <v>130.95305126</v>
      </c>
      <c r="K21" s="526">
        <v>1.58501580411416</v>
      </c>
      <c r="L21" s="527">
        <v>13.851936465825901</v>
      </c>
      <c r="M21" s="526">
        <v>20.22565767</v>
      </c>
      <c r="N21" s="526">
        <v>0.35160006351587297</v>
      </c>
      <c r="O21" s="527">
        <v>18.8253492783982</v>
      </c>
      <c r="P21" s="526">
        <v>10.977726909999999</v>
      </c>
      <c r="Q21" s="526">
        <v>0.21693286616002699</v>
      </c>
      <c r="R21" s="527">
        <v>19.0478906533409</v>
      </c>
      <c r="S21" s="526">
        <v>236.4914819</v>
      </c>
      <c r="T21" s="526">
        <v>4.0190046790283898</v>
      </c>
      <c r="U21" s="527">
        <v>10.721017513427199</v>
      </c>
      <c r="V21" s="526">
        <v>67.687535830000002</v>
      </c>
      <c r="W21" s="526">
        <v>1.3291107555789099</v>
      </c>
      <c r="X21" s="527">
        <v>7.8601599157897697</v>
      </c>
      <c r="Y21" s="526">
        <v>16.29370363</v>
      </c>
      <c r="Z21" s="526">
        <v>0.35162717105992503</v>
      </c>
      <c r="AA21" s="527">
        <v>11.425134838927899</v>
      </c>
      <c r="AB21" s="526">
        <v>17.70361583</v>
      </c>
      <c r="AC21" s="526">
        <v>0.47202034744217403</v>
      </c>
      <c r="AD21" s="527">
        <v>8.9527963794889391</v>
      </c>
      <c r="AE21" s="543">
        <v>18.113259249999999</v>
      </c>
      <c r="AF21" s="526">
        <v>0.49376793498171301</v>
      </c>
      <c r="AG21" s="527">
        <v>11.519719078661501</v>
      </c>
      <c r="AH21" s="543">
        <v>13.71520338</v>
      </c>
      <c r="AI21" s="526">
        <v>0.35910089787303601</v>
      </c>
      <c r="AJ21" s="527">
        <v>14.546598818414999</v>
      </c>
      <c r="AK21" s="543">
        <v>21.312933300000001</v>
      </c>
      <c r="AL21" s="526">
        <v>0.47973224366664802</v>
      </c>
      <c r="AM21" s="527">
        <v>9.7542749776673894</v>
      </c>
      <c r="AN21" s="528">
        <v>575.17157662</v>
      </c>
      <c r="AO21" s="526">
        <v>0.97064514096111898</v>
      </c>
      <c r="AP21" s="527">
        <v>11.7586703028007</v>
      </c>
    </row>
    <row r="22" spans="1:42" s="520" customFormat="1" ht="14.45" customHeight="1" thickBot="1" x14ac:dyDescent="0.25">
      <c r="A22" s="679"/>
      <c r="B22" s="679"/>
      <c r="C22" s="525" t="s">
        <v>253</v>
      </c>
      <c r="D22" s="526">
        <v>29.587930610000001</v>
      </c>
      <c r="E22" s="526">
        <v>0.68752596041538505</v>
      </c>
      <c r="F22" s="527">
        <v>9.9341678819302608</v>
      </c>
      <c r="G22" s="526">
        <v>67.479763879999993</v>
      </c>
      <c r="H22" s="526">
        <v>1.47127868915617</v>
      </c>
      <c r="I22" s="527">
        <v>6.0079044071985903</v>
      </c>
      <c r="J22" s="526">
        <v>107.61659219000001</v>
      </c>
      <c r="K22" s="526">
        <v>1.3025584189511801</v>
      </c>
      <c r="L22" s="527">
        <v>5.0710113582365404</v>
      </c>
      <c r="M22" s="526">
        <v>34.517136659999998</v>
      </c>
      <c r="N22" s="526">
        <v>0.60004117740227103</v>
      </c>
      <c r="O22" s="527">
        <v>10.551024955854199</v>
      </c>
      <c r="P22" s="526">
        <v>39.690958299999998</v>
      </c>
      <c r="Q22" s="526">
        <v>0.784340275108657</v>
      </c>
      <c r="R22" s="527">
        <v>11.4113796149261</v>
      </c>
      <c r="S22" s="526">
        <v>28.549599229999998</v>
      </c>
      <c r="T22" s="526">
        <v>0.48518015096321099</v>
      </c>
      <c r="U22" s="527">
        <v>10.4364988867558</v>
      </c>
      <c r="V22" s="526">
        <v>30.15390536</v>
      </c>
      <c r="W22" s="526">
        <v>0.592101329221701</v>
      </c>
      <c r="X22" s="527">
        <v>10.1853416705524</v>
      </c>
      <c r="Y22" s="526">
        <v>33.455785640000002</v>
      </c>
      <c r="Z22" s="526">
        <v>0.72199442970845595</v>
      </c>
      <c r="AA22" s="527">
        <v>10.3480068802331</v>
      </c>
      <c r="AB22" s="526">
        <v>67.465369760000002</v>
      </c>
      <c r="AC22" s="526">
        <v>1.7987866196501101</v>
      </c>
      <c r="AD22" s="527">
        <v>7.9032810610234199</v>
      </c>
      <c r="AE22" s="543">
        <v>141.33239467999999</v>
      </c>
      <c r="AF22" s="526">
        <v>3.8527248853440899</v>
      </c>
      <c r="AG22" s="527">
        <v>6.4722854618417003</v>
      </c>
      <c r="AH22" s="543">
        <v>48.263614429999997</v>
      </c>
      <c r="AI22" s="526">
        <v>1.2636711827171601</v>
      </c>
      <c r="AJ22" s="527">
        <v>8.4385281633598499</v>
      </c>
      <c r="AK22" s="543">
        <v>31.416863419999999</v>
      </c>
      <c r="AL22" s="526">
        <v>0.70716133557482896</v>
      </c>
      <c r="AM22" s="527">
        <v>10.3107919379687</v>
      </c>
      <c r="AN22" s="528">
        <v>659.52991415999998</v>
      </c>
      <c r="AO22" s="526">
        <v>1.11300615767536</v>
      </c>
      <c r="AP22" s="527">
        <v>7.8732176310671704</v>
      </c>
    </row>
    <row r="23" spans="1:42" s="520" customFormat="1" ht="14.45" customHeight="1" thickBot="1" x14ac:dyDescent="0.25">
      <c r="A23" s="679"/>
      <c r="B23" s="679"/>
      <c r="C23" s="529" t="s">
        <v>254</v>
      </c>
      <c r="D23" s="530">
        <v>4303.5364936799997</v>
      </c>
      <c r="E23" s="530">
        <v>100</v>
      </c>
      <c r="F23" s="531">
        <v>6.7499802883639699</v>
      </c>
      <c r="G23" s="530">
        <v>4586.4705563500002</v>
      </c>
      <c r="H23" s="530">
        <v>100</v>
      </c>
      <c r="I23" s="531">
        <v>5.6720202891599296</v>
      </c>
      <c r="J23" s="530">
        <v>8261.9397812999996</v>
      </c>
      <c r="K23" s="530">
        <v>100</v>
      </c>
      <c r="L23" s="531">
        <v>12.8664260505615</v>
      </c>
      <c r="M23" s="530">
        <v>5752.4613243100002</v>
      </c>
      <c r="N23" s="530">
        <v>100</v>
      </c>
      <c r="O23" s="531">
        <v>14.099949620240199</v>
      </c>
      <c r="P23" s="530">
        <v>5060.4258839699996</v>
      </c>
      <c r="Q23" s="530">
        <v>100</v>
      </c>
      <c r="R23" s="531">
        <v>13.364802233258599</v>
      </c>
      <c r="S23" s="530">
        <v>5884.3295986700005</v>
      </c>
      <c r="T23" s="530">
        <v>100</v>
      </c>
      <c r="U23" s="531">
        <v>10.464004515704801</v>
      </c>
      <c r="V23" s="530">
        <v>5092.6934076699999</v>
      </c>
      <c r="W23" s="530">
        <v>100</v>
      </c>
      <c r="X23" s="531">
        <v>7.2215733456378901</v>
      </c>
      <c r="Y23" s="530">
        <v>4633.8010742699998</v>
      </c>
      <c r="Z23" s="530">
        <v>100</v>
      </c>
      <c r="AA23" s="531">
        <v>6.2154555900575001</v>
      </c>
      <c r="AB23" s="530">
        <v>3750.60438092</v>
      </c>
      <c r="AC23" s="530">
        <v>100</v>
      </c>
      <c r="AD23" s="531">
        <v>4.96907786874739</v>
      </c>
      <c r="AE23" s="544">
        <v>3668.3749524300001</v>
      </c>
      <c r="AF23" s="530">
        <v>100</v>
      </c>
      <c r="AG23" s="531">
        <v>3.8054046471525198</v>
      </c>
      <c r="AH23" s="544">
        <v>3819.3174846500001</v>
      </c>
      <c r="AI23" s="530">
        <v>100</v>
      </c>
      <c r="AJ23" s="531">
        <v>3.71768951605423</v>
      </c>
      <c r="AK23" s="544">
        <v>4442.6726744699999</v>
      </c>
      <c r="AL23" s="530">
        <v>100</v>
      </c>
      <c r="AM23" s="531">
        <v>3.2678924116413399</v>
      </c>
      <c r="AN23" s="532">
        <v>59256.627612689997</v>
      </c>
      <c r="AO23" s="530">
        <v>100</v>
      </c>
      <c r="AP23" s="531">
        <v>8.4137759496364204</v>
      </c>
    </row>
    <row r="24" spans="1:42" s="520" customFormat="1" ht="14.45" customHeight="1" thickBot="1" x14ac:dyDescent="0.25">
      <c r="A24" s="679"/>
      <c r="B24" s="679"/>
      <c r="C24" s="525" t="s">
        <v>255</v>
      </c>
      <c r="D24" s="526">
        <v>3807.9452798799998</v>
      </c>
      <c r="E24" s="526">
        <v>88.997943435829896</v>
      </c>
      <c r="F24" s="527">
        <v>6.3243779512406597</v>
      </c>
      <c r="G24" s="526">
        <v>4130.7514972299996</v>
      </c>
      <c r="H24" s="526">
        <v>90.2835265510342</v>
      </c>
      <c r="I24" s="527">
        <v>5.1080224040543696</v>
      </c>
      <c r="J24" s="526">
        <v>6677.7565164799998</v>
      </c>
      <c r="K24" s="526">
        <v>81.031578984400895</v>
      </c>
      <c r="L24" s="527">
        <v>13.019549155990701</v>
      </c>
      <c r="M24" s="526">
        <v>4965.4557509099996</v>
      </c>
      <c r="N24" s="526">
        <v>86.533898345036704</v>
      </c>
      <c r="O24" s="527">
        <v>13.9873249097539</v>
      </c>
      <c r="P24" s="526">
        <v>4373.6732507200004</v>
      </c>
      <c r="Q24" s="526">
        <v>86.687541572962601</v>
      </c>
      <c r="R24" s="527">
        <v>12.910410441451701</v>
      </c>
      <c r="S24" s="526">
        <v>4628.3043484700001</v>
      </c>
      <c r="T24" s="526">
        <v>78.989079394802204</v>
      </c>
      <c r="U24" s="527">
        <v>10.1764185174851</v>
      </c>
      <c r="V24" s="526">
        <v>4073.6871684100001</v>
      </c>
      <c r="W24" s="526">
        <v>81.566494218833498</v>
      </c>
      <c r="X24" s="527">
        <v>6.6163794792361301</v>
      </c>
      <c r="Y24" s="526">
        <v>3914.9589357200002</v>
      </c>
      <c r="Z24" s="526">
        <v>86.062592641619602</v>
      </c>
      <c r="AA24" s="527">
        <v>5.5870143190121002</v>
      </c>
      <c r="AB24" s="526">
        <v>3293.2013922199999</v>
      </c>
      <c r="AC24" s="526">
        <v>88.119851688372506</v>
      </c>
      <c r="AD24" s="527">
        <v>4.1051769260164201</v>
      </c>
      <c r="AE24" s="543">
        <v>3048.66825135</v>
      </c>
      <c r="AF24" s="526">
        <v>83.456187651929099</v>
      </c>
      <c r="AG24" s="527">
        <v>2.8230143043020699</v>
      </c>
      <c r="AH24" s="543">
        <v>3144.63032901</v>
      </c>
      <c r="AI24" s="526">
        <v>82.822625628120406</v>
      </c>
      <c r="AJ24" s="527">
        <v>2.5876668667334699</v>
      </c>
      <c r="AK24" s="543">
        <v>3639.4867361699999</v>
      </c>
      <c r="AL24" s="526">
        <v>82.602055516835307</v>
      </c>
      <c r="AM24" s="527">
        <v>2.4135051357501598</v>
      </c>
      <c r="AN24" s="528">
        <v>49698.51945657</v>
      </c>
      <c r="AO24" s="526">
        <v>84.414763951768904</v>
      </c>
      <c r="AP24" s="527">
        <v>7.9080008333847003</v>
      </c>
    </row>
    <row r="25" spans="1:42" s="520" customFormat="1" ht="14.45" customHeight="1" thickBot="1" x14ac:dyDescent="0.25">
      <c r="A25" s="679"/>
      <c r="B25" s="679"/>
      <c r="C25" s="525" t="s">
        <v>256</v>
      </c>
      <c r="D25" s="526">
        <v>470.74379188</v>
      </c>
      <c r="E25" s="526">
        <v>11.0020565641701</v>
      </c>
      <c r="F25" s="527">
        <v>10.507229664230699</v>
      </c>
      <c r="G25" s="526">
        <v>444.55881133999998</v>
      </c>
      <c r="H25" s="526">
        <v>9.7164734489658091</v>
      </c>
      <c r="I25" s="527">
        <v>11.032627154990299</v>
      </c>
      <c r="J25" s="526">
        <v>1563.17448866</v>
      </c>
      <c r="K25" s="526">
        <v>18.968421015599102</v>
      </c>
      <c r="L25" s="527">
        <v>12.3801850657534</v>
      </c>
      <c r="M25" s="526">
        <v>772.70680258000004</v>
      </c>
      <c r="N25" s="526">
        <v>13.4661016549633</v>
      </c>
      <c r="O25" s="527">
        <v>15.0755349894693</v>
      </c>
      <c r="P25" s="526">
        <v>671.65756770999997</v>
      </c>
      <c r="Q25" s="526">
        <v>13.3124584270374</v>
      </c>
      <c r="R25" s="527">
        <v>16.617410623504099</v>
      </c>
      <c r="S25" s="526">
        <v>1231.1187311900001</v>
      </c>
      <c r="T25" s="526">
        <v>21.0109206051978</v>
      </c>
      <c r="U25" s="527">
        <v>11.735867190355499</v>
      </c>
      <c r="V25" s="526">
        <v>920.62723412000003</v>
      </c>
      <c r="W25" s="526">
        <v>18.433505781166499</v>
      </c>
      <c r="X25" s="527">
        <v>10.396045050625199</v>
      </c>
      <c r="Y25" s="526">
        <v>634.00806092000005</v>
      </c>
      <c r="Z25" s="526">
        <v>13.937407358380399</v>
      </c>
      <c r="AA25" s="527">
        <v>10.6360147118962</v>
      </c>
      <c r="AB25" s="526">
        <v>443.98305500999999</v>
      </c>
      <c r="AC25" s="526">
        <v>11.880148311627501</v>
      </c>
      <c r="AD25" s="527">
        <v>11.5157472364497</v>
      </c>
      <c r="AE25" s="543">
        <v>604.34818413000005</v>
      </c>
      <c r="AF25" s="526">
        <v>16.543812348070901</v>
      </c>
      <c r="AG25" s="527">
        <v>8.8431237911501199</v>
      </c>
      <c r="AH25" s="543">
        <v>652.19488048000005</v>
      </c>
      <c r="AI25" s="526">
        <v>17.177374371879601</v>
      </c>
      <c r="AJ25" s="527">
        <v>9.2781464948008399</v>
      </c>
      <c r="AK25" s="543">
        <v>766.56189470000004</v>
      </c>
      <c r="AL25" s="526">
        <v>17.3979444831647</v>
      </c>
      <c r="AM25" s="527">
        <v>7.3973095091886396</v>
      </c>
      <c r="AN25" s="528">
        <v>9175.6835027199995</v>
      </c>
      <c r="AO25" s="526">
        <v>15.585236048231099</v>
      </c>
      <c r="AP25" s="527">
        <v>11.438347572362</v>
      </c>
    </row>
    <row r="26" spans="1:42" s="520" customFormat="1" ht="14.45" customHeight="1" thickBot="1" x14ac:dyDescent="0.25">
      <c r="A26" s="679"/>
      <c r="B26" s="679"/>
      <c r="C26" s="533" t="s">
        <v>257</v>
      </c>
      <c r="D26" s="534">
        <v>4278.6890717599999</v>
      </c>
      <c r="E26" s="534">
        <v>100</v>
      </c>
      <c r="F26" s="535">
        <v>6.7845776626991698</v>
      </c>
      <c r="G26" s="534">
        <v>4575.3103085700004</v>
      </c>
      <c r="H26" s="534">
        <v>100</v>
      </c>
      <c r="I26" s="535">
        <v>5.6836850516352202</v>
      </c>
      <c r="J26" s="534">
        <v>8240.9310051400007</v>
      </c>
      <c r="K26" s="534">
        <v>100</v>
      </c>
      <c r="L26" s="535">
        <v>12.898271883531899</v>
      </c>
      <c r="M26" s="534">
        <v>5738.1625534900004</v>
      </c>
      <c r="N26" s="534">
        <v>100</v>
      </c>
      <c r="O26" s="535">
        <v>14.133864385308</v>
      </c>
      <c r="P26" s="534">
        <v>5045.3308184300004</v>
      </c>
      <c r="Q26" s="534">
        <v>100</v>
      </c>
      <c r="R26" s="535">
        <v>13.403903299577699</v>
      </c>
      <c r="S26" s="534">
        <v>5859.4230796600004</v>
      </c>
      <c r="T26" s="534">
        <v>100</v>
      </c>
      <c r="U26" s="535">
        <v>10.5040730400207</v>
      </c>
      <c r="V26" s="534">
        <v>4994.3144025299998</v>
      </c>
      <c r="W26" s="534">
        <v>100</v>
      </c>
      <c r="X26" s="535">
        <v>7.3131043508468903</v>
      </c>
      <c r="Y26" s="534">
        <v>4548.9669966399997</v>
      </c>
      <c r="Z26" s="534">
        <v>100</v>
      </c>
      <c r="AA26" s="535">
        <v>6.2907140712945804</v>
      </c>
      <c r="AB26" s="534">
        <v>3737.1844472299999</v>
      </c>
      <c r="AC26" s="534">
        <v>100</v>
      </c>
      <c r="AD26" s="535">
        <v>4.9855636696333301</v>
      </c>
      <c r="AE26" s="538">
        <v>3653.0164354799999</v>
      </c>
      <c r="AF26" s="534">
        <v>100</v>
      </c>
      <c r="AG26" s="535">
        <v>3.8189699209546299</v>
      </c>
      <c r="AH26" s="538">
        <v>3796.8252094899999</v>
      </c>
      <c r="AI26" s="534">
        <v>100</v>
      </c>
      <c r="AJ26" s="535">
        <v>3.7369155997209398</v>
      </c>
      <c r="AK26" s="538">
        <v>4406.0486308700001</v>
      </c>
      <c r="AL26" s="534">
        <v>100</v>
      </c>
      <c r="AM26" s="535">
        <v>3.2805846537905201</v>
      </c>
      <c r="AN26" s="536">
        <v>58874.20295929</v>
      </c>
      <c r="AO26" s="534">
        <v>100</v>
      </c>
      <c r="AP26" s="535">
        <v>8.4582137059753393</v>
      </c>
    </row>
    <row r="27" spans="1:42" s="520" customFormat="1" ht="14.45" customHeight="1" thickBot="1" x14ac:dyDescent="0.25">
      <c r="A27" s="680" t="s">
        <v>346</v>
      </c>
      <c r="B27" s="679" t="s">
        <v>347</v>
      </c>
      <c r="C27" s="525" t="s">
        <v>244</v>
      </c>
      <c r="D27" s="526">
        <v>7.9683659999999996</v>
      </c>
      <c r="E27" s="526">
        <v>0.24271609797944499</v>
      </c>
      <c r="F27" s="527">
        <v>0.51305775864211101</v>
      </c>
      <c r="G27" s="526" t="s">
        <v>245</v>
      </c>
      <c r="H27" s="526" t="s">
        <v>245</v>
      </c>
      <c r="I27" s="527">
        <v>0</v>
      </c>
      <c r="J27" s="526" t="s">
        <v>245</v>
      </c>
      <c r="K27" s="526" t="s">
        <v>245</v>
      </c>
      <c r="L27" s="527">
        <v>0</v>
      </c>
      <c r="M27" s="526">
        <v>2.960001E-2</v>
      </c>
      <c r="N27" s="526">
        <v>6.2761821367286405E-4</v>
      </c>
      <c r="O27" s="527">
        <v>1</v>
      </c>
      <c r="P27" s="526">
        <v>5.313E-3</v>
      </c>
      <c r="Q27" s="526">
        <v>1.3075487155988401E-4</v>
      </c>
      <c r="R27" s="527">
        <v>0.5</v>
      </c>
      <c r="S27" s="526">
        <v>5.2202000100000001</v>
      </c>
      <c r="T27" s="526">
        <v>0.108100763956888</v>
      </c>
      <c r="U27" s="527">
        <v>2.9309604958987001</v>
      </c>
      <c r="V27" s="526">
        <v>82.464685930000002</v>
      </c>
      <c r="W27" s="526">
        <v>2.0582651552827902</v>
      </c>
      <c r="X27" s="527">
        <v>2.9993845847537299</v>
      </c>
      <c r="Y27" s="526">
        <v>63.633272730000002</v>
      </c>
      <c r="Z27" s="526">
        <v>1.80876342756722</v>
      </c>
      <c r="AA27" s="527">
        <v>2.7518106876726098</v>
      </c>
      <c r="AB27" s="526">
        <v>0.84823999999999999</v>
      </c>
      <c r="AC27" s="526">
        <v>3.0768642975065898E-2</v>
      </c>
      <c r="AD27" s="527">
        <v>0.5</v>
      </c>
      <c r="AE27" s="543">
        <v>3.85</v>
      </c>
      <c r="AF27" s="526">
        <v>0.136196332598127</v>
      </c>
      <c r="AG27" s="527">
        <v>0.5</v>
      </c>
      <c r="AH27" s="543">
        <v>13.146008</v>
      </c>
      <c r="AI27" s="526">
        <v>0.44386583823951797</v>
      </c>
      <c r="AJ27" s="527">
        <v>0.46490012785630402</v>
      </c>
      <c r="AK27" s="543">
        <v>26.419</v>
      </c>
      <c r="AL27" s="526">
        <v>0.74477637539425101</v>
      </c>
      <c r="AM27" s="527">
        <v>2.31632915704607</v>
      </c>
      <c r="AN27" s="528">
        <v>203.58468568000001</v>
      </c>
      <c r="AO27" s="526">
        <v>0.43188970538195798</v>
      </c>
      <c r="AP27" s="527">
        <v>2.5125982112379099</v>
      </c>
    </row>
    <row r="28" spans="1:42" s="520" customFormat="1" ht="14.45" customHeight="1" thickBot="1" x14ac:dyDescent="0.25">
      <c r="A28" s="680"/>
      <c r="B28" s="679"/>
      <c r="C28" s="525" t="s">
        <v>246</v>
      </c>
      <c r="D28" s="526">
        <v>1186.8806505499999</v>
      </c>
      <c r="E28" s="526">
        <v>36.152335405878901</v>
      </c>
      <c r="F28" s="527">
        <v>2.4708002974049599</v>
      </c>
      <c r="G28" s="526">
        <v>782.71733162999999</v>
      </c>
      <c r="H28" s="526">
        <v>21.597059978531401</v>
      </c>
      <c r="I28" s="527">
        <v>2.6650054469264699</v>
      </c>
      <c r="J28" s="526">
        <v>2231.7958368999998</v>
      </c>
      <c r="K28" s="526">
        <v>31.859126066527399</v>
      </c>
      <c r="L28" s="527">
        <v>13.9906786586635</v>
      </c>
      <c r="M28" s="526">
        <v>1528.13267275</v>
      </c>
      <c r="N28" s="526">
        <v>32.401472105127503</v>
      </c>
      <c r="O28" s="527">
        <v>11.797707188137901</v>
      </c>
      <c r="P28" s="526">
        <v>1811.1651683299999</v>
      </c>
      <c r="Q28" s="526">
        <v>44.573436657015897</v>
      </c>
      <c r="R28" s="527">
        <v>11.009036387983301</v>
      </c>
      <c r="S28" s="526">
        <v>1478.27331205</v>
      </c>
      <c r="T28" s="526">
        <v>30.612327892333699</v>
      </c>
      <c r="U28" s="527">
        <v>7.2927784956269397</v>
      </c>
      <c r="V28" s="526">
        <v>1043.9198257200001</v>
      </c>
      <c r="W28" s="526">
        <v>26.055562789776999</v>
      </c>
      <c r="X28" s="527">
        <v>1.90489909627369</v>
      </c>
      <c r="Y28" s="526">
        <v>884.33349682000005</v>
      </c>
      <c r="Z28" s="526">
        <v>25.137008017922401</v>
      </c>
      <c r="AA28" s="527">
        <v>1.5608963492063399</v>
      </c>
      <c r="AB28" s="526">
        <v>752.23398357999997</v>
      </c>
      <c r="AC28" s="526">
        <v>27.2861676818879</v>
      </c>
      <c r="AD28" s="527">
        <v>0.79850873350960505</v>
      </c>
      <c r="AE28" s="543">
        <v>951.37594624999997</v>
      </c>
      <c r="AF28" s="526">
        <v>33.655562286057801</v>
      </c>
      <c r="AG28" s="527">
        <v>0.465747040707987</v>
      </c>
      <c r="AH28" s="543">
        <v>1075.53423142</v>
      </c>
      <c r="AI28" s="526">
        <v>36.314667021694703</v>
      </c>
      <c r="AJ28" s="527">
        <v>0.70918978848647196</v>
      </c>
      <c r="AK28" s="543">
        <v>1644.32739391</v>
      </c>
      <c r="AL28" s="526">
        <v>46.355130640742097</v>
      </c>
      <c r="AM28" s="527">
        <v>0.699887018038722</v>
      </c>
      <c r="AN28" s="528">
        <v>15370.689849910001</v>
      </c>
      <c r="AO28" s="526">
        <v>32.607770513886102</v>
      </c>
      <c r="AP28" s="527">
        <v>5.9410135304410598</v>
      </c>
    </row>
    <row r="29" spans="1:42" s="520" customFormat="1" ht="14.45" customHeight="1" thickBot="1" x14ac:dyDescent="0.25">
      <c r="A29" s="680"/>
      <c r="B29" s="679"/>
      <c r="C29" s="525" t="s">
        <v>247</v>
      </c>
      <c r="D29" s="526">
        <v>1371.90490479</v>
      </c>
      <c r="E29" s="526">
        <v>41.788166518642797</v>
      </c>
      <c r="F29" s="527">
        <v>4.9952988007994703</v>
      </c>
      <c r="G29" s="526">
        <v>2077.3763484599999</v>
      </c>
      <c r="H29" s="526">
        <v>57.3198264336908</v>
      </c>
      <c r="I29" s="527">
        <v>4.0063500010753801</v>
      </c>
      <c r="J29" s="526">
        <v>2344.9399364599999</v>
      </c>
      <c r="K29" s="526">
        <v>33.474270279975201</v>
      </c>
      <c r="L29" s="527">
        <v>11.6836097519354</v>
      </c>
      <c r="M29" s="526">
        <v>2254.06338723</v>
      </c>
      <c r="N29" s="526">
        <v>47.7936067115753</v>
      </c>
      <c r="O29" s="527">
        <v>13.951473047257</v>
      </c>
      <c r="P29" s="526">
        <v>1517.9040694600001</v>
      </c>
      <c r="Q29" s="526">
        <v>37.356173845749701</v>
      </c>
      <c r="R29" s="527">
        <v>12.446134652718399</v>
      </c>
      <c r="S29" s="526">
        <v>2062.2971478499999</v>
      </c>
      <c r="T29" s="526">
        <v>42.7063899393954</v>
      </c>
      <c r="U29" s="527">
        <v>9.4689691947363208</v>
      </c>
      <c r="V29" s="526">
        <v>1805.6528986999999</v>
      </c>
      <c r="W29" s="526">
        <v>45.067926980093397</v>
      </c>
      <c r="X29" s="527">
        <v>5.5124317424940203</v>
      </c>
      <c r="Y29" s="526">
        <v>1946.43823172</v>
      </c>
      <c r="Z29" s="526">
        <v>55.3271289768809</v>
      </c>
      <c r="AA29" s="527">
        <v>4.2330419669635404</v>
      </c>
      <c r="AB29" s="526">
        <v>1622.4569845999999</v>
      </c>
      <c r="AC29" s="526">
        <v>58.852211286380502</v>
      </c>
      <c r="AD29" s="527">
        <v>2.65685867572657</v>
      </c>
      <c r="AE29" s="543">
        <v>1161.17317985</v>
      </c>
      <c r="AF29" s="526">
        <v>41.077280157629801</v>
      </c>
      <c r="AG29" s="527">
        <v>1.39446273204311</v>
      </c>
      <c r="AH29" s="543">
        <v>1293.8195973100001</v>
      </c>
      <c r="AI29" s="526">
        <v>43.6849209349879</v>
      </c>
      <c r="AJ29" s="527">
        <v>1.46469109373357</v>
      </c>
      <c r="AK29" s="543">
        <v>1119.0700713799999</v>
      </c>
      <c r="AL29" s="526">
        <v>31.547634337960599</v>
      </c>
      <c r="AM29" s="527">
        <v>1.3323896189181901</v>
      </c>
      <c r="AN29" s="528">
        <v>20577.096757809999</v>
      </c>
      <c r="AO29" s="526">
        <v>43.652773914023598</v>
      </c>
      <c r="AP29" s="527">
        <v>6.8012186420973801</v>
      </c>
    </row>
    <row r="30" spans="1:42" s="520" customFormat="1" ht="14.45" customHeight="1" thickBot="1" x14ac:dyDescent="0.25">
      <c r="A30" s="680"/>
      <c r="B30" s="679"/>
      <c r="C30" s="525" t="s">
        <v>248</v>
      </c>
      <c r="D30" s="526">
        <v>332.50370270000002</v>
      </c>
      <c r="E30" s="526">
        <v>10.1280489981336</v>
      </c>
      <c r="F30" s="527">
        <v>8.0837726254715498</v>
      </c>
      <c r="G30" s="526">
        <v>183.310765</v>
      </c>
      <c r="H30" s="526">
        <v>5.05798635909973</v>
      </c>
      <c r="I30" s="527">
        <v>6.8046917195388099</v>
      </c>
      <c r="J30" s="526">
        <v>544.89363872000001</v>
      </c>
      <c r="K30" s="526">
        <v>7.7784154096023501</v>
      </c>
      <c r="L30" s="527">
        <v>10.5227881385273</v>
      </c>
      <c r="M30" s="526">
        <v>187.98413840000001</v>
      </c>
      <c r="N30" s="526">
        <v>3.9858861244114601</v>
      </c>
      <c r="O30" s="527">
        <v>14.059963191251301</v>
      </c>
      <c r="P30" s="526">
        <v>200.52684807</v>
      </c>
      <c r="Q30" s="526">
        <v>4.93503901067219</v>
      </c>
      <c r="R30" s="527">
        <v>13.796733230170499</v>
      </c>
      <c r="S30" s="526">
        <v>228.94315607999999</v>
      </c>
      <c r="T30" s="526">
        <v>4.7409926875481903</v>
      </c>
      <c r="U30" s="527">
        <v>12.238205643764299</v>
      </c>
      <c r="V30" s="526">
        <v>276.54743697999999</v>
      </c>
      <c r="W30" s="526">
        <v>6.90244493020767</v>
      </c>
      <c r="X30" s="527">
        <v>9.6012822563477904</v>
      </c>
      <c r="Y30" s="526">
        <v>268.99784728999998</v>
      </c>
      <c r="Z30" s="526">
        <v>7.6462116028031701</v>
      </c>
      <c r="AA30" s="527">
        <v>7.2982643686703499</v>
      </c>
      <c r="AB30" s="526">
        <v>152.32865738999999</v>
      </c>
      <c r="AC30" s="526">
        <v>5.5254952302462002</v>
      </c>
      <c r="AD30" s="527">
        <v>5.6983925213081097</v>
      </c>
      <c r="AE30" s="543">
        <v>298.50676120999998</v>
      </c>
      <c r="AF30" s="526">
        <v>10.559876917544599</v>
      </c>
      <c r="AG30" s="527">
        <v>4.5796105893800902</v>
      </c>
      <c r="AH30" s="543">
        <v>146.10706632</v>
      </c>
      <c r="AI30" s="526">
        <v>4.9332037120959997</v>
      </c>
      <c r="AJ30" s="527">
        <v>4.1488132542762299</v>
      </c>
      <c r="AK30" s="543">
        <v>179.56809189000001</v>
      </c>
      <c r="AL30" s="526">
        <v>5.0621928390285804</v>
      </c>
      <c r="AM30" s="527">
        <v>3.59397114357325</v>
      </c>
      <c r="AN30" s="528">
        <v>3000.2181100500002</v>
      </c>
      <c r="AO30" s="526">
        <v>6.3647386408417104</v>
      </c>
      <c r="AP30" s="527">
        <v>8.6612405976957998</v>
      </c>
    </row>
    <row r="31" spans="1:42" s="520" customFormat="1" ht="14.45" customHeight="1" thickBot="1" x14ac:dyDescent="0.25">
      <c r="A31" s="680"/>
      <c r="B31" s="679"/>
      <c r="C31" s="525" t="s">
        <v>249</v>
      </c>
      <c r="D31" s="526">
        <v>79.101296730000001</v>
      </c>
      <c r="E31" s="526">
        <v>2.4094222187359202</v>
      </c>
      <c r="F31" s="527">
        <v>9.7709302622736107</v>
      </c>
      <c r="G31" s="526">
        <v>88.434030859999993</v>
      </c>
      <c r="H31" s="526">
        <v>2.4401083142612201</v>
      </c>
      <c r="I31" s="527">
        <v>9.1642502782431308</v>
      </c>
      <c r="J31" s="526">
        <v>471.44335610000002</v>
      </c>
      <c r="K31" s="526">
        <v>6.7299047103158802</v>
      </c>
      <c r="L31" s="527">
        <v>13.723625500302401</v>
      </c>
      <c r="M31" s="526">
        <v>189.35308884</v>
      </c>
      <c r="N31" s="526">
        <v>4.0149124061512103</v>
      </c>
      <c r="O31" s="527">
        <v>13.7307619052378</v>
      </c>
      <c r="P31" s="526">
        <v>88.287754890000002</v>
      </c>
      <c r="Q31" s="526">
        <v>2.1727939113405799</v>
      </c>
      <c r="R31" s="527">
        <v>14.5737955211734</v>
      </c>
      <c r="S31" s="526">
        <v>106.07803755</v>
      </c>
      <c r="T31" s="526">
        <v>2.19668152105965</v>
      </c>
      <c r="U31" s="527">
        <v>10.4400885089375</v>
      </c>
      <c r="V31" s="526">
        <v>174.82418532</v>
      </c>
      <c r="W31" s="526">
        <v>4.3634984464780704</v>
      </c>
      <c r="X31" s="527">
        <v>7.0887445726912102</v>
      </c>
      <c r="Y31" s="526">
        <v>37.177451519999998</v>
      </c>
      <c r="Z31" s="526">
        <v>1.0567618441511799</v>
      </c>
      <c r="AA31" s="527">
        <v>8.0477012445920604</v>
      </c>
      <c r="AB31" s="526">
        <v>63.319401790000001</v>
      </c>
      <c r="AC31" s="526">
        <v>2.2968170176733702</v>
      </c>
      <c r="AD31" s="527">
        <v>7.7439774021643801</v>
      </c>
      <c r="AE31" s="543">
        <v>44.057139839999998</v>
      </c>
      <c r="AF31" s="526">
        <v>1.55855087557684</v>
      </c>
      <c r="AG31" s="527">
        <v>6.9627983962280497</v>
      </c>
      <c r="AH31" s="543">
        <v>42.45475914</v>
      </c>
      <c r="AI31" s="526">
        <v>1.4334554834390001</v>
      </c>
      <c r="AJ31" s="527">
        <v>5.7969216905701897</v>
      </c>
      <c r="AK31" s="543">
        <v>61.677193979999998</v>
      </c>
      <c r="AL31" s="526">
        <v>1.73873791501997</v>
      </c>
      <c r="AM31" s="527">
        <v>6.7601380074100499</v>
      </c>
      <c r="AN31" s="528">
        <v>1446.2076965599999</v>
      </c>
      <c r="AO31" s="526">
        <v>3.06802161421014</v>
      </c>
      <c r="AP31" s="527">
        <v>11.095215568712099</v>
      </c>
    </row>
    <row r="32" spans="1:42" s="520" customFormat="1" ht="14.45" customHeight="1" thickBot="1" x14ac:dyDescent="0.25">
      <c r="A32" s="680"/>
      <c r="B32" s="679"/>
      <c r="C32" s="525" t="s">
        <v>250</v>
      </c>
      <c r="D32" s="526">
        <v>20.67115802</v>
      </c>
      <c r="E32" s="526">
        <v>0.62964261623159901</v>
      </c>
      <c r="F32" s="527">
        <v>2.35409337972348</v>
      </c>
      <c r="G32" s="526">
        <v>244.58580592000001</v>
      </c>
      <c r="H32" s="526">
        <v>6.7487126027365196</v>
      </c>
      <c r="I32" s="527">
        <v>2.2357537467704098</v>
      </c>
      <c r="J32" s="526">
        <v>64.707419119999997</v>
      </c>
      <c r="K32" s="526">
        <v>0.92370538070686303</v>
      </c>
      <c r="L32" s="527">
        <v>16.106050565863001</v>
      </c>
      <c r="M32" s="526">
        <v>3.9189787900000002</v>
      </c>
      <c r="N32" s="526">
        <v>8.3095325562445504E-2</v>
      </c>
      <c r="O32" s="527">
        <v>13.283360215379</v>
      </c>
      <c r="P32" s="526">
        <v>5.5816124299999998</v>
      </c>
      <c r="Q32" s="526">
        <v>0.137365521622756</v>
      </c>
      <c r="R32" s="527">
        <v>11.096717822523599</v>
      </c>
      <c r="S32" s="526">
        <v>2.52441637</v>
      </c>
      <c r="T32" s="526">
        <v>5.2276031113657098E-2</v>
      </c>
      <c r="U32" s="527">
        <v>14.5130138273901</v>
      </c>
      <c r="V32" s="526">
        <v>7.7533198399999996</v>
      </c>
      <c r="W32" s="526">
        <v>0.19351784202489999</v>
      </c>
      <c r="X32" s="527">
        <v>8.4101826314829307</v>
      </c>
      <c r="Y32" s="526">
        <v>1.4043129000000001</v>
      </c>
      <c r="Z32" s="526">
        <v>3.9917321637039503E-2</v>
      </c>
      <c r="AA32" s="527">
        <v>6.6469921767435203</v>
      </c>
      <c r="AB32" s="526">
        <v>1.8225947600000001</v>
      </c>
      <c r="AC32" s="526">
        <v>6.6111911084912101E-2</v>
      </c>
      <c r="AD32" s="527">
        <v>7.5424076160517499</v>
      </c>
      <c r="AE32" s="543">
        <v>1.5740159300000001</v>
      </c>
      <c r="AF32" s="526">
        <v>5.5681869381046599E-2</v>
      </c>
      <c r="AG32" s="527">
        <v>3.8983576796455899</v>
      </c>
      <c r="AH32" s="543">
        <v>6.5575390899999997</v>
      </c>
      <c r="AI32" s="526">
        <v>0.221410757164552</v>
      </c>
      <c r="AJ32" s="527">
        <v>5.6599890036187297</v>
      </c>
      <c r="AK32" s="543">
        <v>0.59505675000000002</v>
      </c>
      <c r="AL32" s="526">
        <v>1.6775207593734898E-2</v>
      </c>
      <c r="AM32" s="527">
        <v>2.9628429811106298</v>
      </c>
      <c r="AN32" s="528">
        <v>361.69622992000001</v>
      </c>
      <c r="AO32" s="526">
        <v>0.76731153748692804</v>
      </c>
      <c r="AP32" s="527">
        <v>5.3127755548144098</v>
      </c>
    </row>
    <row r="33" spans="1:42" s="520" customFormat="1" ht="14.45" customHeight="1" thickBot="1" x14ac:dyDescent="0.25">
      <c r="A33" s="680"/>
      <c r="B33" s="679"/>
      <c r="C33" s="525" t="s">
        <v>251</v>
      </c>
      <c r="D33" s="526">
        <v>283.96818057000002</v>
      </c>
      <c r="E33" s="526">
        <v>8.6496590064102197</v>
      </c>
      <c r="F33" s="527">
        <v>6.8047705791028399</v>
      </c>
      <c r="G33" s="526">
        <v>207.74048273</v>
      </c>
      <c r="H33" s="526">
        <v>5.73206122336095</v>
      </c>
      <c r="I33" s="527">
        <v>7.7003919650219901</v>
      </c>
      <c r="J33" s="526">
        <v>1146.75041274</v>
      </c>
      <c r="K33" s="526">
        <v>16.369985713869301</v>
      </c>
      <c r="L33" s="527">
        <v>11.438332813408801</v>
      </c>
      <c r="M33" s="526">
        <v>544.81484932000001</v>
      </c>
      <c r="N33" s="526">
        <v>11.5518786146582</v>
      </c>
      <c r="O33" s="527">
        <v>12.7136426933822</v>
      </c>
      <c r="P33" s="526">
        <v>428.63571998999998</v>
      </c>
      <c r="Q33" s="526">
        <v>10.5488817077491</v>
      </c>
      <c r="R33" s="527">
        <v>14.4792364593632</v>
      </c>
      <c r="S33" s="526">
        <v>722.14897016999998</v>
      </c>
      <c r="T33" s="526">
        <v>14.9543801418553</v>
      </c>
      <c r="U33" s="527">
        <v>8.8395007549886397</v>
      </c>
      <c r="V33" s="526">
        <v>557.65341279999996</v>
      </c>
      <c r="W33" s="526">
        <v>13.9186680376746</v>
      </c>
      <c r="X33" s="527">
        <v>6.4642014891535498</v>
      </c>
      <c r="Y33" s="526">
        <v>309.89662152</v>
      </c>
      <c r="Z33" s="526">
        <v>8.8087513227612906</v>
      </c>
      <c r="AA33" s="527">
        <v>4.5506357612665198</v>
      </c>
      <c r="AB33" s="526">
        <v>122.08598128</v>
      </c>
      <c r="AC33" s="526">
        <v>4.4284871855428802</v>
      </c>
      <c r="AD33" s="527">
        <v>6.1542001614969299</v>
      </c>
      <c r="AE33" s="543">
        <v>249.44613113</v>
      </c>
      <c r="AF33" s="526">
        <v>8.8243242183629604</v>
      </c>
      <c r="AG33" s="527">
        <v>5.7540527837867499</v>
      </c>
      <c r="AH33" s="543">
        <v>363.95563897</v>
      </c>
      <c r="AI33" s="526">
        <v>12.288709604727</v>
      </c>
      <c r="AJ33" s="527">
        <v>5.6653208001969197</v>
      </c>
      <c r="AK33" s="543">
        <v>504.15430744000003</v>
      </c>
      <c r="AL33" s="526">
        <v>14.212582525249299</v>
      </c>
      <c r="AM33" s="527">
        <v>3.8392043558072801</v>
      </c>
      <c r="AN33" s="528">
        <v>5441.2507086599999</v>
      </c>
      <c r="AO33" s="526">
        <v>11.543206983487799</v>
      </c>
      <c r="AP33" s="527">
        <v>8.7046945308968802</v>
      </c>
    </row>
    <row r="34" spans="1:42" s="520" customFormat="1" ht="14.45" customHeight="1" thickBot="1" x14ac:dyDescent="0.25">
      <c r="A34" s="680"/>
      <c r="B34" s="679"/>
      <c r="C34" s="525" t="s">
        <v>252</v>
      </c>
      <c r="D34" s="526">
        <v>2.9999999999999997E-4</v>
      </c>
      <c r="E34" s="526">
        <v>9.1379875615444403E-6</v>
      </c>
      <c r="F34" s="527">
        <v>2.9929999999999999</v>
      </c>
      <c r="G34" s="526">
        <v>1.988094E-2</v>
      </c>
      <c r="H34" s="526">
        <v>5.48563109897447E-4</v>
      </c>
      <c r="I34" s="527">
        <v>8.2078492012953106</v>
      </c>
      <c r="J34" s="526">
        <v>120.65292226</v>
      </c>
      <c r="K34" s="526">
        <v>1.72233346662906</v>
      </c>
      <c r="L34" s="527">
        <v>13.213830979447</v>
      </c>
      <c r="M34" s="526">
        <v>7.9478669799999997</v>
      </c>
      <c r="N34" s="526">
        <v>0.16852109430020901</v>
      </c>
      <c r="O34" s="527">
        <v>14.9950278239005</v>
      </c>
      <c r="P34" s="526">
        <v>0.50509999999999999</v>
      </c>
      <c r="Q34" s="526">
        <v>1.2430695581573101E-2</v>
      </c>
      <c r="R34" s="527">
        <v>12</v>
      </c>
      <c r="S34" s="526">
        <v>223.24813685999999</v>
      </c>
      <c r="T34" s="526">
        <v>4.6230592889711497</v>
      </c>
      <c r="U34" s="527">
        <v>10.269785055396801</v>
      </c>
      <c r="V34" s="526">
        <v>55.807680879999999</v>
      </c>
      <c r="W34" s="526">
        <v>1.39292357276362</v>
      </c>
      <c r="X34" s="527">
        <v>6.0295443511359199</v>
      </c>
      <c r="Y34" s="526">
        <v>5.2006044500000002</v>
      </c>
      <c r="Z34" s="526">
        <v>0.14782617217122301</v>
      </c>
      <c r="AA34" s="527">
        <v>2.5785525044497501</v>
      </c>
      <c r="AB34" s="526">
        <v>7.6162470999999998</v>
      </c>
      <c r="AC34" s="526">
        <v>0.27626802300030701</v>
      </c>
      <c r="AD34" s="527">
        <v>1.1653447772197401</v>
      </c>
      <c r="AE34" s="543">
        <v>3.8054000000000001</v>
      </c>
      <c r="AF34" s="526">
        <v>0.13461857768023699</v>
      </c>
      <c r="AG34" s="527">
        <v>1.43712829137541</v>
      </c>
      <c r="AH34" s="543">
        <v>0.57347468000000001</v>
      </c>
      <c r="AI34" s="526">
        <v>1.9362974641985602E-2</v>
      </c>
      <c r="AJ34" s="527">
        <v>7.2873164687933603</v>
      </c>
      <c r="AK34" s="543">
        <v>8.1152446099999995</v>
      </c>
      <c r="AL34" s="526">
        <v>0.228776352854897</v>
      </c>
      <c r="AM34" s="527">
        <v>0.86679184707902501</v>
      </c>
      <c r="AN34" s="528">
        <v>433.49285875999999</v>
      </c>
      <c r="AO34" s="526">
        <v>0.91962272324018701</v>
      </c>
      <c r="AP34" s="527">
        <v>10.122113932762099</v>
      </c>
    </row>
    <row r="35" spans="1:42" s="520" customFormat="1" ht="14.45" customHeight="1" thickBot="1" x14ac:dyDescent="0.25">
      <c r="A35" s="680"/>
      <c r="B35" s="679"/>
      <c r="C35" s="525" t="s">
        <v>253</v>
      </c>
      <c r="D35" s="526" t="s">
        <v>245</v>
      </c>
      <c r="E35" s="526" t="s">
        <v>245</v>
      </c>
      <c r="F35" s="527">
        <v>0</v>
      </c>
      <c r="G35" s="526">
        <v>40</v>
      </c>
      <c r="H35" s="526">
        <v>1.1036965252094699</v>
      </c>
      <c r="I35" s="527">
        <v>3</v>
      </c>
      <c r="J35" s="526">
        <v>80.01753764</v>
      </c>
      <c r="K35" s="526">
        <v>1.14225897237395</v>
      </c>
      <c r="L35" s="527">
        <v>3.0215275927878502</v>
      </c>
      <c r="M35" s="526" t="s">
        <v>245</v>
      </c>
      <c r="N35" s="526" t="s">
        <v>245</v>
      </c>
      <c r="O35" s="527">
        <v>0</v>
      </c>
      <c r="P35" s="526">
        <v>10.716943479999999</v>
      </c>
      <c r="Q35" s="526">
        <v>0.26374789539656301</v>
      </c>
      <c r="R35" s="527">
        <v>13.838379574994301</v>
      </c>
      <c r="S35" s="526">
        <v>0.27968357999999999</v>
      </c>
      <c r="T35" s="526">
        <v>5.7917337661928603E-3</v>
      </c>
      <c r="U35" s="527">
        <v>11.7414348743677</v>
      </c>
      <c r="V35" s="526">
        <v>1.8907640299999999</v>
      </c>
      <c r="W35" s="526">
        <v>4.7192245697928403E-2</v>
      </c>
      <c r="X35" s="527">
        <v>6.6245358702957802</v>
      </c>
      <c r="Y35" s="526">
        <v>0.97208452999999995</v>
      </c>
      <c r="Z35" s="526">
        <v>2.76313141055675E-2</v>
      </c>
      <c r="AA35" s="527">
        <v>3.3748133714256299</v>
      </c>
      <c r="AB35" s="526">
        <v>34.120574130000001</v>
      </c>
      <c r="AC35" s="526">
        <v>1.2376730212089</v>
      </c>
      <c r="AD35" s="527">
        <v>5.4473259324959704</v>
      </c>
      <c r="AE35" s="543">
        <v>113.01294574000001</v>
      </c>
      <c r="AF35" s="526">
        <v>3.9979087651685901</v>
      </c>
      <c r="AG35" s="527">
        <v>5.4875876296254598</v>
      </c>
      <c r="AH35" s="543">
        <v>19.559225380000001</v>
      </c>
      <c r="AI35" s="526">
        <v>0.66040367300927905</v>
      </c>
      <c r="AJ35" s="527">
        <v>5.5696000000000003</v>
      </c>
      <c r="AK35" s="543">
        <v>3.3129017599999999</v>
      </c>
      <c r="AL35" s="526">
        <v>9.3393806156555306E-2</v>
      </c>
      <c r="AM35" s="527">
        <v>9.7301207226863298</v>
      </c>
      <c r="AN35" s="528">
        <v>303.88266026999997</v>
      </c>
      <c r="AO35" s="526">
        <v>0.64466436744160904</v>
      </c>
      <c r="AP35" s="527">
        <v>4.85837717738631</v>
      </c>
    </row>
    <row r="36" spans="1:42" s="520" customFormat="1" ht="14.45" customHeight="1" thickBot="1" x14ac:dyDescent="0.25">
      <c r="A36" s="680"/>
      <c r="B36" s="679"/>
      <c r="C36" s="529" t="s">
        <v>254</v>
      </c>
      <c r="D36" s="530">
        <v>3282.9985593599999</v>
      </c>
      <c r="E36" s="530">
        <v>100</v>
      </c>
      <c r="F36" s="531">
        <v>4.6395045825086898</v>
      </c>
      <c r="G36" s="530">
        <v>3624.18464554</v>
      </c>
      <c r="H36" s="530">
        <v>100</v>
      </c>
      <c r="I36" s="531">
        <v>4.0652254014159901</v>
      </c>
      <c r="J36" s="530">
        <v>7005.2010599400001</v>
      </c>
      <c r="K36" s="530">
        <v>100</v>
      </c>
      <c r="L36" s="531">
        <v>12.393729957674999</v>
      </c>
      <c r="M36" s="530">
        <v>4716.2445823199996</v>
      </c>
      <c r="N36" s="530">
        <v>100</v>
      </c>
      <c r="O36" s="531">
        <v>13.107213631435499</v>
      </c>
      <c r="P36" s="530">
        <v>4063.3285296499998</v>
      </c>
      <c r="Q36" s="530">
        <v>100</v>
      </c>
      <c r="R36" s="531">
        <v>12.1346696304673</v>
      </c>
      <c r="S36" s="530">
        <v>4829.0130605200002</v>
      </c>
      <c r="T36" s="530">
        <v>100</v>
      </c>
      <c r="U36" s="531">
        <v>8.8939981512678994</v>
      </c>
      <c r="V36" s="530">
        <v>4006.5142102</v>
      </c>
      <c r="W36" s="530">
        <v>100</v>
      </c>
      <c r="X36" s="531">
        <v>5.0175658224114397</v>
      </c>
      <c r="Y36" s="530">
        <v>3518.0539234799999</v>
      </c>
      <c r="Z36" s="530">
        <v>100</v>
      </c>
      <c r="AA36" s="531">
        <v>3.8354945173269099</v>
      </c>
      <c r="AB36" s="530">
        <v>2756.8326646300002</v>
      </c>
      <c r="AC36" s="530">
        <v>100</v>
      </c>
      <c r="AD36" s="531">
        <v>2.6225497081595499</v>
      </c>
      <c r="AE36" s="544">
        <v>2826.8015199500001</v>
      </c>
      <c r="AF36" s="530">
        <v>100</v>
      </c>
      <c r="AG36" s="531">
        <v>2.0536084673641302</v>
      </c>
      <c r="AH36" s="544">
        <v>2961.7075403099998</v>
      </c>
      <c r="AI36" s="530">
        <v>100</v>
      </c>
      <c r="AJ36" s="531">
        <v>1.93413782067416</v>
      </c>
      <c r="AK36" s="544">
        <v>3547.2392617199998</v>
      </c>
      <c r="AL36" s="530">
        <v>100</v>
      </c>
      <c r="AM36" s="531">
        <v>1.61871470663395</v>
      </c>
      <c r="AN36" s="532">
        <v>47138.119557619997</v>
      </c>
      <c r="AO36" s="530">
        <v>100</v>
      </c>
      <c r="AP36" s="531">
        <v>6.9786451804105099</v>
      </c>
    </row>
    <row r="37" spans="1:42" s="520" customFormat="1" ht="14.45" customHeight="1" thickBot="1" x14ac:dyDescent="0.25">
      <c r="A37" s="680"/>
      <c r="B37" s="679"/>
      <c r="C37" s="525" t="s">
        <v>255</v>
      </c>
      <c r="D37" s="526">
        <v>2991.06171279</v>
      </c>
      <c r="E37" s="526">
        <v>91.329286638464097</v>
      </c>
      <c r="F37" s="527">
        <v>4.4449298231545704</v>
      </c>
      <c r="G37" s="526">
        <v>3376.42428187</v>
      </c>
      <c r="H37" s="526">
        <v>93.163693688319697</v>
      </c>
      <c r="I37" s="527">
        <v>3.8541605172565401</v>
      </c>
      <c r="J37" s="526">
        <v>5657.7801872999999</v>
      </c>
      <c r="K37" s="526">
        <v>80.765421847127698</v>
      </c>
      <c r="L37" s="527">
        <v>12.702436726473699</v>
      </c>
      <c r="M37" s="526">
        <v>4163.4522660100001</v>
      </c>
      <c r="N37" s="526">
        <v>88.279526731216606</v>
      </c>
      <c r="O37" s="527">
        <v>13.1551972652346</v>
      </c>
      <c r="P37" s="526">
        <v>3623.4654531800002</v>
      </c>
      <c r="Q37" s="526">
        <v>89.174925546960594</v>
      </c>
      <c r="R37" s="527">
        <v>11.852317326977801</v>
      </c>
      <c r="S37" s="526">
        <v>3878.1160699000002</v>
      </c>
      <c r="T37" s="526">
        <v>80.395576303622306</v>
      </c>
      <c r="U37" s="527">
        <v>8.8327687418712895</v>
      </c>
      <c r="V37" s="526">
        <v>3308.69766656</v>
      </c>
      <c r="W37" s="526">
        <v>84.318448227931697</v>
      </c>
      <c r="X37" s="527">
        <v>4.80606048671737</v>
      </c>
      <c r="Y37" s="526">
        <v>3138.3513402499998</v>
      </c>
      <c r="Z37" s="526">
        <v>90.850294667171596</v>
      </c>
      <c r="AA37" s="527">
        <v>3.78907625127367</v>
      </c>
      <c r="AB37" s="526">
        <v>2592.1616221200002</v>
      </c>
      <c r="AC37" s="526">
        <v>94.055742802973398</v>
      </c>
      <c r="AD37" s="527">
        <v>2.4240091816309399</v>
      </c>
      <c r="AE37" s="543">
        <v>2456.68704308</v>
      </c>
      <c r="AF37" s="526">
        <v>87.025477615127897</v>
      </c>
      <c r="AG37" s="527">
        <v>1.5232933519979801</v>
      </c>
      <c r="AH37" s="543">
        <v>2564.47319328</v>
      </c>
      <c r="AI37" s="526">
        <v>86.973704471783805</v>
      </c>
      <c r="AJ37" s="527">
        <v>1.3832070426871299</v>
      </c>
      <c r="AK37" s="543">
        <v>3005.2378079099999</v>
      </c>
      <c r="AL37" s="526">
        <v>85.356183630966598</v>
      </c>
      <c r="AM37" s="527">
        <v>1.2331645356272101</v>
      </c>
      <c r="AN37" s="528">
        <v>40755.908644249997</v>
      </c>
      <c r="AO37" s="526">
        <v>86.835650455366704</v>
      </c>
      <c r="AP37" s="527">
        <v>6.7528863306198099</v>
      </c>
    </row>
    <row r="38" spans="1:42" s="520" customFormat="1" ht="14.45" customHeight="1" thickBot="1" x14ac:dyDescent="0.25">
      <c r="A38" s="680"/>
      <c r="B38" s="679"/>
      <c r="C38" s="525" t="s">
        <v>256</v>
      </c>
      <c r="D38" s="526">
        <v>283.96848057</v>
      </c>
      <c r="E38" s="526">
        <v>8.6707133615358902</v>
      </c>
      <c r="F38" s="527">
        <v>6.8047665521376999</v>
      </c>
      <c r="G38" s="526">
        <v>247.76036367</v>
      </c>
      <c r="H38" s="526">
        <v>6.8363063116803202</v>
      </c>
      <c r="I38" s="527">
        <v>6.9415716796093303</v>
      </c>
      <c r="J38" s="526">
        <v>1347.42087264</v>
      </c>
      <c r="K38" s="526">
        <v>19.234578152872299</v>
      </c>
      <c r="L38" s="527">
        <v>11.0974794129045</v>
      </c>
      <c r="M38" s="526">
        <v>552.76271629999997</v>
      </c>
      <c r="N38" s="526">
        <v>11.720473268783399</v>
      </c>
      <c r="O38" s="527">
        <v>12.746445458497901</v>
      </c>
      <c r="P38" s="526">
        <v>439.85776347000001</v>
      </c>
      <c r="Q38" s="526">
        <v>10.825074453039401</v>
      </c>
      <c r="R38" s="527">
        <v>14.4607752884608</v>
      </c>
      <c r="S38" s="526">
        <v>945.67679061000001</v>
      </c>
      <c r="T38" s="526">
        <v>19.604423696377701</v>
      </c>
      <c r="U38" s="527">
        <v>9.1780095687273793</v>
      </c>
      <c r="V38" s="526">
        <v>615.35185770999999</v>
      </c>
      <c r="W38" s="526">
        <v>15.6815517720683</v>
      </c>
      <c r="X38" s="527">
        <v>6.4252740818987597</v>
      </c>
      <c r="Y38" s="526">
        <v>316.06931049999997</v>
      </c>
      <c r="Z38" s="526">
        <v>9.1497053328284501</v>
      </c>
      <c r="AA38" s="527">
        <v>4.5145708117833498</v>
      </c>
      <c r="AB38" s="526">
        <v>163.82280251</v>
      </c>
      <c r="AC38" s="526">
        <v>5.9442571970265696</v>
      </c>
      <c r="AD38" s="527">
        <v>5.7750385983180603</v>
      </c>
      <c r="AE38" s="543">
        <v>366.26447687000001</v>
      </c>
      <c r="AF38" s="526">
        <v>12.974522384872101</v>
      </c>
      <c r="AG38" s="527">
        <v>5.6269816660251104</v>
      </c>
      <c r="AH38" s="543">
        <v>384.08833902999999</v>
      </c>
      <c r="AI38" s="526">
        <v>13.026295528216201</v>
      </c>
      <c r="AJ38" s="527">
        <v>5.6628681059548196</v>
      </c>
      <c r="AK38" s="543">
        <v>515.58245380999995</v>
      </c>
      <c r="AL38" s="526">
        <v>14.6438163690335</v>
      </c>
      <c r="AM38" s="527">
        <v>3.83027110496394</v>
      </c>
      <c r="AN38" s="528">
        <v>6178.6262276899997</v>
      </c>
      <c r="AO38" s="526">
        <v>13.1643495446333</v>
      </c>
      <c r="AP38" s="527">
        <v>8.6149677954347901</v>
      </c>
    </row>
    <row r="39" spans="1:42" s="520" customFormat="1" ht="14.45" customHeight="1" thickBot="1" x14ac:dyDescent="0.25">
      <c r="A39" s="680"/>
      <c r="B39" s="679"/>
      <c r="C39" s="533" t="s">
        <v>257</v>
      </c>
      <c r="D39" s="534">
        <v>3275.0301933599999</v>
      </c>
      <c r="E39" s="534">
        <v>100</v>
      </c>
      <c r="F39" s="535">
        <v>4.6495445017249404</v>
      </c>
      <c r="G39" s="534">
        <v>3624.18464554</v>
      </c>
      <c r="H39" s="534">
        <v>100</v>
      </c>
      <c r="I39" s="535">
        <v>4.0652254014159901</v>
      </c>
      <c r="J39" s="534">
        <v>7005.2010599400001</v>
      </c>
      <c r="K39" s="534">
        <v>100</v>
      </c>
      <c r="L39" s="535">
        <v>12.393729957674999</v>
      </c>
      <c r="M39" s="534">
        <v>4716.2149823099999</v>
      </c>
      <c r="N39" s="534">
        <v>100</v>
      </c>
      <c r="O39" s="535">
        <v>13.1072896189904</v>
      </c>
      <c r="P39" s="534">
        <v>4063.3232166500002</v>
      </c>
      <c r="Q39" s="534">
        <v>100</v>
      </c>
      <c r="R39" s="535">
        <v>12.1346848433846</v>
      </c>
      <c r="S39" s="534">
        <v>4823.7928605099996</v>
      </c>
      <c r="T39" s="534">
        <v>100</v>
      </c>
      <c r="U39" s="535">
        <v>8.9004512163410308</v>
      </c>
      <c r="V39" s="534">
        <v>3924.0495242699999</v>
      </c>
      <c r="W39" s="534">
        <v>100</v>
      </c>
      <c r="X39" s="535">
        <v>5.0599783049461102</v>
      </c>
      <c r="Y39" s="534">
        <v>3454.4206507499998</v>
      </c>
      <c r="Z39" s="534">
        <v>100</v>
      </c>
      <c r="AA39" s="535">
        <v>3.855456865766</v>
      </c>
      <c r="AB39" s="534">
        <v>2755.9844246299999</v>
      </c>
      <c r="AC39" s="534">
        <v>100</v>
      </c>
      <c r="AD39" s="535">
        <v>2.62320298890684</v>
      </c>
      <c r="AE39" s="538">
        <v>2822.9515199500001</v>
      </c>
      <c r="AF39" s="534">
        <v>100</v>
      </c>
      <c r="AG39" s="535">
        <v>2.0557273109068102</v>
      </c>
      <c r="AH39" s="538">
        <v>2948.5615323100001</v>
      </c>
      <c r="AI39" s="534">
        <v>100</v>
      </c>
      <c r="AJ39" s="535">
        <v>1.94068834039438</v>
      </c>
      <c r="AK39" s="538">
        <v>3520.82026172</v>
      </c>
      <c r="AL39" s="534">
        <v>100</v>
      </c>
      <c r="AM39" s="535">
        <v>1.6134800525489901</v>
      </c>
      <c r="AN39" s="536">
        <v>46934.534871939999</v>
      </c>
      <c r="AO39" s="534">
        <v>100</v>
      </c>
      <c r="AP39" s="535">
        <v>6.9980172434538899</v>
      </c>
    </row>
    <row r="40" spans="1:42" s="520" customFormat="1" ht="14.45" customHeight="1" thickBot="1" x14ac:dyDescent="0.25">
      <c r="A40" s="680"/>
      <c r="B40" s="679" t="s">
        <v>348</v>
      </c>
      <c r="C40" s="525" t="s">
        <v>244</v>
      </c>
      <c r="D40" s="526">
        <v>6.9365999999999997E-2</v>
      </c>
      <c r="E40" s="526">
        <v>4.7516175346351396E-3</v>
      </c>
      <c r="F40" s="527">
        <v>2</v>
      </c>
      <c r="G40" s="526" t="s">
        <v>245</v>
      </c>
      <c r="H40" s="526" t="s">
        <v>245</v>
      </c>
      <c r="I40" s="527">
        <v>0</v>
      </c>
      <c r="J40" s="526" t="s">
        <v>245</v>
      </c>
      <c r="K40" s="526" t="s">
        <v>245</v>
      </c>
      <c r="L40" s="527">
        <v>0</v>
      </c>
      <c r="M40" s="526">
        <v>2.960001E-2</v>
      </c>
      <c r="N40" s="526">
        <v>1.48170426706331E-3</v>
      </c>
      <c r="O40" s="527">
        <v>1</v>
      </c>
      <c r="P40" s="526">
        <v>5.313E-3</v>
      </c>
      <c r="Q40" s="526">
        <v>2.8559665280786099E-4</v>
      </c>
      <c r="R40" s="527">
        <v>0.5</v>
      </c>
      <c r="S40" s="526">
        <v>0.18020000999999999</v>
      </c>
      <c r="T40" s="526">
        <v>7.2440312696663801E-3</v>
      </c>
      <c r="U40" s="527">
        <v>1</v>
      </c>
      <c r="V40" s="526">
        <v>0.23440000999999999</v>
      </c>
      <c r="W40" s="526">
        <v>1.084891352586E-2</v>
      </c>
      <c r="X40" s="527">
        <v>2.7834896636736501</v>
      </c>
      <c r="Y40" s="526">
        <v>17.908772630000001</v>
      </c>
      <c r="Z40" s="526">
        <v>0.92613621382632005</v>
      </c>
      <c r="AA40" s="527">
        <v>2.9993183117429498</v>
      </c>
      <c r="AB40" s="526">
        <v>0.51824000000000003</v>
      </c>
      <c r="AC40" s="526">
        <v>3.3593905373068299E-2</v>
      </c>
      <c r="AD40" s="527">
        <v>0.5</v>
      </c>
      <c r="AE40" s="543">
        <v>3.85</v>
      </c>
      <c r="AF40" s="526">
        <v>0.28419150129409798</v>
      </c>
      <c r="AG40" s="527">
        <v>0.5</v>
      </c>
      <c r="AH40" s="543">
        <v>12.720008</v>
      </c>
      <c r="AI40" s="526">
        <v>0.94549953327684499</v>
      </c>
      <c r="AJ40" s="527">
        <v>0.46372461400967702</v>
      </c>
      <c r="AK40" s="543">
        <v>4.609</v>
      </c>
      <c r="AL40" s="526">
        <v>0.32913812981374302</v>
      </c>
      <c r="AM40" s="527">
        <v>0.117183770883055</v>
      </c>
      <c r="AN40" s="528">
        <v>40.124899659999997</v>
      </c>
      <c r="AO40" s="526">
        <v>0.18966444731823201</v>
      </c>
      <c r="AP40" s="527">
        <v>1.5785846083533901</v>
      </c>
    </row>
    <row r="41" spans="1:42" s="520" customFormat="1" ht="14.45" customHeight="1" thickBot="1" x14ac:dyDescent="0.25">
      <c r="A41" s="680"/>
      <c r="B41" s="679"/>
      <c r="C41" s="525" t="s">
        <v>246</v>
      </c>
      <c r="D41" s="526">
        <v>504.80805792000001</v>
      </c>
      <c r="E41" s="526">
        <v>34.579690621309901</v>
      </c>
      <c r="F41" s="527">
        <v>3.04548649003145</v>
      </c>
      <c r="G41" s="526">
        <v>231.66656710999999</v>
      </c>
      <c r="H41" s="526">
        <v>15.1851014985206</v>
      </c>
      <c r="I41" s="527">
        <v>3.1484961700165202</v>
      </c>
      <c r="J41" s="526">
        <v>798.56230646999995</v>
      </c>
      <c r="K41" s="526">
        <v>38.256825859618502</v>
      </c>
      <c r="L41" s="527">
        <v>8.7671605922392501</v>
      </c>
      <c r="M41" s="526">
        <v>651.32050106999998</v>
      </c>
      <c r="N41" s="526">
        <v>32.6035148522326</v>
      </c>
      <c r="O41" s="527">
        <v>10.9829572520471</v>
      </c>
      <c r="P41" s="526">
        <v>787.04308175000006</v>
      </c>
      <c r="Q41" s="526">
        <v>42.3069583593796</v>
      </c>
      <c r="R41" s="527">
        <v>10.6846037134165</v>
      </c>
      <c r="S41" s="526">
        <v>930.65060359999995</v>
      </c>
      <c r="T41" s="526">
        <v>37.412107100395197</v>
      </c>
      <c r="U41" s="527">
        <v>7.2564755319579399</v>
      </c>
      <c r="V41" s="526">
        <v>594.86570838</v>
      </c>
      <c r="W41" s="526">
        <v>27.532620965818399</v>
      </c>
      <c r="X41" s="527">
        <v>2.2414687659313599</v>
      </c>
      <c r="Y41" s="526">
        <v>620.16939954999998</v>
      </c>
      <c r="Z41" s="526">
        <v>32.071507718403602</v>
      </c>
      <c r="AA41" s="527">
        <v>1.68385298553082</v>
      </c>
      <c r="AB41" s="526">
        <v>528.30264510999996</v>
      </c>
      <c r="AC41" s="526">
        <v>34.246196874357501</v>
      </c>
      <c r="AD41" s="527">
        <v>0.90356661632851099</v>
      </c>
      <c r="AE41" s="543">
        <v>403.00641691999999</v>
      </c>
      <c r="AF41" s="526">
        <v>29.748311339129899</v>
      </c>
      <c r="AG41" s="527">
        <v>0.53661688819349795</v>
      </c>
      <c r="AH41" s="543">
        <v>402.58360519000001</v>
      </c>
      <c r="AI41" s="526">
        <v>29.9247147338315</v>
      </c>
      <c r="AJ41" s="527">
        <v>0.58466297706408599</v>
      </c>
      <c r="AK41" s="543">
        <v>496.88753473000003</v>
      </c>
      <c r="AL41" s="526">
        <v>35.483756543456998</v>
      </c>
      <c r="AM41" s="527">
        <v>0.43678794532072102</v>
      </c>
      <c r="AN41" s="528">
        <v>6949.8664277999997</v>
      </c>
      <c r="AO41" s="526">
        <v>32.850987445041802</v>
      </c>
      <c r="AP41" s="527">
        <v>5.0515355444638601</v>
      </c>
    </row>
    <row r="42" spans="1:42" s="520" customFormat="1" ht="14.45" customHeight="1" thickBot="1" x14ac:dyDescent="0.25">
      <c r="A42" s="680"/>
      <c r="B42" s="679"/>
      <c r="C42" s="525" t="s">
        <v>247</v>
      </c>
      <c r="D42" s="526">
        <v>673.48535105999997</v>
      </c>
      <c r="E42" s="526">
        <v>46.134198359666101</v>
      </c>
      <c r="F42" s="527">
        <v>4.8351174831175499</v>
      </c>
      <c r="G42" s="526">
        <v>749.65709507999998</v>
      </c>
      <c r="H42" s="526">
        <v>49.137945193752202</v>
      </c>
      <c r="I42" s="527">
        <v>4.3096727673981396</v>
      </c>
      <c r="J42" s="526">
        <v>1002.7420425400001</v>
      </c>
      <c r="K42" s="526">
        <v>48.038490413035902</v>
      </c>
      <c r="L42" s="527">
        <v>11.8736163083255</v>
      </c>
      <c r="M42" s="526">
        <v>1022.12765386</v>
      </c>
      <c r="N42" s="526">
        <v>51.165216032284299</v>
      </c>
      <c r="O42" s="527">
        <v>13.7650217265068</v>
      </c>
      <c r="P42" s="526">
        <v>905.29235277999999</v>
      </c>
      <c r="Q42" s="526">
        <v>48.663366415682603</v>
      </c>
      <c r="R42" s="527">
        <v>12.247194314680399</v>
      </c>
      <c r="S42" s="526">
        <v>1111.53602918</v>
      </c>
      <c r="T42" s="526">
        <v>44.6836920416415</v>
      </c>
      <c r="U42" s="527">
        <v>9.1341121676592998</v>
      </c>
      <c r="V42" s="526">
        <v>1203.42366154</v>
      </c>
      <c r="W42" s="526">
        <v>55.698970486482601</v>
      </c>
      <c r="X42" s="527">
        <v>5.2012456349408902</v>
      </c>
      <c r="Y42" s="526">
        <v>1040.39997933</v>
      </c>
      <c r="Z42" s="526">
        <v>53.803357585073599</v>
      </c>
      <c r="AA42" s="527">
        <v>4.4228001144933398</v>
      </c>
      <c r="AB42" s="526">
        <v>881.19026451000002</v>
      </c>
      <c r="AC42" s="526">
        <v>57.121454078453901</v>
      </c>
      <c r="AD42" s="527">
        <v>2.5409947298765601</v>
      </c>
      <c r="AE42" s="543">
        <v>720.05713804000004</v>
      </c>
      <c r="AF42" s="526">
        <v>53.151719240810202</v>
      </c>
      <c r="AG42" s="527">
        <v>1.3890489099657199</v>
      </c>
      <c r="AH42" s="543">
        <v>756.15295960000003</v>
      </c>
      <c r="AI42" s="526">
        <v>56.206117982606997</v>
      </c>
      <c r="AJ42" s="527">
        <v>1.5073029845635699</v>
      </c>
      <c r="AK42" s="543">
        <v>659.24786736999999</v>
      </c>
      <c r="AL42" s="526">
        <v>47.078240431733597</v>
      </c>
      <c r="AM42" s="527">
        <v>1.5824455509443001</v>
      </c>
      <c r="AN42" s="528">
        <v>10725.312394889999</v>
      </c>
      <c r="AO42" s="526">
        <v>50.696960364490998</v>
      </c>
      <c r="AP42" s="527">
        <v>6.5253279182838204</v>
      </c>
    </row>
    <row r="43" spans="1:42" s="520" customFormat="1" ht="14.45" customHeight="1" thickBot="1" x14ac:dyDescent="0.25">
      <c r="A43" s="680"/>
      <c r="B43" s="679"/>
      <c r="C43" s="525" t="s">
        <v>248</v>
      </c>
      <c r="D43" s="526">
        <v>180.63794910999999</v>
      </c>
      <c r="E43" s="526">
        <v>12.373820696185501</v>
      </c>
      <c r="F43" s="527">
        <v>8.6760520506232908</v>
      </c>
      <c r="G43" s="526">
        <v>115.49477222</v>
      </c>
      <c r="H43" s="526">
        <v>7.5703622693061003</v>
      </c>
      <c r="I43" s="527">
        <v>6.5831929123171697</v>
      </c>
      <c r="J43" s="526">
        <v>144.02831223000001</v>
      </c>
      <c r="K43" s="526">
        <v>6.8999826503141799</v>
      </c>
      <c r="L43" s="527">
        <v>13.1621887755263</v>
      </c>
      <c r="M43" s="526">
        <v>116.26316324</v>
      </c>
      <c r="N43" s="526">
        <v>5.8198502323136498</v>
      </c>
      <c r="O43" s="527">
        <v>13.6367775248342</v>
      </c>
      <c r="P43" s="526">
        <v>83.213370580000003</v>
      </c>
      <c r="Q43" s="526">
        <v>4.4730773774718902</v>
      </c>
      <c r="R43" s="527">
        <v>13.841163059050199</v>
      </c>
      <c r="S43" s="526">
        <v>120.33659949</v>
      </c>
      <c r="T43" s="526">
        <v>4.8375252009746204</v>
      </c>
      <c r="U43" s="527">
        <v>12.502168375525899</v>
      </c>
      <c r="V43" s="526">
        <v>180.84916014000001</v>
      </c>
      <c r="W43" s="526">
        <v>8.3703789073356294</v>
      </c>
      <c r="X43" s="527">
        <v>9.6190163269670208</v>
      </c>
      <c r="Y43" s="526">
        <v>118.33159928000001</v>
      </c>
      <c r="Z43" s="526">
        <v>6.1194131835483896</v>
      </c>
      <c r="AA43" s="527">
        <v>7.0238407996587702</v>
      </c>
      <c r="AB43" s="526">
        <v>86.146363960000002</v>
      </c>
      <c r="AC43" s="526">
        <v>5.5842713783307696</v>
      </c>
      <c r="AD43" s="527">
        <v>5.25899652743046</v>
      </c>
      <c r="AE43" s="543">
        <v>127.43205881999999</v>
      </c>
      <c r="AF43" s="526">
        <v>9.4065215867671697</v>
      </c>
      <c r="AG43" s="527">
        <v>4.2583202295608897</v>
      </c>
      <c r="AH43" s="543">
        <v>72.164472590000003</v>
      </c>
      <c r="AI43" s="526">
        <v>5.3641063081890099</v>
      </c>
      <c r="AJ43" s="527">
        <v>4.0611215322857301</v>
      </c>
      <c r="AK43" s="543">
        <v>101.38487506</v>
      </c>
      <c r="AL43" s="526">
        <v>7.2401015770554098</v>
      </c>
      <c r="AM43" s="527">
        <v>3.4283061346547599</v>
      </c>
      <c r="AN43" s="528">
        <v>1446.2826967200001</v>
      </c>
      <c r="AO43" s="526">
        <v>6.8363637208736998</v>
      </c>
      <c r="AP43" s="527">
        <v>8.7618001608102407</v>
      </c>
    </row>
    <row r="44" spans="1:42" s="520" customFormat="1" ht="14.45" customHeight="1" thickBot="1" x14ac:dyDescent="0.25">
      <c r="A44" s="680"/>
      <c r="B44" s="679"/>
      <c r="C44" s="525" t="s">
        <v>249</v>
      </c>
      <c r="D44" s="526">
        <v>34.25081874</v>
      </c>
      <c r="E44" s="526">
        <v>2.34620406107594</v>
      </c>
      <c r="F44" s="527">
        <v>8.9699459843919591</v>
      </c>
      <c r="G44" s="526">
        <v>58.202387780000002</v>
      </c>
      <c r="H44" s="526">
        <v>3.81500523325795</v>
      </c>
      <c r="I44" s="527">
        <v>9.3749973847688093</v>
      </c>
      <c r="J44" s="526">
        <v>31.753056239999999</v>
      </c>
      <c r="K44" s="526">
        <v>1.52119769896751</v>
      </c>
      <c r="L44" s="527">
        <v>14.2643003012032</v>
      </c>
      <c r="M44" s="526">
        <v>27.320094260000001</v>
      </c>
      <c r="N44" s="526">
        <v>1.3675772488459901</v>
      </c>
      <c r="O44" s="527">
        <v>14.488072889979801</v>
      </c>
      <c r="P44" s="526">
        <v>15.135818779999999</v>
      </c>
      <c r="Q44" s="526">
        <v>0.81361550556641604</v>
      </c>
      <c r="R44" s="527">
        <v>13.040635489823201</v>
      </c>
      <c r="S44" s="526">
        <v>19.64134838</v>
      </c>
      <c r="T44" s="526">
        <v>0.78958120947457799</v>
      </c>
      <c r="U44" s="527">
        <v>11.672768106789199</v>
      </c>
      <c r="V44" s="526">
        <v>12.53933685</v>
      </c>
      <c r="W44" s="526">
        <v>0.580367642293527</v>
      </c>
      <c r="X44" s="527">
        <v>12.1492860541026</v>
      </c>
      <c r="Y44" s="526">
        <v>16.359675899999999</v>
      </c>
      <c r="Z44" s="526">
        <v>0.84602605720008495</v>
      </c>
      <c r="AA44" s="527">
        <v>6.9476947428402296</v>
      </c>
      <c r="AB44" s="526">
        <v>15.85074548</v>
      </c>
      <c r="AC44" s="526">
        <v>1.0274939096706399</v>
      </c>
      <c r="AD44" s="527">
        <v>7.8806442304882696</v>
      </c>
      <c r="AE44" s="543">
        <v>12.409196980000001</v>
      </c>
      <c r="AF44" s="526">
        <v>0.91599696612997095</v>
      </c>
      <c r="AG44" s="527">
        <v>7.1669672704317096</v>
      </c>
      <c r="AH44" s="543">
        <v>22.285615839999998</v>
      </c>
      <c r="AI44" s="526">
        <v>1.6565272109504201</v>
      </c>
      <c r="AJ44" s="527">
        <v>5.1845631835992396</v>
      </c>
      <c r="AK44" s="543">
        <v>18.30642173</v>
      </c>
      <c r="AL44" s="526">
        <v>1.30729906960162</v>
      </c>
      <c r="AM44" s="527">
        <v>5.8669587936997702</v>
      </c>
      <c r="AN44" s="528">
        <v>284.05451696</v>
      </c>
      <c r="AO44" s="526">
        <v>1.3426835561952399</v>
      </c>
      <c r="AP44" s="527">
        <v>9.96666460076543</v>
      </c>
    </row>
    <row r="45" spans="1:42" s="520" customFormat="1" ht="14.45" customHeight="1" thickBot="1" x14ac:dyDescent="0.25">
      <c r="A45" s="680"/>
      <c r="B45" s="679"/>
      <c r="C45" s="525" t="s">
        <v>250</v>
      </c>
      <c r="D45" s="526">
        <v>20.01885476</v>
      </c>
      <c r="E45" s="526">
        <v>1.3713049808397499</v>
      </c>
      <c r="F45" s="527">
        <v>2.1837812169630801</v>
      </c>
      <c r="G45" s="526">
        <v>242.20999073999999</v>
      </c>
      <c r="H45" s="526">
        <v>15.8761937003894</v>
      </c>
      <c r="I45" s="527">
        <v>2.1624215350482001</v>
      </c>
      <c r="J45" s="526">
        <v>11.71426003</v>
      </c>
      <c r="K45" s="526">
        <v>0.56119654335179303</v>
      </c>
      <c r="L45" s="527">
        <v>16.093143751787601</v>
      </c>
      <c r="M45" s="526">
        <v>3.0285951500000001</v>
      </c>
      <c r="N45" s="526">
        <v>0.151604082463562</v>
      </c>
      <c r="O45" s="527">
        <v>12.0925326093849</v>
      </c>
      <c r="P45" s="526">
        <v>2.0356238900000001</v>
      </c>
      <c r="Q45" s="526">
        <v>0.109423559073916</v>
      </c>
      <c r="R45" s="527">
        <v>11.8776368457731</v>
      </c>
      <c r="S45" s="526">
        <v>0.69573499999999999</v>
      </c>
      <c r="T45" s="526">
        <v>2.79685117409335E-2</v>
      </c>
      <c r="U45" s="527">
        <v>8.1658844243857196</v>
      </c>
      <c r="V45" s="526">
        <v>6.1053705100000002</v>
      </c>
      <c r="W45" s="526">
        <v>0.282579496077349</v>
      </c>
      <c r="X45" s="527">
        <v>6.2157805964178898</v>
      </c>
      <c r="Y45" s="526">
        <v>0.64874262000000005</v>
      </c>
      <c r="Z45" s="526">
        <v>3.3549146345634703E-2</v>
      </c>
      <c r="AA45" s="527">
        <v>3.5284723192689298</v>
      </c>
      <c r="AB45" s="526">
        <v>0.94519836000000002</v>
      </c>
      <c r="AC45" s="526">
        <v>6.1270655033612502E-2</v>
      </c>
      <c r="AD45" s="527">
        <v>2.8628581676760398</v>
      </c>
      <c r="AE45" s="543">
        <v>1.099518</v>
      </c>
      <c r="AF45" s="526">
        <v>8.1161992498671204E-2</v>
      </c>
      <c r="AG45" s="527">
        <v>1.9307976768002</v>
      </c>
      <c r="AH45" s="543">
        <v>3.6848295100000001</v>
      </c>
      <c r="AI45" s="526">
        <v>0.27389955901833901</v>
      </c>
      <c r="AJ45" s="527">
        <v>8.6400875871187903</v>
      </c>
      <c r="AK45" s="543">
        <v>0.42631216</v>
      </c>
      <c r="AL45" s="526">
        <v>3.04438244867123E-2</v>
      </c>
      <c r="AM45" s="527">
        <v>1.1437201359679701</v>
      </c>
      <c r="AN45" s="528">
        <v>292.61303072999999</v>
      </c>
      <c r="AO45" s="526">
        <v>1.3831383809501201</v>
      </c>
      <c r="AP45" s="527">
        <v>3.0752960897511801</v>
      </c>
    </row>
    <row r="46" spans="1:42" s="520" customFormat="1" ht="14.45" customHeight="1" thickBot="1" x14ac:dyDescent="0.25">
      <c r="A46" s="680"/>
      <c r="B46" s="679"/>
      <c r="C46" s="525" t="s">
        <v>251</v>
      </c>
      <c r="D46" s="526">
        <v>46.569020029999997</v>
      </c>
      <c r="E46" s="526">
        <v>3.1900091131869099</v>
      </c>
      <c r="F46" s="527">
        <v>3.7905080764335302</v>
      </c>
      <c r="G46" s="526">
        <v>128.37759323</v>
      </c>
      <c r="H46" s="526">
        <v>8.4147954866863106</v>
      </c>
      <c r="I46" s="527">
        <v>9.4788016818158898</v>
      </c>
      <c r="J46" s="526">
        <v>95.217488290000006</v>
      </c>
      <c r="K46" s="526">
        <v>4.5615963072477497</v>
      </c>
      <c r="L46" s="527">
        <v>11.173872902171</v>
      </c>
      <c r="M46" s="526">
        <v>174.37935271000001</v>
      </c>
      <c r="N46" s="526">
        <v>8.7290048550032697</v>
      </c>
      <c r="O46" s="527">
        <v>14.375849834146001</v>
      </c>
      <c r="P46" s="526">
        <v>67.590259509999996</v>
      </c>
      <c r="Q46" s="526">
        <v>3.6332678107417098</v>
      </c>
      <c r="R46" s="527">
        <v>13.3197862465494</v>
      </c>
      <c r="S46" s="526">
        <v>303.31330438999998</v>
      </c>
      <c r="T46" s="526">
        <v>12.193179464901201</v>
      </c>
      <c r="U46" s="527">
        <v>9.3463778236927393</v>
      </c>
      <c r="V46" s="526">
        <v>150.38776636</v>
      </c>
      <c r="W46" s="526">
        <v>6.9605111048709896</v>
      </c>
      <c r="X46" s="527">
        <v>7.2541707134422699</v>
      </c>
      <c r="Y46" s="526">
        <v>119.41090002</v>
      </c>
      <c r="Z46" s="526">
        <v>6.1752282592978602</v>
      </c>
      <c r="AA46" s="527">
        <v>6.0704154459609603</v>
      </c>
      <c r="AB46" s="526">
        <v>29.430813659999998</v>
      </c>
      <c r="AC46" s="526">
        <v>1.90779555639558</v>
      </c>
      <c r="AD46" s="527">
        <v>1.4016948788758701</v>
      </c>
      <c r="AE46" s="543">
        <v>85.755356570000004</v>
      </c>
      <c r="AF46" s="526">
        <v>6.3301152019841602</v>
      </c>
      <c r="AG46" s="527">
        <v>8.3111002799600406</v>
      </c>
      <c r="AH46" s="543">
        <v>75.720006010000006</v>
      </c>
      <c r="AI46" s="526">
        <v>5.6283950719350901</v>
      </c>
      <c r="AJ46" s="527">
        <v>7.9805130326930396</v>
      </c>
      <c r="AK46" s="543">
        <v>119.36192061</v>
      </c>
      <c r="AL46" s="526">
        <v>8.5238792190392392</v>
      </c>
      <c r="AM46" s="527">
        <v>4.9707458230907697</v>
      </c>
      <c r="AN46" s="528">
        <v>1395.5137813900001</v>
      </c>
      <c r="AO46" s="526">
        <v>6.5963865907474402</v>
      </c>
      <c r="AP46" s="527">
        <v>8.9334431270658499</v>
      </c>
    </row>
    <row r="47" spans="1:42" s="520" customFormat="1" ht="14.45" customHeight="1" thickBot="1" x14ac:dyDescent="0.25">
      <c r="A47" s="680"/>
      <c r="B47" s="679"/>
      <c r="C47" s="525" t="s">
        <v>252</v>
      </c>
      <c r="D47" s="526">
        <v>2.9999999999999997E-4</v>
      </c>
      <c r="E47" s="526">
        <v>2.0550201256963699E-5</v>
      </c>
      <c r="F47" s="527">
        <v>2.9929999999999999</v>
      </c>
      <c r="G47" s="526">
        <v>9.1021100000000001E-3</v>
      </c>
      <c r="H47" s="526">
        <v>5.9661808747341202E-4</v>
      </c>
      <c r="I47" s="527">
        <v>5</v>
      </c>
      <c r="J47" s="526">
        <v>0.35950169999999998</v>
      </c>
      <c r="K47" s="526">
        <v>1.7222693610387099E-2</v>
      </c>
      <c r="L47" s="527">
        <v>10.093422089520001</v>
      </c>
      <c r="M47" s="526">
        <v>3.2313000000000001</v>
      </c>
      <c r="N47" s="526">
        <v>0.161750992589586</v>
      </c>
      <c r="O47" s="527">
        <v>15.1620366415994</v>
      </c>
      <c r="P47" s="526">
        <v>1E-4</v>
      </c>
      <c r="Q47" s="526">
        <v>5.3754310711059901E-6</v>
      </c>
      <c r="R47" s="527">
        <v>12</v>
      </c>
      <c r="S47" s="526">
        <v>1.2115050000000001</v>
      </c>
      <c r="T47" s="526">
        <v>4.8702439602290599E-2</v>
      </c>
      <c r="U47" s="527">
        <v>8.1675598945113705</v>
      </c>
      <c r="V47" s="526">
        <v>10.47894</v>
      </c>
      <c r="W47" s="526">
        <v>0.48500473145319001</v>
      </c>
      <c r="X47" s="527">
        <v>6.0739582285994604</v>
      </c>
      <c r="Y47" s="526">
        <v>5.4107420000000003E-2</v>
      </c>
      <c r="Z47" s="526">
        <v>2.79811699740757E-3</v>
      </c>
      <c r="AA47" s="527">
        <v>0.51</v>
      </c>
      <c r="AB47" s="526">
        <v>0.27639999999999998</v>
      </c>
      <c r="AC47" s="526">
        <v>1.7917095255318101E-2</v>
      </c>
      <c r="AD47" s="527">
        <v>0.51</v>
      </c>
      <c r="AE47" s="543">
        <v>1.1100000000000001</v>
      </c>
      <c r="AF47" s="526">
        <v>8.19357315419348E-2</v>
      </c>
      <c r="AG47" s="527">
        <v>1.6981981981981999</v>
      </c>
      <c r="AH47" s="543">
        <v>9.9500000000000005E-3</v>
      </c>
      <c r="AI47" s="526">
        <v>7.3960019176911001E-4</v>
      </c>
      <c r="AJ47" s="527">
        <v>13</v>
      </c>
      <c r="AK47" s="543" t="s">
        <v>245</v>
      </c>
      <c r="AL47" s="526" t="s">
        <v>245</v>
      </c>
      <c r="AM47" s="527">
        <v>0</v>
      </c>
      <c r="AN47" s="528">
        <v>16.74120623</v>
      </c>
      <c r="AO47" s="526">
        <v>7.9133197938406896E-2</v>
      </c>
      <c r="AP47" s="527">
        <v>7.6694528673875597</v>
      </c>
    </row>
    <row r="48" spans="1:42" s="520" customFormat="1" ht="14.45" customHeight="1" thickBot="1" x14ac:dyDescent="0.25">
      <c r="A48" s="680"/>
      <c r="B48" s="679"/>
      <c r="C48" s="525" t="s">
        <v>253</v>
      </c>
      <c r="D48" s="526" t="s">
        <v>245</v>
      </c>
      <c r="E48" s="526" t="s">
        <v>245</v>
      </c>
      <c r="F48" s="527">
        <v>0</v>
      </c>
      <c r="G48" s="526" t="s">
        <v>245</v>
      </c>
      <c r="H48" s="526" t="s">
        <v>245</v>
      </c>
      <c r="I48" s="527">
        <v>0</v>
      </c>
      <c r="J48" s="526">
        <v>2.9951249999999998</v>
      </c>
      <c r="K48" s="526">
        <v>0.14348783385394401</v>
      </c>
      <c r="L48" s="527">
        <v>3.8033759025082401</v>
      </c>
      <c r="M48" s="526" t="s">
        <v>245</v>
      </c>
      <c r="N48" s="526" t="s">
        <v>245</v>
      </c>
      <c r="O48" s="527">
        <v>0</v>
      </c>
      <c r="P48" s="526" t="s">
        <v>245</v>
      </c>
      <c r="Q48" s="526" t="s">
        <v>245</v>
      </c>
      <c r="R48" s="527">
        <v>0</v>
      </c>
      <c r="S48" s="526" t="s">
        <v>245</v>
      </c>
      <c r="T48" s="526" t="s">
        <v>245</v>
      </c>
      <c r="U48" s="527">
        <v>0</v>
      </c>
      <c r="V48" s="526">
        <v>1.70076403</v>
      </c>
      <c r="W48" s="526">
        <v>7.8717752142429903E-2</v>
      </c>
      <c r="X48" s="527">
        <v>5.9270033709497003</v>
      </c>
      <c r="Y48" s="526">
        <v>0.42510100000000001</v>
      </c>
      <c r="Z48" s="526">
        <v>2.1983719307166302E-2</v>
      </c>
      <c r="AA48" s="527">
        <v>0.51</v>
      </c>
      <c r="AB48" s="526">
        <v>1.01E-4</v>
      </c>
      <c r="AC48" s="526">
        <v>6.5471295976379599E-6</v>
      </c>
      <c r="AD48" s="527">
        <v>0.51</v>
      </c>
      <c r="AE48" s="543">
        <v>6.2912999999999999E-4</v>
      </c>
      <c r="AF48" s="526">
        <v>4.6439843950430103E-5</v>
      </c>
      <c r="AG48" s="527">
        <v>11.078812010236399</v>
      </c>
      <c r="AH48" s="543" t="s">
        <v>245</v>
      </c>
      <c r="AI48" s="526" t="s">
        <v>245</v>
      </c>
      <c r="AJ48" s="527">
        <v>0</v>
      </c>
      <c r="AK48" s="543">
        <v>0.1</v>
      </c>
      <c r="AL48" s="526">
        <v>7.1412048126218899E-3</v>
      </c>
      <c r="AM48" s="527">
        <v>13.1</v>
      </c>
      <c r="AN48" s="528">
        <v>5.2217201600000003</v>
      </c>
      <c r="AO48" s="526">
        <v>2.46822964440747E-2</v>
      </c>
      <c r="AP48" s="527">
        <v>4.4057978438277701</v>
      </c>
    </row>
    <row r="49" spans="1:42" s="520" customFormat="1" ht="14.45" customHeight="1" thickBot="1" x14ac:dyDescent="0.25">
      <c r="A49" s="680"/>
      <c r="B49" s="679"/>
      <c r="C49" s="529" t="s">
        <v>254</v>
      </c>
      <c r="D49" s="530">
        <v>1459.8397176200001</v>
      </c>
      <c r="E49" s="530">
        <v>100</v>
      </c>
      <c r="F49" s="531">
        <v>4.7187343590563797</v>
      </c>
      <c r="G49" s="530">
        <v>1525.6175082699999</v>
      </c>
      <c r="H49" s="530">
        <v>100</v>
      </c>
      <c r="I49" s="531">
        <v>4.5927770133055699</v>
      </c>
      <c r="J49" s="530">
        <v>2087.3720924999998</v>
      </c>
      <c r="K49" s="530">
        <v>100</v>
      </c>
      <c r="L49" s="531">
        <v>10.790337223421099</v>
      </c>
      <c r="M49" s="530">
        <v>1997.7002603000001</v>
      </c>
      <c r="N49" s="530">
        <v>100</v>
      </c>
      <c r="O49" s="531">
        <v>12.913249784129301</v>
      </c>
      <c r="P49" s="530">
        <v>1860.3159202899999</v>
      </c>
      <c r="Q49" s="530">
        <v>100</v>
      </c>
      <c r="R49" s="531">
        <v>11.7023969669974</v>
      </c>
      <c r="S49" s="530">
        <v>2487.56532505</v>
      </c>
      <c r="T49" s="530">
        <v>100</v>
      </c>
      <c r="U49" s="531">
        <v>8.6391752179880292</v>
      </c>
      <c r="V49" s="530">
        <v>2160.5851078199998</v>
      </c>
      <c r="W49" s="530">
        <v>100</v>
      </c>
      <c r="X49" s="531">
        <v>4.9467524558465001</v>
      </c>
      <c r="Y49" s="530">
        <v>1933.70827775</v>
      </c>
      <c r="Z49" s="530">
        <v>100</v>
      </c>
      <c r="AA49" s="531">
        <v>3.8121990917159501</v>
      </c>
      <c r="AB49" s="530">
        <v>1542.66077208</v>
      </c>
      <c r="AC49" s="530">
        <v>100</v>
      </c>
      <c r="AD49" s="531">
        <v>2.1642950621294501</v>
      </c>
      <c r="AE49" s="544">
        <v>1354.7203144600001</v>
      </c>
      <c r="AF49" s="530">
        <v>100</v>
      </c>
      <c r="AG49" s="531">
        <v>1.89463368347438</v>
      </c>
      <c r="AH49" s="544">
        <v>1345.3214467400001</v>
      </c>
      <c r="AI49" s="530">
        <v>100</v>
      </c>
      <c r="AJ49" s="531">
        <v>1.80320242423494</v>
      </c>
      <c r="AK49" s="544">
        <v>1400.32393166</v>
      </c>
      <c r="AL49" s="530">
        <v>100</v>
      </c>
      <c r="AM49" s="531">
        <v>1.65025759324787</v>
      </c>
      <c r="AN49" s="532">
        <v>21155.730674539998</v>
      </c>
      <c r="AO49" s="530">
        <v>100</v>
      </c>
      <c r="AP49" s="531">
        <v>6.3424021043105503</v>
      </c>
    </row>
    <row r="50" spans="1:42" s="520" customFormat="1" ht="14.45" customHeight="1" thickBot="1" x14ac:dyDescent="0.25">
      <c r="A50" s="680"/>
      <c r="B50" s="679"/>
      <c r="C50" s="525" t="s">
        <v>255</v>
      </c>
      <c r="D50" s="526">
        <v>1413.20103159</v>
      </c>
      <c r="E50" s="526">
        <v>96.809818751400201</v>
      </c>
      <c r="F50" s="527">
        <v>4.7494558861605896</v>
      </c>
      <c r="G50" s="526">
        <v>1397.23081293</v>
      </c>
      <c r="H50" s="526">
        <v>91.584607895226199</v>
      </c>
      <c r="I50" s="527">
        <v>4.1438463225496003</v>
      </c>
      <c r="J50" s="526">
        <v>1988.79997751</v>
      </c>
      <c r="K50" s="526">
        <v>95.2776931652879</v>
      </c>
      <c r="L50" s="527">
        <v>10.782623054338201</v>
      </c>
      <c r="M50" s="526">
        <v>1820.06000758</v>
      </c>
      <c r="N50" s="526">
        <v>91.109112415746395</v>
      </c>
      <c r="O50" s="527">
        <v>12.769319846894</v>
      </c>
      <c r="P50" s="526">
        <v>1792.7202477799999</v>
      </c>
      <c r="Q50" s="526">
        <v>96.366716437291004</v>
      </c>
      <c r="R50" s="527">
        <v>11.6414503286727</v>
      </c>
      <c r="S50" s="526">
        <v>2182.8603156499998</v>
      </c>
      <c r="T50" s="526">
        <v>87.757231225498202</v>
      </c>
      <c r="U50" s="527">
        <v>8.5418002215613402</v>
      </c>
      <c r="V50" s="526">
        <v>1997.78323742</v>
      </c>
      <c r="W50" s="526">
        <v>92.474950025368898</v>
      </c>
      <c r="X50" s="527">
        <v>4.7665629841298403</v>
      </c>
      <c r="Y50" s="526">
        <v>1795.9093966800001</v>
      </c>
      <c r="Z50" s="526">
        <v>93.742032602075895</v>
      </c>
      <c r="AA50" s="527">
        <v>3.6710363420272198</v>
      </c>
      <c r="AB50" s="526">
        <v>1512.4352174200001</v>
      </c>
      <c r="AC50" s="526">
        <v>98.073633659533897</v>
      </c>
      <c r="AD50" s="527">
        <v>2.1800073796744899</v>
      </c>
      <c r="AE50" s="543">
        <v>1264.0043287599999</v>
      </c>
      <c r="AF50" s="526">
        <v>93.569628056063706</v>
      </c>
      <c r="AG50" s="527">
        <v>1.4637294820564</v>
      </c>
      <c r="AH50" s="543">
        <v>1256.87148273</v>
      </c>
      <c r="AI50" s="526">
        <v>94.317133854995404</v>
      </c>
      <c r="AJ50" s="527">
        <v>1.44451878611717</v>
      </c>
      <c r="AK50" s="543">
        <v>1276.2530110499999</v>
      </c>
      <c r="AL50" s="526">
        <v>91.4408080117107</v>
      </c>
      <c r="AM50" s="527">
        <v>1.34434733400457</v>
      </c>
      <c r="AN50" s="528">
        <v>19698.129067099999</v>
      </c>
      <c r="AO50" s="526">
        <v>93.287065865444902</v>
      </c>
      <c r="AP50" s="527">
        <v>6.1679292003274204</v>
      </c>
    </row>
    <row r="51" spans="1:42" s="520" customFormat="1" ht="14.45" customHeight="1" thickBot="1" x14ac:dyDescent="0.25">
      <c r="A51" s="680"/>
      <c r="B51" s="679"/>
      <c r="C51" s="525" t="s">
        <v>256</v>
      </c>
      <c r="D51" s="526">
        <v>46.56932003</v>
      </c>
      <c r="E51" s="526">
        <v>3.1901812485997598</v>
      </c>
      <c r="F51" s="527">
        <v>3.7905029388789599</v>
      </c>
      <c r="G51" s="526">
        <v>128.38669533999999</v>
      </c>
      <c r="H51" s="526">
        <v>8.4153921047737796</v>
      </c>
      <c r="I51" s="527">
        <v>9.4784841524529906</v>
      </c>
      <c r="J51" s="526">
        <v>98.572114990000003</v>
      </c>
      <c r="K51" s="526">
        <v>4.7223068347120796</v>
      </c>
      <c r="L51" s="527">
        <v>10.945979002032001</v>
      </c>
      <c r="M51" s="526">
        <v>177.61065271000001</v>
      </c>
      <c r="N51" s="526">
        <v>8.8908875842535799</v>
      </c>
      <c r="O51" s="527">
        <v>14.390153060850899</v>
      </c>
      <c r="P51" s="526">
        <v>67.590359509999999</v>
      </c>
      <c r="Q51" s="526">
        <v>3.6332835627090301</v>
      </c>
      <c r="R51" s="527">
        <v>13.3197842939244</v>
      </c>
      <c r="S51" s="526">
        <v>304.52480938999997</v>
      </c>
      <c r="T51" s="526">
        <v>12.242768774501799</v>
      </c>
      <c r="U51" s="527">
        <v>9.3416880783214093</v>
      </c>
      <c r="V51" s="526">
        <v>162.56747039000001</v>
      </c>
      <c r="W51" s="526">
        <v>7.5250499746311297</v>
      </c>
      <c r="X51" s="527">
        <v>7.1642106847924003</v>
      </c>
      <c r="Y51" s="526">
        <v>119.89010844000001</v>
      </c>
      <c r="Z51" s="526">
        <v>6.25796739792405</v>
      </c>
      <c r="AA51" s="527">
        <v>6.0481901103175604</v>
      </c>
      <c r="AB51" s="526">
        <v>29.707314660000002</v>
      </c>
      <c r="AC51" s="526">
        <v>1.92636634046605</v>
      </c>
      <c r="AD51" s="527">
        <v>1.3933954237239701</v>
      </c>
      <c r="AE51" s="543">
        <v>86.865985699999996</v>
      </c>
      <c r="AF51" s="526">
        <v>6.4303719439363096</v>
      </c>
      <c r="AG51" s="527">
        <v>8.2266186499970804</v>
      </c>
      <c r="AH51" s="543">
        <v>75.729956009999995</v>
      </c>
      <c r="AI51" s="526">
        <v>5.6828661450046303</v>
      </c>
      <c r="AJ51" s="527">
        <v>7.98117253255222</v>
      </c>
      <c r="AK51" s="543">
        <v>119.46192061000001</v>
      </c>
      <c r="AL51" s="526">
        <v>8.5591919882892906</v>
      </c>
      <c r="AM51" s="527">
        <v>4.9775507146707803</v>
      </c>
      <c r="AN51" s="528">
        <v>1417.47670778</v>
      </c>
      <c r="AO51" s="526">
        <v>6.7129341345550602</v>
      </c>
      <c r="AP51" s="527">
        <v>8.9018356812313701</v>
      </c>
    </row>
    <row r="52" spans="1:42" s="520" customFormat="1" ht="14.45" customHeight="1" thickBot="1" x14ac:dyDescent="0.25">
      <c r="A52" s="680"/>
      <c r="B52" s="679"/>
      <c r="C52" s="533" t="s">
        <v>257</v>
      </c>
      <c r="D52" s="534">
        <v>1459.7703516199999</v>
      </c>
      <c r="E52" s="534">
        <v>100</v>
      </c>
      <c r="F52" s="535">
        <v>4.7188635490535198</v>
      </c>
      <c r="G52" s="534">
        <v>1525.6175082699999</v>
      </c>
      <c r="H52" s="534">
        <v>100</v>
      </c>
      <c r="I52" s="535">
        <v>4.5927770133055699</v>
      </c>
      <c r="J52" s="534">
        <v>2087.3720924999998</v>
      </c>
      <c r="K52" s="534">
        <v>100</v>
      </c>
      <c r="L52" s="535">
        <v>10.790337223421099</v>
      </c>
      <c r="M52" s="534">
        <v>1997.6706602899999</v>
      </c>
      <c r="N52" s="534">
        <v>100</v>
      </c>
      <c r="O52" s="535">
        <v>12.9134263058752</v>
      </c>
      <c r="P52" s="534">
        <v>1860.31060729</v>
      </c>
      <c r="Q52" s="534">
        <v>100</v>
      </c>
      <c r="R52" s="535">
        <v>11.7024289607595</v>
      </c>
      <c r="S52" s="534">
        <v>2487.3851250399998</v>
      </c>
      <c r="T52" s="534">
        <v>100</v>
      </c>
      <c r="U52" s="535">
        <v>8.6397286423197901</v>
      </c>
      <c r="V52" s="534">
        <v>2160.3507078100001</v>
      </c>
      <c r="W52" s="534">
        <v>100</v>
      </c>
      <c r="X52" s="535">
        <v>4.9469871718202896</v>
      </c>
      <c r="Y52" s="534">
        <v>1915.79950512</v>
      </c>
      <c r="Z52" s="534">
        <v>100</v>
      </c>
      <c r="AA52" s="535">
        <v>3.81979784984535</v>
      </c>
      <c r="AB52" s="534">
        <v>1542.1425320799999</v>
      </c>
      <c r="AC52" s="534">
        <v>100</v>
      </c>
      <c r="AD52" s="535">
        <v>2.1648543517249701</v>
      </c>
      <c r="AE52" s="538">
        <v>1350.8703144599999</v>
      </c>
      <c r="AF52" s="534">
        <v>100</v>
      </c>
      <c r="AG52" s="535">
        <v>1.89860840971116</v>
      </c>
      <c r="AH52" s="538">
        <v>1332.60143874</v>
      </c>
      <c r="AI52" s="534">
        <v>100</v>
      </c>
      <c r="AJ52" s="535">
        <v>1.81598806888951</v>
      </c>
      <c r="AK52" s="538">
        <v>1395.71493166</v>
      </c>
      <c r="AL52" s="534">
        <v>100</v>
      </c>
      <c r="AM52" s="535">
        <v>1.65532018668081</v>
      </c>
      <c r="AN52" s="536">
        <v>21115.605774880001</v>
      </c>
      <c r="AO52" s="534">
        <v>100</v>
      </c>
      <c r="AP52" s="535">
        <v>6.3514545416908303</v>
      </c>
    </row>
    <row r="53" spans="1:42" s="520" customFormat="1" ht="14.45" customHeight="1" thickBot="1" x14ac:dyDescent="0.25">
      <c r="A53" s="679" t="s">
        <v>258</v>
      </c>
      <c r="B53" s="679"/>
      <c r="C53" s="525" t="s">
        <v>244</v>
      </c>
      <c r="D53" s="526">
        <v>16.879055919999999</v>
      </c>
      <c r="E53" s="526">
        <v>1.65393713965633</v>
      </c>
      <c r="F53" s="527">
        <v>0.92422045231307004</v>
      </c>
      <c r="G53" s="526">
        <v>11.160247780000001</v>
      </c>
      <c r="H53" s="526">
        <v>1.15976422959429</v>
      </c>
      <c r="I53" s="527">
        <v>0.88987664393953103</v>
      </c>
      <c r="J53" s="526">
        <v>21.00877616</v>
      </c>
      <c r="K53" s="526">
        <v>1.67169005004199</v>
      </c>
      <c r="L53" s="527">
        <v>0.374536455863691</v>
      </c>
      <c r="M53" s="526">
        <v>14.26917081</v>
      </c>
      <c r="N53" s="526">
        <v>1.37704499761284</v>
      </c>
      <c r="O53" s="527">
        <v>0.48873991024850599</v>
      </c>
      <c r="P53" s="526">
        <v>15.089752539999999</v>
      </c>
      <c r="Q53" s="526">
        <v>1.51336802516048</v>
      </c>
      <c r="R53" s="527">
        <v>0.29570360383126598</v>
      </c>
      <c r="S53" s="526">
        <v>19.686319000000001</v>
      </c>
      <c r="T53" s="526">
        <v>1.8654421008611</v>
      </c>
      <c r="U53" s="527">
        <v>0.53556438036994103</v>
      </c>
      <c r="V53" s="526">
        <v>15.91431921</v>
      </c>
      <c r="W53" s="526">
        <v>1.46516516308439</v>
      </c>
      <c r="X53" s="527">
        <v>0.375339708358156</v>
      </c>
      <c r="Y53" s="526">
        <v>21.200804900000001</v>
      </c>
      <c r="Z53" s="526">
        <v>1.90014421143615</v>
      </c>
      <c r="AA53" s="527">
        <v>0.46353781020832802</v>
      </c>
      <c r="AB53" s="526">
        <v>12.57169369</v>
      </c>
      <c r="AC53" s="526">
        <v>1.2650484496513199</v>
      </c>
      <c r="AD53" s="527">
        <v>0.36988626534059299</v>
      </c>
      <c r="AE53" s="543">
        <v>11.508516950000001</v>
      </c>
      <c r="AF53" s="526">
        <v>1.3675000309938501</v>
      </c>
      <c r="AG53" s="527">
        <v>0.60530854273104195</v>
      </c>
      <c r="AH53" s="543">
        <v>9.34626716</v>
      </c>
      <c r="AI53" s="526">
        <v>1.08980396294177</v>
      </c>
      <c r="AJ53" s="527">
        <v>0.48250660202537998</v>
      </c>
      <c r="AK53" s="543">
        <v>10.2050436</v>
      </c>
      <c r="AL53" s="526">
        <v>1.1396764354212401</v>
      </c>
      <c r="AM53" s="527">
        <v>0.25141470439185598</v>
      </c>
      <c r="AN53" s="528">
        <v>178.83996772</v>
      </c>
      <c r="AO53" s="526">
        <v>1.47575895405028</v>
      </c>
      <c r="AP53" s="527">
        <v>0.50252384655816795</v>
      </c>
    </row>
    <row r="54" spans="1:42" s="520" customFormat="1" ht="14.45" customHeight="1" thickBot="1" x14ac:dyDescent="0.25">
      <c r="A54" s="679"/>
      <c r="B54" s="679"/>
      <c r="C54" s="525" t="s">
        <v>246</v>
      </c>
      <c r="D54" s="526">
        <v>0.75400204999999998</v>
      </c>
      <c r="E54" s="526">
        <v>7.3882804807486505E-2</v>
      </c>
      <c r="F54" s="527">
        <v>4.5568512703645796</v>
      </c>
      <c r="G54" s="526">
        <v>0.35423321000000002</v>
      </c>
      <c r="H54" s="526">
        <v>3.6811638414390398E-2</v>
      </c>
      <c r="I54" s="527">
        <v>0.15564259573516601</v>
      </c>
      <c r="J54" s="526">
        <v>0.38280175</v>
      </c>
      <c r="K54" s="526">
        <v>3.0459931208751598E-2</v>
      </c>
      <c r="L54" s="527">
        <v>0.369895319444073</v>
      </c>
      <c r="M54" s="526">
        <v>0.35449287000000002</v>
      </c>
      <c r="N54" s="526">
        <v>3.4210301342865297E-2</v>
      </c>
      <c r="O54" s="527">
        <v>0.18991534159770301</v>
      </c>
      <c r="P54" s="526">
        <v>0.34682615</v>
      </c>
      <c r="Q54" s="526">
        <v>3.4783579406499197E-2</v>
      </c>
      <c r="R54" s="527">
        <v>0.124571287949308</v>
      </c>
      <c r="S54" s="526">
        <v>0.40431143000000003</v>
      </c>
      <c r="T54" s="526">
        <v>3.8311863349433498E-2</v>
      </c>
      <c r="U54" s="527">
        <v>2.1001676902876598</v>
      </c>
      <c r="V54" s="526">
        <v>0.33822985</v>
      </c>
      <c r="W54" s="526">
        <v>3.1139415189300901E-2</v>
      </c>
      <c r="X54" s="527">
        <v>0.126546779357292</v>
      </c>
      <c r="Y54" s="526">
        <v>0.34851809</v>
      </c>
      <c r="Z54" s="526">
        <v>3.1236296660334999E-2</v>
      </c>
      <c r="AA54" s="527">
        <v>0.12601154046264901</v>
      </c>
      <c r="AB54" s="526">
        <v>0.34015894000000002</v>
      </c>
      <c r="AC54" s="526">
        <v>3.4229082436547799E-2</v>
      </c>
      <c r="AD54" s="527">
        <v>0.12690453174624799</v>
      </c>
      <c r="AE54" s="543">
        <v>0.33356417999999999</v>
      </c>
      <c r="AF54" s="526">
        <v>3.9635778308380401E-2</v>
      </c>
      <c r="AG54" s="527">
        <v>0.127565712841229</v>
      </c>
      <c r="AH54" s="543">
        <v>0.3381866</v>
      </c>
      <c r="AI54" s="526">
        <v>3.9433614574077902E-2</v>
      </c>
      <c r="AJ54" s="527">
        <v>0.12758939591338</v>
      </c>
      <c r="AK54" s="543">
        <v>0.33677996999999998</v>
      </c>
      <c r="AL54" s="526">
        <v>3.7610833503041001E-2</v>
      </c>
      <c r="AM54" s="527">
        <v>0.12780966249269499</v>
      </c>
      <c r="AN54" s="528">
        <v>4.6321050899999996</v>
      </c>
      <c r="AO54" s="526">
        <v>3.8223394075825E-2</v>
      </c>
      <c r="AP54" s="527">
        <v>1.0472315491874999</v>
      </c>
    </row>
    <row r="55" spans="1:42" s="520" customFormat="1" ht="14.45" customHeight="1" thickBot="1" x14ac:dyDescent="0.25">
      <c r="A55" s="679"/>
      <c r="B55" s="679"/>
      <c r="C55" s="525" t="s">
        <v>247</v>
      </c>
      <c r="D55" s="526">
        <v>328.88458831000003</v>
      </c>
      <c r="E55" s="526">
        <v>32.226591217223202</v>
      </c>
      <c r="F55" s="527">
        <v>11.875214022150701</v>
      </c>
      <c r="G55" s="526">
        <v>297.18624820000002</v>
      </c>
      <c r="H55" s="526">
        <v>30.8833627159567</v>
      </c>
      <c r="I55" s="527">
        <v>11.251806940665199</v>
      </c>
      <c r="J55" s="526">
        <v>445.56718819999998</v>
      </c>
      <c r="K55" s="526">
        <v>35.454242049439102</v>
      </c>
      <c r="L55" s="527">
        <v>16.667805708950201</v>
      </c>
      <c r="M55" s="526">
        <v>411.04040046</v>
      </c>
      <c r="N55" s="526">
        <v>39.667415493656101</v>
      </c>
      <c r="O55" s="527">
        <v>17.6770113622112</v>
      </c>
      <c r="P55" s="526">
        <v>427.89503065999997</v>
      </c>
      <c r="Q55" s="526">
        <v>42.914067398344997</v>
      </c>
      <c r="R55" s="527">
        <v>17.348326905175199</v>
      </c>
      <c r="S55" s="526">
        <v>430.59190351000001</v>
      </c>
      <c r="T55" s="526">
        <v>40.802156314620099</v>
      </c>
      <c r="U55" s="527">
        <v>16.443947274537901</v>
      </c>
      <c r="V55" s="526">
        <v>390.10866313999998</v>
      </c>
      <c r="W55" s="526">
        <v>35.915681689418001</v>
      </c>
      <c r="X55" s="527">
        <v>13.239014301631</v>
      </c>
      <c r="Y55" s="526">
        <v>378.99243997999997</v>
      </c>
      <c r="Z55" s="526">
        <v>33.967592004304599</v>
      </c>
      <c r="AA55" s="527">
        <v>11.269174255003399</v>
      </c>
      <c r="AB55" s="526">
        <v>238.29618654000001</v>
      </c>
      <c r="AC55" s="526">
        <v>23.978966460186601</v>
      </c>
      <c r="AD55" s="527">
        <v>6.9288177398059601</v>
      </c>
      <c r="AE55" s="543">
        <v>217.16513788</v>
      </c>
      <c r="AF55" s="526">
        <v>25.804657026784302</v>
      </c>
      <c r="AG55" s="527">
        <v>5.57913240443356</v>
      </c>
      <c r="AH55" s="543">
        <v>209.87137901</v>
      </c>
      <c r="AI55" s="526">
        <v>24.471658752920899</v>
      </c>
      <c r="AJ55" s="527">
        <v>5.4516391986065003</v>
      </c>
      <c r="AK55" s="543">
        <v>214.86986206</v>
      </c>
      <c r="AL55" s="526">
        <v>23.9961854226664</v>
      </c>
      <c r="AM55" s="527">
        <v>5.2814303054577598</v>
      </c>
      <c r="AN55" s="528">
        <v>3990.4690279500001</v>
      </c>
      <c r="AO55" s="526">
        <v>32.928715398101502</v>
      </c>
      <c r="AP55" s="527">
        <v>12.7862656117138</v>
      </c>
    </row>
    <row r="56" spans="1:42" s="520" customFormat="1" ht="14.45" customHeight="1" thickBot="1" x14ac:dyDescent="0.25">
      <c r="A56" s="679"/>
      <c r="B56" s="679"/>
      <c r="C56" s="525" t="s">
        <v>248</v>
      </c>
      <c r="D56" s="526">
        <v>371.63729427999999</v>
      </c>
      <c r="E56" s="526">
        <v>36.415823633996297</v>
      </c>
      <c r="F56" s="527">
        <v>13.6844701972639</v>
      </c>
      <c r="G56" s="526">
        <v>358.82394283000002</v>
      </c>
      <c r="H56" s="526">
        <v>37.288703783261397</v>
      </c>
      <c r="I56" s="527">
        <v>9.0398250322948304</v>
      </c>
      <c r="J56" s="526">
        <v>485.52435198000001</v>
      </c>
      <c r="K56" s="526">
        <v>38.633674902177098</v>
      </c>
      <c r="L56" s="527">
        <v>12.2099832870089</v>
      </c>
      <c r="M56" s="526">
        <v>299.57843141000001</v>
      </c>
      <c r="N56" s="526">
        <v>28.910788570610801</v>
      </c>
      <c r="O56" s="527">
        <v>18.516442095124798</v>
      </c>
      <c r="P56" s="526">
        <v>239.63187106000001</v>
      </c>
      <c r="Q56" s="526">
        <v>24.032946233562502</v>
      </c>
      <c r="R56" s="527">
        <v>18.5380648585041</v>
      </c>
      <c r="S56" s="526">
        <v>240.04303071000001</v>
      </c>
      <c r="T56" s="526">
        <v>22.746069262858502</v>
      </c>
      <c r="U56" s="527">
        <v>17.6521144877557</v>
      </c>
      <c r="V56" s="526">
        <v>286.39715086000001</v>
      </c>
      <c r="W56" s="526">
        <v>26.3673942133209</v>
      </c>
      <c r="X56" s="527">
        <v>15.2803546554589</v>
      </c>
      <c r="Y56" s="526">
        <v>307.97612985000001</v>
      </c>
      <c r="Z56" s="526">
        <v>27.602681273435401</v>
      </c>
      <c r="AA56" s="527">
        <v>14.1487721274609</v>
      </c>
      <c r="AB56" s="526">
        <v>360.32173839000001</v>
      </c>
      <c r="AC56" s="526">
        <v>36.257998943174996</v>
      </c>
      <c r="AD56" s="527">
        <v>11.7898450873248</v>
      </c>
      <c r="AE56" s="543">
        <v>257.62956789999998</v>
      </c>
      <c r="AF56" s="526">
        <v>30.6128446974379</v>
      </c>
      <c r="AG56" s="527">
        <v>8.5500747369617205</v>
      </c>
      <c r="AH56" s="543">
        <v>256.05573129999999</v>
      </c>
      <c r="AI56" s="526">
        <v>29.8568985807476</v>
      </c>
      <c r="AJ56" s="527">
        <v>7.84447830327791</v>
      </c>
      <c r="AK56" s="543">
        <v>304.89799325000001</v>
      </c>
      <c r="AL56" s="526">
        <v>34.0503256756542</v>
      </c>
      <c r="AM56" s="527">
        <v>7.9030500787765199</v>
      </c>
      <c r="AN56" s="528">
        <v>3768.51723382</v>
      </c>
      <c r="AO56" s="526">
        <v>31.097204513086702</v>
      </c>
      <c r="AP56" s="527">
        <v>12.760240348859201</v>
      </c>
    </row>
    <row r="57" spans="1:42" s="520" customFormat="1" ht="14.45" customHeight="1" thickBot="1" x14ac:dyDescent="0.25">
      <c r="A57" s="679"/>
      <c r="B57" s="679"/>
      <c r="C57" s="525" t="s">
        <v>249</v>
      </c>
      <c r="D57" s="526">
        <v>102.47312932</v>
      </c>
      <c r="E57" s="526">
        <v>10.0410896914165</v>
      </c>
      <c r="F57" s="527">
        <v>15.2954204251321</v>
      </c>
      <c r="G57" s="526">
        <v>83.319238130000002</v>
      </c>
      <c r="H57" s="526">
        <v>8.6584701276428806</v>
      </c>
      <c r="I57" s="527">
        <v>15.001137900812401</v>
      </c>
      <c r="J57" s="526">
        <v>72.851110000000006</v>
      </c>
      <c r="K57" s="526">
        <v>5.7968381781984899</v>
      </c>
      <c r="L57" s="527">
        <v>19.1668011005438</v>
      </c>
      <c r="M57" s="526">
        <v>76.123906419999997</v>
      </c>
      <c r="N57" s="526">
        <v>7.3463304862077399</v>
      </c>
      <c r="O57" s="527">
        <v>20.495500419033299</v>
      </c>
      <c r="P57" s="526">
        <v>63.292186540000003</v>
      </c>
      <c r="Q57" s="526">
        <v>6.3476436143152704</v>
      </c>
      <c r="R57" s="527">
        <v>19.970840643359502</v>
      </c>
      <c r="S57" s="526">
        <v>59.835198849999898</v>
      </c>
      <c r="T57" s="526">
        <v>5.66988165985655</v>
      </c>
      <c r="U57" s="527">
        <v>18.960936376973699</v>
      </c>
      <c r="V57" s="526">
        <v>68.622733850000103</v>
      </c>
      <c r="W57" s="526">
        <v>6.3178096220071804</v>
      </c>
      <c r="X57" s="527">
        <v>16.596975434882602</v>
      </c>
      <c r="Y57" s="526">
        <v>72.85820185</v>
      </c>
      <c r="Z57" s="526">
        <v>6.5299921938777103</v>
      </c>
      <c r="AA57" s="527">
        <v>14.7110036016417</v>
      </c>
      <c r="AB57" s="526">
        <v>80.744978130000007</v>
      </c>
      <c r="AC57" s="526">
        <v>8.1251032612843197</v>
      </c>
      <c r="AD57" s="527">
        <v>12.4794389926611</v>
      </c>
      <c r="AE57" s="543">
        <v>42.548314210000001</v>
      </c>
      <c r="AF57" s="526">
        <v>5.0558053008655497</v>
      </c>
      <c r="AG57" s="527">
        <v>9.3180883647020707</v>
      </c>
      <c r="AH57" s="543">
        <v>41.234612679999998</v>
      </c>
      <c r="AI57" s="526">
        <v>4.8080847187159597</v>
      </c>
      <c r="AJ57" s="527">
        <v>8.4606564621346099</v>
      </c>
      <c r="AK57" s="543">
        <v>34.850171920000001</v>
      </c>
      <c r="AL57" s="526">
        <v>3.8919892226235202</v>
      </c>
      <c r="AM57" s="527">
        <v>8.1313634474865992</v>
      </c>
      <c r="AN57" s="528">
        <v>798.75378190000004</v>
      </c>
      <c r="AO57" s="526">
        <v>6.5911890991055397</v>
      </c>
      <c r="AP57" s="527">
        <v>15.548498802751</v>
      </c>
    </row>
    <row r="58" spans="1:42" s="520" customFormat="1" ht="14.45" customHeight="1" thickBot="1" x14ac:dyDescent="0.25">
      <c r="A58" s="679"/>
      <c r="B58" s="679"/>
      <c r="C58" s="525" t="s">
        <v>250</v>
      </c>
      <c r="D58" s="526">
        <v>13.13455313</v>
      </c>
      <c r="E58" s="526">
        <v>1.2870225288344399</v>
      </c>
      <c r="F58" s="527">
        <v>17.1902258364535</v>
      </c>
      <c r="G58" s="526">
        <v>14.64355299</v>
      </c>
      <c r="H58" s="526">
        <v>1.52174658544817</v>
      </c>
      <c r="I58" s="527">
        <v>17.0152401817409</v>
      </c>
      <c r="J58" s="526">
        <v>15.650877250000001</v>
      </c>
      <c r="K58" s="526">
        <v>1.24535649168692</v>
      </c>
      <c r="L58" s="527">
        <v>20.602583050855401</v>
      </c>
      <c r="M58" s="526">
        <v>14.90625374</v>
      </c>
      <c r="N58" s="526">
        <v>1.4385266263285199</v>
      </c>
      <c r="O58" s="527">
        <v>20.732886186579801</v>
      </c>
      <c r="P58" s="526">
        <v>19.041883129999999</v>
      </c>
      <c r="Q58" s="526">
        <v>1.90973158714137</v>
      </c>
      <c r="R58" s="527">
        <v>20.472713213106299</v>
      </c>
      <c r="S58" s="526">
        <v>19.313834069999999</v>
      </c>
      <c r="T58" s="526">
        <v>1.83014606251293</v>
      </c>
      <c r="U58" s="527">
        <v>20.2850214412451</v>
      </c>
      <c r="V58" s="526">
        <v>19.522724149999998</v>
      </c>
      <c r="W58" s="526">
        <v>1.7973759942626</v>
      </c>
      <c r="X58" s="527">
        <v>19.023074211288801</v>
      </c>
      <c r="Y58" s="526">
        <v>16.432305700000001</v>
      </c>
      <c r="Z58" s="526">
        <v>1.47276250612562</v>
      </c>
      <c r="AA58" s="527">
        <v>17.112752727297298</v>
      </c>
      <c r="AB58" s="526">
        <v>21.336708099999999</v>
      </c>
      <c r="AC58" s="526">
        <v>2.1470432042134702</v>
      </c>
      <c r="AD58" s="527">
        <v>15.4104033362227</v>
      </c>
      <c r="AE58" s="543">
        <v>74.304624099999998</v>
      </c>
      <c r="AF58" s="526">
        <v>8.82925021540124</v>
      </c>
      <c r="AG58" s="527">
        <v>14.175731779030301</v>
      </c>
      <c r="AH58" s="543">
        <v>72.657226140000006</v>
      </c>
      <c r="AI58" s="526">
        <v>8.4720596606322705</v>
      </c>
      <c r="AJ58" s="527">
        <v>14.9796060247601</v>
      </c>
      <c r="AK58" s="543">
        <v>79.294121059999995</v>
      </c>
      <c r="AL58" s="526">
        <v>8.8553900190609198</v>
      </c>
      <c r="AM58" s="527">
        <v>15.765361392235601</v>
      </c>
      <c r="AN58" s="528">
        <v>380.23866356000002</v>
      </c>
      <c r="AO58" s="526">
        <v>3.13766894267913</v>
      </c>
      <c r="AP58" s="527">
        <v>16.466655886521298</v>
      </c>
    </row>
    <row r="59" spans="1:42" s="520" customFormat="1" ht="14.45" customHeight="1" thickBot="1" x14ac:dyDescent="0.25">
      <c r="A59" s="679"/>
      <c r="B59" s="679"/>
      <c r="C59" s="525" t="s">
        <v>251</v>
      </c>
      <c r="D59" s="526">
        <v>145.30497989</v>
      </c>
      <c r="E59" s="526">
        <v>14.238077292719099</v>
      </c>
      <c r="F59" s="527">
        <v>17.462639463956499</v>
      </c>
      <c r="G59" s="526">
        <v>159.52385788000001</v>
      </c>
      <c r="H59" s="526">
        <v>16.577594672016101</v>
      </c>
      <c r="I59" s="527">
        <v>17.2440013645415</v>
      </c>
      <c r="J59" s="526">
        <v>177.85443247000001</v>
      </c>
      <c r="K59" s="526">
        <v>14.1520611601377</v>
      </c>
      <c r="L59" s="527">
        <v>21.791968991862198</v>
      </c>
      <c r="M59" s="526">
        <v>173.14915893</v>
      </c>
      <c r="N59" s="526">
        <v>16.7097434265998</v>
      </c>
      <c r="O59" s="527">
        <v>22.971182157882001</v>
      </c>
      <c r="P59" s="526">
        <v>192.35316251</v>
      </c>
      <c r="Q59" s="526">
        <v>19.291312094713302</v>
      </c>
      <c r="R59" s="527">
        <v>22.317597829398</v>
      </c>
      <c r="S59" s="526">
        <v>243.92867989000001</v>
      </c>
      <c r="T59" s="526">
        <v>23.114266769438998</v>
      </c>
      <c r="U59" s="527">
        <v>21.4465243706663</v>
      </c>
      <c r="V59" s="526">
        <v>265.13238013</v>
      </c>
      <c r="W59" s="526">
        <v>24.409635237681201</v>
      </c>
      <c r="X59" s="527">
        <v>19.337266508353999</v>
      </c>
      <c r="Y59" s="526">
        <v>274.36195013000003</v>
      </c>
      <c r="Z59" s="526">
        <v>24.5899754201245</v>
      </c>
      <c r="AA59" s="527">
        <v>17.4978124771383</v>
      </c>
      <c r="AB59" s="526">
        <v>236.72808814000001</v>
      </c>
      <c r="AC59" s="526">
        <v>23.8211738429994</v>
      </c>
      <c r="AD59" s="527">
        <v>15.5020067752834</v>
      </c>
      <c r="AE59" s="543">
        <v>195.45639907</v>
      </c>
      <c r="AF59" s="526">
        <v>23.2251151862075</v>
      </c>
      <c r="AG59" s="527">
        <v>14.2517530851151</v>
      </c>
      <c r="AH59" s="543">
        <v>226.26042369999999</v>
      </c>
      <c r="AI59" s="526">
        <v>26.3826725883089</v>
      </c>
      <c r="AJ59" s="527">
        <v>14.9493698730837</v>
      </c>
      <c r="AK59" s="543">
        <v>209.67779053999999</v>
      </c>
      <c r="AL59" s="526">
        <v>23.416346492594101</v>
      </c>
      <c r="AM59" s="527">
        <v>15.276387726225</v>
      </c>
      <c r="AN59" s="528">
        <v>2499.7313032799998</v>
      </c>
      <c r="AO59" s="526">
        <v>20.6273849216463</v>
      </c>
      <c r="AP59" s="527">
        <v>18.255704638299299</v>
      </c>
    </row>
    <row r="60" spans="1:42" s="520" customFormat="1" ht="14.45" customHeight="1" thickBot="1" x14ac:dyDescent="0.25">
      <c r="A60" s="679"/>
      <c r="B60" s="679"/>
      <c r="C60" s="525" t="s">
        <v>252</v>
      </c>
      <c r="D60" s="526">
        <v>11.88240081</v>
      </c>
      <c r="E60" s="526">
        <v>1.1643272053299401</v>
      </c>
      <c r="F60" s="527">
        <v>15.3617078462023</v>
      </c>
      <c r="G60" s="526">
        <v>9.7948259100000001</v>
      </c>
      <c r="H60" s="526">
        <v>1.01787065569268</v>
      </c>
      <c r="I60" s="527">
        <v>15.1675688565127</v>
      </c>
      <c r="J60" s="526">
        <v>10.300129</v>
      </c>
      <c r="K60" s="526">
        <v>0.81959191874453796</v>
      </c>
      <c r="L60" s="527">
        <v>21.326531360874998</v>
      </c>
      <c r="M60" s="526">
        <v>12.27779069</v>
      </c>
      <c r="N60" s="526">
        <v>1.18486704494092</v>
      </c>
      <c r="O60" s="527">
        <v>21.304857699712301</v>
      </c>
      <c r="P60" s="526">
        <v>10.472626910000001</v>
      </c>
      <c r="Q60" s="526">
        <v>1.05031137276882</v>
      </c>
      <c r="R60" s="527">
        <v>19.3878139218385</v>
      </c>
      <c r="S60" s="526">
        <v>13.243345039999999</v>
      </c>
      <c r="T60" s="526">
        <v>1.2549168482866699</v>
      </c>
      <c r="U60" s="527">
        <v>18.327615789149199</v>
      </c>
      <c r="V60" s="526">
        <v>11.87985495</v>
      </c>
      <c r="W60" s="526">
        <v>1.0937288228011901</v>
      </c>
      <c r="X60" s="527">
        <v>16.459794311676301</v>
      </c>
      <c r="Y60" s="526">
        <v>11.093099179999999</v>
      </c>
      <c r="Z60" s="526">
        <v>0.99423056309358104</v>
      </c>
      <c r="AA60" s="527">
        <v>15.5725398796154</v>
      </c>
      <c r="AB60" s="526">
        <v>10.08736873</v>
      </c>
      <c r="AC60" s="526">
        <v>1.01505894811121</v>
      </c>
      <c r="AD60" s="527">
        <v>14.8325413625171</v>
      </c>
      <c r="AE60" s="543">
        <v>14.30785925</v>
      </c>
      <c r="AF60" s="526">
        <v>1.7001320024845299</v>
      </c>
      <c r="AG60" s="527">
        <v>14.201342535499601</v>
      </c>
      <c r="AH60" s="543">
        <v>13.1417287</v>
      </c>
      <c r="AI60" s="526">
        <v>1.5323666413539101</v>
      </c>
      <c r="AJ60" s="527">
        <v>14.8633771295118</v>
      </c>
      <c r="AK60" s="543">
        <v>13.19768869</v>
      </c>
      <c r="AL60" s="526">
        <v>1.4738883430168299</v>
      </c>
      <c r="AM60" s="527">
        <v>15.219178815459999</v>
      </c>
      <c r="AN60" s="528">
        <v>141.67871786000001</v>
      </c>
      <c r="AO60" s="526">
        <v>1.16911023383548</v>
      </c>
      <c r="AP60" s="527">
        <v>16.766024336530599</v>
      </c>
    </row>
    <row r="61" spans="1:42" s="520" customFormat="1" ht="14.45" customHeight="1" thickBot="1" x14ac:dyDescent="0.25">
      <c r="A61" s="679"/>
      <c r="B61" s="679"/>
      <c r="C61" s="525" t="s">
        <v>253</v>
      </c>
      <c r="D61" s="526">
        <v>29.587930610000001</v>
      </c>
      <c r="E61" s="526">
        <v>2.8992484860168299</v>
      </c>
      <c r="F61" s="527">
        <v>9.9341678819302608</v>
      </c>
      <c r="G61" s="526">
        <v>27.47976388</v>
      </c>
      <c r="H61" s="526">
        <v>2.85567559197339</v>
      </c>
      <c r="I61" s="527">
        <v>10.3862599423242</v>
      </c>
      <c r="J61" s="526">
        <v>27.599054550000002</v>
      </c>
      <c r="K61" s="526">
        <v>2.1960853183653999</v>
      </c>
      <c r="L61" s="527">
        <v>11.0130498453615</v>
      </c>
      <c r="M61" s="526">
        <v>34.517136659999998</v>
      </c>
      <c r="N61" s="526">
        <v>3.3310730527005101</v>
      </c>
      <c r="O61" s="527">
        <v>10.551024955854199</v>
      </c>
      <c r="P61" s="526">
        <v>28.974014820000001</v>
      </c>
      <c r="Q61" s="526">
        <v>2.9058360945867401</v>
      </c>
      <c r="R61" s="527">
        <v>10.513677948118801</v>
      </c>
      <c r="S61" s="526">
        <v>28.269915650000002</v>
      </c>
      <c r="T61" s="526">
        <v>2.6788091182156601</v>
      </c>
      <c r="U61" s="527">
        <v>10.4235887255369</v>
      </c>
      <c r="V61" s="526">
        <v>28.26314133</v>
      </c>
      <c r="W61" s="526">
        <v>2.6020698422352702</v>
      </c>
      <c r="X61" s="527">
        <v>10.4235545233394</v>
      </c>
      <c r="Y61" s="526">
        <v>32.483701109999998</v>
      </c>
      <c r="Z61" s="526">
        <v>2.9113855309422099</v>
      </c>
      <c r="AA61" s="527">
        <v>10.5566817942047</v>
      </c>
      <c r="AB61" s="526">
        <v>33.34479563</v>
      </c>
      <c r="AC61" s="526">
        <v>3.3553778079421002</v>
      </c>
      <c r="AD61" s="527">
        <v>10.416374856910499</v>
      </c>
      <c r="AE61" s="543">
        <v>28.319448940000001</v>
      </c>
      <c r="AF61" s="526">
        <v>3.3650597615167701</v>
      </c>
      <c r="AG61" s="527">
        <v>10.401867669402501</v>
      </c>
      <c r="AH61" s="543">
        <v>28.70438905</v>
      </c>
      <c r="AI61" s="526">
        <v>3.3470214798045901</v>
      </c>
      <c r="AJ61" s="527">
        <v>10.393421279128299</v>
      </c>
      <c r="AK61" s="543">
        <v>28.10396166</v>
      </c>
      <c r="AL61" s="526">
        <v>3.13858755545975</v>
      </c>
      <c r="AM61" s="527">
        <v>10.379241600488299</v>
      </c>
      <c r="AN61" s="528">
        <v>355.64725389</v>
      </c>
      <c r="AO61" s="526">
        <v>2.93474454341934</v>
      </c>
      <c r="AP61" s="527">
        <v>10.449246905392799</v>
      </c>
    </row>
    <row r="62" spans="1:42" s="520" customFormat="1" ht="14.45" customHeight="1" thickBot="1" x14ac:dyDescent="0.25">
      <c r="A62" s="679"/>
      <c r="B62" s="679"/>
      <c r="C62" s="529" t="s">
        <v>254</v>
      </c>
      <c r="D62" s="530">
        <v>1020.53793432</v>
      </c>
      <c r="E62" s="530">
        <v>100</v>
      </c>
      <c r="F62" s="531">
        <v>13.539231788852099</v>
      </c>
      <c r="G62" s="530">
        <v>962.28591081000002</v>
      </c>
      <c r="H62" s="530">
        <v>100</v>
      </c>
      <c r="I62" s="531">
        <v>11.7235703485306</v>
      </c>
      <c r="J62" s="530">
        <v>1256.73872136</v>
      </c>
      <c r="K62" s="530">
        <v>100</v>
      </c>
      <c r="L62" s="531">
        <v>15.5012865149027</v>
      </c>
      <c r="M62" s="530">
        <v>1036.2167419899999</v>
      </c>
      <c r="N62" s="530">
        <v>100</v>
      </c>
      <c r="O62" s="531">
        <v>18.618295579293498</v>
      </c>
      <c r="P62" s="530">
        <v>997.09735432000002</v>
      </c>
      <c r="Q62" s="530">
        <v>100</v>
      </c>
      <c r="R62" s="531">
        <v>18.377786049250201</v>
      </c>
      <c r="S62" s="530">
        <v>1055.31653815</v>
      </c>
      <c r="T62" s="530">
        <v>100</v>
      </c>
      <c r="U62" s="531">
        <v>17.6481819306217</v>
      </c>
      <c r="V62" s="530">
        <v>1086.17919747</v>
      </c>
      <c r="W62" s="530">
        <v>100</v>
      </c>
      <c r="X62" s="531">
        <v>15.3513437203263</v>
      </c>
      <c r="Y62" s="530">
        <v>1115.74715079</v>
      </c>
      <c r="Z62" s="530">
        <v>100</v>
      </c>
      <c r="AA62" s="531">
        <v>13.719692893035299</v>
      </c>
      <c r="AB62" s="530">
        <v>993.77171628999997</v>
      </c>
      <c r="AC62" s="530">
        <v>100</v>
      </c>
      <c r="AD62" s="531">
        <v>11.478606541723799</v>
      </c>
      <c r="AE62" s="544">
        <v>841.57343247999995</v>
      </c>
      <c r="AF62" s="530">
        <v>100</v>
      </c>
      <c r="AG62" s="531">
        <v>9.6895971757541304</v>
      </c>
      <c r="AH62" s="544">
        <v>857.60994433999997</v>
      </c>
      <c r="AI62" s="530">
        <v>100</v>
      </c>
      <c r="AJ62" s="531">
        <v>9.8770846345483694</v>
      </c>
      <c r="AK62" s="544">
        <v>895.43341275</v>
      </c>
      <c r="AL62" s="530">
        <v>100</v>
      </c>
      <c r="AM62" s="531">
        <v>9.8010726810588693</v>
      </c>
      <c r="AN62" s="532">
        <v>12118.50805507</v>
      </c>
      <c r="AO62" s="530">
        <v>100</v>
      </c>
      <c r="AP62" s="531">
        <v>13.9960939604982</v>
      </c>
    </row>
    <row r="63" spans="1:42" s="520" customFormat="1" ht="14.45" customHeight="1" thickBot="1" x14ac:dyDescent="0.25">
      <c r="A63" s="679"/>
      <c r="B63" s="679"/>
      <c r="C63" s="525" t="s">
        <v>255</v>
      </c>
      <c r="D63" s="526">
        <v>816.88356709000004</v>
      </c>
      <c r="E63" s="526">
        <v>81.390558552348907</v>
      </c>
      <c r="F63" s="527">
        <v>13.2060751276435</v>
      </c>
      <c r="G63" s="526">
        <v>754.32721535999997</v>
      </c>
      <c r="H63" s="526">
        <v>79.3088909994228</v>
      </c>
      <c r="I63" s="527">
        <v>10.7204007386675</v>
      </c>
      <c r="J63" s="526">
        <v>1019.97632918</v>
      </c>
      <c r="K63" s="526">
        <v>82.540391057280701</v>
      </c>
      <c r="L63" s="527">
        <v>14.7785629385068</v>
      </c>
      <c r="M63" s="526">
        <v>802.00348489999999</v>
      </c>
      <c r="N63" s="526">
        <v>78.477948137198496</v>
      </c>
      <c r="O63" s="527">
        <v>18.30716116036</v>
      </c>
      <c r="P63" s="526">
        <v>750.20779754</v>
      </c>
      <c r="Q63" s="526">
        <v>76.395314677825596</v>
      </c>
      <c r="R63" s="527">
        <v>18.020946294472601</v>
      </c>
      <c r="S63" s="526">
        <v>750.18827856999997</v>
      </c>
      <c r="T63" s="526">
        <v>72.437851339035106</v>
      </c>
      <c r="U63" s="527">
        <v>17.1224478490258</v>
      </c>
      <c r="V63" s="526">
        <v>764.98950185000103</v>
      </c>
      <c r="W63" s="526">
        <v>71.476651938134594</v>
      </c>
      <c r="X63" s="527">
        <v>14.446288532616199</v>
      </c>
      <c r="Y63" s="526">
        <v>776.60759546999998</v>
      </c>
      <c r="Z63" s="526">
        <v>70.952463400581095</v>
      </c>
      <c r="AA63" s="527">
        <v>12.8526673688751</v>
      </c>
      <c r="AB63" s="526">
        <v>701.03977010000006</v>
      </c>
      <c r="AC63" s="526">
        <v>71.447182424881504</v>
      </c>
      <c r="AD63" s="527">
        <v>10.3214555070739</v>
      </c>
      <c r="AE63" s="543">
        <v>591.98120827000002</v>
      </c>
      <c r="AF63" s="526">
        <v>71.317459296784904</v>
      </c>
      <c r="AG63" s="527">
        <v>8.2167794754572192</v>
      </c>
      <c r="AH63" s="543">
        <v>580.15713573000005</v>
      </c>
      <c r="AI63" s="526">
        <v>68.393490295222406</v>
      </c>
      <c r="AJ63" s="527">
        <v>7.91175018988866</v>
      </c>
      <c r="AK63" s="543">
        <v>634.24892825999996</v>
      </c>
      <c r="AL63" s="526">
        <v>71.648057197828905</v>
      </c>
      <c r="AM63" s="527">
        <v>8.0062685440102008</v>
      </c>
      <c r="AN63" s="528">
        <v>8942.6108123199992</v>
      </c>
      <c r="AO63" s="526">
        <v>74.898320011044902</v>
      </c>
      <c r="AP63" s="527">
        <v>13.172429995780499</v>
      </c>
    </row>
    <row r="64" spans="1:42" s="520" customFormat="1" ht="14.45" customHeight="1" thickBot="1" x14ac:dyDescent="0.25">
      <c r="A64" s="679"/>
      <c r="B64" s="679"/>
      <c r="C64" s="525" t="s">
        <v>256</v>
      </c>
      <c r="D64" s="526">
        <v>186.77531131000001</v>
      </c>
      <c r="E64" s="526">
        <v>18.609441447651101</v>
      </c>
      <c r="F64" s="527">
        <v>16.1363613569225</v>
      </c>
      <c r="G64" s="526">
        <v>196.79844767</v>
      </c>
      <c r="H64" s="526">
        <v>20.6911090005772</v>
      </c>
      <c r="I64" s="527">
        <v>16.1830813601686</v>
      </c>
      <c r="J64" s="526">
        <v>215.75361602000001</v>
      </c>
      <c r="K64" s="526">
        <v>17.459608942719299</v>
      </c>
      <c r="L64" s="527">
        <v>20.390916945870501</v>
      </c>
      <c r="M64" s="526">
        <v>219.94408627999999</v>
      </c>
      <c r="N64" s="526">
        <v>21.522051862801501</v>
      </c>
      <c r="O64" s="527">
        <v>20.9289947365376</v>
      </c>
      <c r="P64" s="526">
        <v>231.79980423999999</v>
      </c>
      <c r="Q64" s="526">
        <v>23.604685322174401</v>
      </c>
      <c r="R64" s="527">
        <v>20.7097902448014</v>
      </c>
      <c r="S64" s="526">
        <v>285.44194057999999</v>
      </c>
      <c r="T64" s="526">
        <v>27.562148660964901</v>
      </c>
      <c r="U64" s="527">
        <v>20.2101179663401</v>
      </c>
      <c r="V64" s="526">
        <v>305.27537640999998</v>
      </c>
      <c r="W64" s="526">
        <v>28.523348061865399</v>
      </c>
      <c r="X64" s="527">
        <v>18.400035810971101</v>
      </c>
      <c r="Y64" s="526">
        <v>317.93875042000002</v>
      </c>
      <c r="Z64" s="526">
        <v>29.047536599418901</v>
      </c>
      <c r="AA64" s="527">
        <v>16.721465290717401</v>
      </c>
      <c r="AB64" s="526">
        <v>280.16025250000001</v>
      </c>
      <c r="AC64" s="526">
        <v>28.552817575118599</v>
      </c>
      <c r="AD64" s="527">
        <v>14.872608065564201</v>
      </c>
      <c r="AE64" s="543">
        <v>238.08370726000001</v>
      </c>
      <c r="AF64" s="526">
        <v>28.6825407032151</v>
      </c>
      <c r="AG64" s="527">
        <v>13.790789578763601</v>
      </c>
      <c r="AH64" s="543">
        <v>268.10654145000001</v>
      </c>
      <c r="AI64" s="526">
        <v>31.606509704777601</v>
      </c>
      <c r="AJ64" s="527">
        <v>14.457379586216801</v>
      </c>
      <c r="AK64" s="543">
        <v>250.97944089000001</v>
      </c>
      <c r="AL64" s="526">
        <v>28.351942802171099</v>
      </c>
      <c r="AM64" s="527">
        <v>14.7250109606024</v>
      </c>
      <c r="AN64" s="528">
        <v>2997.0572750299998</v>
      </c>
      <c r="AO64" s="526">
        <v>25.101679988955201</v>
      </c>
      <c r="AP64" s="527">
        <v>17.258926473470101</v>
      </c>
    </row>
    <row r="65" spans="1:42" s="541" customFormat="1" ht="14.45" customHeight="1" thickBot="1" x14ac:dyDescent="0.25">
      <c r="A65" s="679"/>
      <c r="B65" s="679"/>
      <c r="C65" s="537" t="s">
        <v>257</v>
      </c>
      <c r="D65" s="538">
        <v>1003.6588784</v>
      </c>
      <c r="E65" s="538">
        <v>100</v>
      </c>
      <c r="F65" s="539">
        <v>13.7513850277298</v>
      </c>
      <c r="G65" s="538">
        <v>951.12566303000006</v>
      </c>
      <c r="H65" s="538">
        <v>100</v>
      </c>
      <c r="I65" s="539">
        <v>11.8506899404157</v>
      </c>
      <c r="J65" s="538">
        <v>1235.7299452</v>
      </c>
      <c r="K65" s="538">
        <v>100</v>
      </c>
      <c r="L65" s="539">
        <v>15.7584580006735</v>
      </c>
      <c r="M65" s="538">
        <v>1021.94757118</v>
      </c>
      <c r="N65" s="538">
        <v>100</v>
      </c>
      <c r="O65" s="539">
        <v>18.871433542381201</v>
      </c>
      <c r="P65" s="538">
        <v>982.00760177999996</v>
      </c>
      <c r="Q65" s="538">
        <v>100</v>
      </c>
      <c r="R65" s="539">
        <v>18.655639447752002</v>
      </c>
      <c r="S65" s="538">
        <v>1035.6302191499999</v>
      </c>
      <c r="T65" s="538">
        <v>100</v>
      </c>
      <c r="U65" s="539">
        <v>17.9734760769202</v>
      </c>
      <c r="V65" s="538">
        <v>1070.2648782599999</v>
      </c>
      <c r="W65" s="538">
        <v>100</v>
      </c>
      <c r="X65" s="539">
        <v>15.5740296303079</v>
      </c>
      <c r="Y65" s="538">
        <v>1094.5463458900001</v>
      </c>
      <c r="Z65" s="538">
        <v>100</v>
      </c>
      <c r="AA65" s="539">
        <v>13.976457861179799</v>
      </c>
      <c r="AB65" s="538">
        <v>981.20002260000001</v>
      </c>
      <c r="AC65" s="538">
        <v>100</v>
      </c>
      <c r="AD65" s="539">
        <v>11.620937794665</v>
      </c>
      <c r="AE65" s="538">
        <v>830.06491553000001</v>
      </c>
      <c r="AF65" s="538">
        <v>100</v>
      </c>
      <c r="AG65" s="539">
        <v>9.8155471921393893</v>
      </c>
      <c r="AH65" s="538">
        <v>848.26367717999995</v>
      </c>
      <c r="AI65" s="538">
        <v>100</v>
      </c>
      <c r="AJ65" s="539">
        <v>9.9805951802778896</v>
      </c>
      <c r="AK65" s="538">
        <v>885.22836915000005</v>
      </c>
      <c r="AL65" s="538">
        <v>100</v>
      </c>
      <c r="AM65" s="539">
        <v>9.9111625509876404</v>
      </c>
      <c r="AN65" s="540">
        <v>11939.668087350001</v>
      </c>
      <c r="AO65" s="538">
        <v>100</v>
      </c>
      <c r="AP65" s="539">
        <v>14.198209264370099</v>
      </c>
    </row>
    <row r="66" spans="1:42" s="520" customFormat="1" ht="59.1" customHeight="1" x14ac:dyDescent="0.2">
      <c r="A66" s="677" t="s">
        <v>349</v>
      </c>
      <c r="B66" s="677"/>
      <c r="C66" s="677"/>
      <c r="D66" s="677"/>
      <c r="E66" s="677"/>
      <c r="AE66" s="541"/>
      <c r="AH66" s="541"/>
      <c r="AK66" s="541"/>
    </row>
    <row r="67" spans="1:42" s="520" customFormat="1" ht="28.7" customHeight="1" x14ac:dyDescent="0.2">
      <c r="AE67" s="541"/>
      <c r="AH67" s="541"/>
      <c r="AK67" s="541"/>
    </row>
  </sheetData>
  <mergeCells count="42">
    <mergeCell ref="AK12:AM12"/>
    <mergeCell ref="A66:E66"/>
    <mergeCell ref="A13:B13"/>
    <mergeCell ref="A14:B26"/>
    <mergeCell ref="A27:A52"/>
    <mergeCell ref="B27:B39"/>
    <mergeCell ref="B40:B52"/>
    <mergeCell ref="A53:B65"/>
    <mergeCell ref="A8:D8"/>
    <mergeCell ref="E8:J8"/>
    <mergeCell ref="A9:J9"/>
    <mergeCell ref="A10:D10"/>
    <mergeCell ref="E10:J10"/>
    <mergeCell ref="A11:B11"/>
    <mergeCell ref="C11:C12"/>
    <mergeCell ref="D11:AP11"/>
    <mergeCell ref="A12:B12"/>
    <mergeCell ref="D12:F12"/>
    <mergeCell ref="AN12:AP12"/>
    <mergeCell ref="G12:I12"/>
    <mergeCell ref="J12:L12"/>
    <mergeCell ref="M12:O12"/>
    <mergeCell ref="P12:R12"/>
    <mergeCell ref="S12:U12"/>
    <mergeCell ref="V12:X12"/>
    <mergeCell ref="Y12:AA12"/>
    <mergeCell ref="AB12:AD12"/>
    <mergeCell ref="AE12:AG12"/>
    <mergeCell ref="AH12:AJ12"/>
    <mergeCell ref="A4:J4"/>
    <mergeCell ref="A5:D5"/>
    <mergeCell ref="E5:J5"/>
    <mergeCell ref="A6:J6"/>
    <mergeCell ref="A7:D7"/>
    <mergeCell ref="E7:J7"/>
    <mergeCell ref="A3:D3"/>
    <mergeCell ref="E3:J3"/>
    <mergeCell ref="A1:C1"/>
    <mergeCell ref="D1:J1"/>
    <mergeCell ref="K1:K2"/>
    <mergeCell ref="A2:C2"/>
    <mergeCell ref="D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</vt:i4>
      </vt:variant>
    </vt:vector>
  </HeadingPairs>
  <TitlesOfParts>
    <vt:vector size="17" baseType="lpstr">
      <vt:lpstr>оценка</vt:lpstr>
      <vt:lpstr>изменение без СК и %</vt:lpstr>
      <vt:lpstr>средний срок хранения</vt:lpstr>
      <vt:lpstr>Лист1</vt:lpstr>
      <vt:lpstr>Лист2</vt:lpstr>
      <vt:lpstr>ДОЛЯ БЕЗОТЗЫВНЫХ</vt:lpstr>
      <vt:lpstr>объем привлечения вкладов</vt:lpstr>
      <vt:lpstr>объем привлечения 2019</vt:lpstr>
      <vt:lpstr>объем привлечения 22</vt:lpstr>
      <vt:lpstr>средние остатки</vt:lpstr>
      <vt:lpstr>средн.остатки 22</vt:lpstr>
      <vt:lpstr>средние остатки 2019</vt:lpstr>
      <vt:lpstr>ШДМ 20</vt:lpstr>
      <vt:lpstr>ШДМ 21</vt:lpstr>
      <vt:lpstr>ШДМ 22</vt:lpstr>
      <vt:lpstr>производственные календари</vt:lpstr>
      <vt:lpstr>оценка!Область_печати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Булавкин Александр Николаевич</dc:creator>
  <cp:lastModifiedBy>Батырмурзаев Темирлан Зайналабидович</cp:lastModifiedBy>
  <cp:lastPrinted>2023-02-08T14:21:14Z</cp:lastPrinted>
  <dcterms:created xsi:type="dcterms:W3CDTF">2022-10-04T12:59:53Z</dcterms:created>
  <dcterms:modified xsi:type="dcterms:W3CDTF">2023-02-09T13:13:19Z</dcterms:modified>
</cp:coreProperties>
</file>