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О.Лукьянова\Страница ГУРБО\Месяц\ВКЛАДЫ\"/>
    </mc:Choice>
  </mc:AlternateContent>
  <xr:revisionPtr revIDLastSave="0" documentId="13_ncr:1_{BAD7E9AB-4394-45BA-87B9-E1FEABC00CD7}" xr6:coauthVersionLast="36" xr6:coauthVersionMax="36" xr10:uidLastSave="{00000000-0000-0000-0000-000000000000}"/>
  <bookViews>
    <workbookView xWindow="240" yWindow="60" windowWidth="12300" windowHeight="7305" tabRatio="707" xr2:uid="{00000000-000D-0000-FFFF-FFFF00000000}"/>
  </bookViews>
  <sheets>
    <sheet name="Доли в срочных" sheetId="14" r:id="rId1"/>
    <sheet name="Ост.НВ" sheetId="6" r:id="rId2"/>
    <sheet name="Срок.НВ" sheetId="7" r:id="rId3"/>
    <sheet name="Без.НВ" sheetId="8" r:id="rId4"/>
    <sheet name="Отз.НВ" sheetId="9" r:id="rId5"/>
    <sheet name="Ост.Ин" sheetId="10" r:id="rId6"/>
    <sheet name="Срок.Ин" sheetId="11" r:id="rId7"/>
    <sheet name="Без.Нн" sheetId="12" r:id="rId8"/>
    <sheet name="Отз.Ин" sheetId="13" r:id="rId9"/>
    <sheet name="Ост.ВСЕ" sheetId="18" r:id="rId10"/>
    <sheet name="СрокВСЕ" sheetId="19" r:id="rId11"/>
    <sheet name="Без.ВСЕ" sheetId="20" r:id="rId12"/>
    <sheet name="Отз.ВСЕ" sheetId="21" r:id="rId13"/>
    <sheet name="2016-2019" sheetId="16" state="hidden" r:id="rId14"/>
    <sheet name="скв 20" sheetId="17" state="hidden" r:id="rId15"/>
    <sheet name="График" sheetId="22" state="hidden" r:id="rId16"/>
  </sheets>
  <externalReferences>
    <externalReference r:id="rId17"/>
    <externalReference r:id="rId18"/>
    <externalReference r:id="rId19"/>
  </externalReferences>
  <definedNames>
    <definedName name="_xlnm.Print_Area" localSheetId="0">'Доли в срочных'!$A$1:$AM$52</definedName>
  </definedNames>
  <calcPr calcId="191029"/>
</workbook>
</file>

<file path=xl/calcChain.xml><?xml version="1.0" encoding="utf-8"?>
<calcChain xmlns="http://schemas.openxmlformats.org/spreadsheetml/2006/main">
  <c r="AK43" i="21" l="1"/>
  <c r="AL43" i="21"/>
  <c r="AK44" i="21"/>
  <c r="AL44" i="21"/>
  <c r="AK45" i="21"/>
  <c r="AL45" i="21"/>
  <c r="AK43" i="20"/>
  <c r="AL43" i="20"/>
  <c r="AK44" i="20"/>
  <c r="AL44" i="20"/>
  <c r="AK45" i="20"/>
  <c r="AL45" i="20"/>
  <c r="AK47" i="20"/>
  <c r="AL47" i="20"/>
  <c r="AK48" i="20"/>
  <c r="AL48" i="20"/>
  <c r="AK49" i="20"/>
  <c r="AL49" i="20"/>
  <c r="AL53" i="20" s="1"/>
  <c r="AL48" i="14" s="1"/>
  <c r="AK51" i="20"/>
  <c r="AL51" i="20"/>
  <c r="AL47" i="14" s="1"/>
  <c r="AK52" i="20"/>
  <c r="AL52" i="20"/>
  <c r="AL49" i="14" s="1"/>
  <c r="AK53" i="20"/>
  <c r="AK50" i="19"/>
  <c r="AL50" i="19"/>
  <c r="AL41" i="14" s="1"/>
  <c r="AK51" i="19"/>
  <c r="AL51" i="19"/>
  <c r="AL42" i="14" s="1"/>
  <c r="AK52" i="19"/>
  <c r="AL52" i="19"/>
  <c r="AL43" i="14" s="1"/>
  <c r="AK54" i="19"/>
  <c r="AL54" i="19"/>
  <c r="AK53" i="18"/>
  <c r="AL53" i="18"/>
  <c r="AL38" i="14" s="1"/>
  <c r="AK54" i="18"/>
  <c r="AL54" i="18"/>
  <c r="AK55" i="18"/>
  <c r="AL55" i="18"/>
  <c r="AK57" i="18"/>
  <c r="AL57" i="18"/>
  <c r="AK58" i="18"/>
  <c r="AL58" i="18"/>
  <c r="AK59" i="18"/>
  <c r="AL59" i="18"/>
  <c r="AK61" i="18"/>
  <c r="AL61" i="18"/>
  <c r="AK63" i="18"/>
  <c r="AL63" i="18"/>
  <c r="AL65" i="18" s="1"/>
  <c r="AK64" i="18"/>
  <c r="AL64" i="18"/>
  <c r="AK65" i="18"/>
  <c r="AK66" i="18"/>
  <c r="AL66" i="18"/>
  <c r="AK67" i="18"/>
  <c r="AL39" i="14"/>
  <c r="AL40" i="14"/>
  <c r="AL44" i="14"/>
  <c r="AL45" i="14"/>
  <c r="AL46" i="14"/>
  <c r="AL50" i="14"/>
  <c r="AL51" i="14"/>
  <c r="AL52" i="14"/>
  <c r="AK43" i="13"/>
  <c r="AL43" i="13"/>
  <c r="AL33" i="14" s="1"/>
  <c r="AK44" i="13"/>
  <c r="AL44" i="13"/>
  <c r="AK45" i="13"/>
  <c r="AL45" i="13"/>
  <c r="AL35" i="14" s="1"/>
  <c r="AK43" i="12"/>
  <c r="AL43" i="12"/>
  <c r="AK44" i="12"/>
  <c r="AL44" i="12"/>
  <c r="AK45" i="12"/>
  <c r="AL45" i="12"/>
  <c r="AK47" i="12"/>
  <c r="AL47" i="12"/>
  <c r="AL51" i="12" s="1"/>
  <c r="AL30" i="14" s="1"/>
  <c r="AK48" i="12"/>
  <c r="AK52" i="12" s="1"/>
  <c r="AL48" i="12"/>
  <c r="AL52" i="12" s="1"/>
  <c r="AL32" i="14" s="1"/>
  <c r="AK49" i="12"/>
  <c r="AL49" i="12"/>
  <c r="AL53" i="12" s="1"/>
  <c r="AL31" i="14" s="1"/>
  <c r="AK51" i="12"/>
  <c r="AK53" i="12"/>
  <c r="AK50" i="11"/>
  <c r="AL50" i="11"/>
  <c r="AL24" i="14" s="1"/>
  <c r="AK51" i="11"/>
  <c r="AL51" i="11"/>
  <c r="AK52" i="11"/>
  <c r="AL52" i="11"/>
  <c r="AK55" i="11"/>
  <c r="AL55" i="11"/>
  <c r="AL21" i="14"/>
  <c r="AL22" i="14"/>
  <c r="AL23" i="14"/>
  <c r="AL25" i="14"/>
  <c r="AL26" i="14"/>
  <c r="AL27" i="14"/>
  <c r="AL28" i="14"/>
  <c r="AL29" i="14"/>
  <c r="AL34" i="14"/>
  <c r="AK53" i="10"/>
  <c r="AL53" i="10"/>
  <c r="AK54" i="10"/>
  <c r="AL54" i="10"/>
  <c r="AK55" i="10"/>
  <c r="AL55" i="10"/>
  <c r="AK57" i="10"/>
  <c r="AL57" i="10"/>
  <c r="AK58" i="10"/>
  <c r="AL58" i="10"/>
  <c r="AK59" i="10"/>
  <c r="AL59" i="10"/>
  <c r="AK61" i="10"/>
  <c r="AL61" i="10"/>
  <c r="AK53" i="6"/>
  <c r="AK54" i="6"/>
  <c r="AK55" i="6"/>
  <c r="AK57" i="6"/>
  <c r="AK58" i="6"/>
  <c r="AK59" i="6"/>
  <c r="AK61" i="6"/>
  <c r="AK63" i="6"/>
  <c r="AK64" i="6"/>
  <c r="AK65" i="6"/>
  <c r="AK66" i="6"/>
  <c r="AK67" i="6"/>
  <c r="AK50" i="7"/>
  <c r="AK51" i="7"/>
  <c r="AK52" i="7"/>
  <c r="AK56" i="7"/>
  <c r="AK58" i="7"/>
  <c r="AK60" i="7"/>
  <c r="AK43" i="8"/>
  <c r="AK44" i="8"/>
  <c r="AK45" i="8"/>
  <c r="AK47" i="8"/>
  <c r="AK51" i="8" s="1"/>
  <c r="AK48" i="8"/>
  <c r="AK49" i="8"/>
  <c r="AK52" i="8"/>
  <c r="AK53" i="8"/>
  <c r="AK43" i="9"/>
  <c r="AK44" i="9"/>
  <c r="AK45" i="9"/>
  <c r="AL43" i="9"/>
  <c r="AL16" i="14" s="1"/>
  <c r="AL44" i="9"/>
  <c r="AL17" i="14" s="1"/>
  <c r="AL45" i="9"/>
  <c r="AL18" i="14" s="1"/>
  <c r="AL43" i="8"/>
  <c r="AL10" i="14" s="1"/>
  <c r="AL44" i="8"/>
  <c r="AL11" i="14" s="1"/>
  <c r="AL45" i="8"/>
  <c r="AL12" i="14" s="1"/>
  <c r="AL47" i="8"/>
  <c r="AL51" i="8" s="1"/>
  <c r="AL13" i="14" s="1"/>
  <c r="AL48" i="8"/>
  <c r="AL49" i="8"/>
  <c r="AL52" i="8"/>
  <c r="AL15" i="14" s="1"/>
  <c r="AL53" i="8"/>
  <c r="AL50" i="7"/>
  <c r="AL7" i="14" s="1"/>
  <c r="AL51" i="7"/>
  <c r="AL8" i="14" s="1"/>
  <c r="AL52" i="7"/>
  <c r="AL9" i="14" s="1"/>
  <c r="AL56" i="7"/>
  <c r="AL58" i="7"/>
  <c r="AL60" i="7"/>
  <c r="AL53" i="6"/>
  <c r="AL54" i="6"/>
  <c r="AL5" i="14" s="1"/>
  <c r="AL55" i="6"/>
  <c r="AL57" i="6"/>
  <c r="AL58" i="6"/>
  <c r="AL59" i="6"/>
  <c r="AL61" i="6"/>
  <c r="AL63" i="6"/>
  <c r="AL64" i="6"/>
  <c r="AL65" i="6"/>
  <c r="AL66" i="6"/>
  <c r="AL67" i="6"/>
  <c r="AL4" i="14"/>
  <c r="AL6" i="14"/>
  <c r="AL14" i="14"/>
  <c r="AL67" i="18" l="1"/>
  <c r="AM44" i="21"/>
  <c r="AM53" i="6"/>
  <c r="AM41" i="21" l="1"/>
  <c r="AM40" i="21"/>
  <c r="AM39" i="21"/>
  <c r="AM38" i="21"/>
  <c r="AM37" i="21"/>
  <c r="AM36" i="21"/>
  <c r="AM35" i="21"/>
  <c r="AM34" i="21"/>
  <c r="AM33" i="21"/>
  <c r="AM32" i="21"/>
  <c r="AM31" i="21"/>
  <c r="AM30" i="21"/>
  <c r="AM29" i="21"/>
  <c r="AM28" i="21"/>
  <c r="AM27" i="21"/>
  <c r="AM26" i="21"/>
  <c r="AM25" i="21"/>
  <c r="AM24" i="21"/>
  <c r="AM23" i="21"/>
  <c r="AM22" i="21"/>
  <c r="AM21" i="21"/>
  <c r="AM20" i="21"/>
  <c r="AM19" i="21"/>
  <c r="AM18" i="21"/>
  <c r="AM17" i="21"/>
  <c r="AM16" i="21"/>
  <c r="AM15" i="21"/>
  <c r="AM14" i="21"/>
  <c r="AM13" i="21"/>
  <c r="AM12" i="21"/>
  <c r="AM11" i="21"/>
  <c r="AM10" i="21"/>
  <c r="AM9" i="21"/>
  <c r="AM8" i="21"/>
  <c r="AM7" i="21"/>
  <c r="AM6" i="21"/>
  <c r="AM5" i="21"/>
  <c r="AM41" i="20"/>
  <c r="AM40" i="20"/>
  <c r="AM39" i="20"/>
  <c r="AM38" i="20"/>
  <c r="AM37" i="20"/>
  <c r="AM36" i="20"/>
  <c r="AM35" i="20"/>
  <c r="AM34" i="20"/>
  <c r="AM33" i="20"/>
  <c r="AM32" i="20"/>
  <c r="AM31" i="20"/>
  <c r="AM30" i="20"/>
  <c r="AM29" i="20"/>
  <c r="AM28" i="20"/>
  <c r="AM27" i="20"/>
  <c r="AM26" i="20"/>
  <c r="AM25" i="20"/>
  <c r="AM24" i="20"/>
  <c r="AM23" i="20"/>
  <c r="AM22" i="20"/>
  <c r="AM21" i="20"/>
  <c r="AM20" i="20"/>
  <c r="AM19" i="20"/>
  <c r="AM18" i="20"/>
  <c r="AM17" i="20"/>
  <c r="AM16" i="20"/>
  <c r="AM15" i="20"/>
  <c r="AM14" i="20"/>
  <c r="AM13" i="20"/>
  <c r="AM12" i="20"/>
  <c r="AM11" i="20"/>
  <c r="AM10" i="20"/>
  <c r="AM9" i="20"/>
  <c r="AM8" i="20"/>
  <c r="AM7" i="20"/>
  <c r="AM6" i="20"/>
  <c r="AM5" i="20"/>
  <c r="AM48" i="19"/>
  <c r="AM47" i="19"/>
  <c r="AM46" i="19"/>
  <c r="AM45" i="19"/>
  <c r="AM44" i="19"/>
  <c r="AM43" i="19"/>
  <c r="AM42" i="19"/>
  <c r="AM41" i="19"/>
  <c r="AM40" i="19"/>
  <c r="AM39" i="19"/>
  <c r="AM38" i="19"/>
  <c r="AM37" i="19"/>
  <c r="AM36" i="19"/>
  <c r="AM35" i="19"/>
  <c r="AM34" i="19"/>
  <c r="AM33" i="19"/>
  <c r="AM32" i="19"/>
  <c r="AM31" i="19"/>
  <c r="AM30" i="19"/>
  <c r="AM29" i="19"/>
  <c r="AM28" i="19"/>
  <c r="AM27" i="19"/>
  <c r="AM26" i="19"/>
  <c r="AM25" i="19"/>
  <c r="AM24" i="19"/>
  <c r="AM23" i="19"/>
  <c r="AM22" i="19"/>
  <c r="AM21" i="19"/>
  <c r="AM20" i="19"/>
  <c r="AM19" i="19"/>
  <c r="AM18" i="19"/>
  <c r="AM17" i="19"/>
  <c r="AM16" i="19"/>
  <c r="AM15" i="19"/>
  <c r="AM14" i="19"/>
  <c r="AM13" i="19"/>
  <c r="AM12" i="19"/>
  <c r="AM11" i="19"/>
  <c r="AM10" i="19"/>
  <c r="AM9" i="19"/>
  <c r="AM8" i="19"/>
  <c r="AM7" i="19"/>
  <c r="AM6" i="19"/>
  <c r="AM5" i="19"/>
  <c r="AM51" i="18"/>
  <c r="AM50" i="18"/>
  <c r="AM49" i="18"/>
  <c r="AM48" i="18"/>
  <c r="AM47" i="18"/>
  <c r="AM46" i="18"/>
  <c r="AM45" i="18"/>
  <c r="AM44" i="18"/>
  <c r="AM43" i="18"/>
  <c r="AM42" i="18"/>
  <c r="AM41" i="18"/>
  <c r="AM40" i="18"/>
  <c r="AM39" i="18"/>
  <c r="AM38" i="18"/>
  <c r="AM37" i="18"/>
  <c r="AM36" i="18"/>
  <c r="AM35" i="18"/>
  <c r="AM34" i="18"/>
  <c r="AM33" i="18"/>
  <c r="AM32" i="18"/>
  <c r="AM31" i="18"/>
  <c r="AM30" i="18"/>
  <c r="AM29" i="18"/>
  <c r="AM28" i="18"/>
  <c r="AM27" i="18"/>
  <c r="AM26" i="18"/>
  <c r="AM25" i="18"/>
  <c r="AM24" i="18"/>
  <c r="AM23" i="18"/>
  <c r="AM22" i="18"/>
  <c r="AM21" i="18"/>
  <c r="AM20" i="18"/>
  <c r="AM19" i="18"/>
  <c r="AM18" i="18"/>
  <c r="AM17" i="18"/>
  <c r="AM16" i="18"/>
  <c r="AM15" i="18"/>
  <c r="AM14" i="18"/>
  <c r="AM13" i="18"/>
  <c r="AM12" i="18"/>
  <c r="AM11" i="18"/>
  <c r="AM10" i="18"/>
  <c r="AM9" i="18"/>
  <c r="AM8" i="18"/>
  <c r="AM7" i="18"/>
  <c r="AM6" i="18"/>
  <c r="AM5" i="18"/>
  <c r="AM41" i="13"/>
  <c r="AM40" i="13"/>
  <c r="AM39" i="13"/>
  <c r="AM38" i="13"/>
  <c r="AM37" i="13"/>
  <c r="AM36" i="13"/>
  <c r="AM35" i="13"/>
  <c r="AM34" i="13"/>
  <c r="AM33" i="13"/>
  <c r="AM32" i="13"/>
  <c r="AM31" i="13"/>
  <c r="AM30" i="13"/>
  <c r="AM29" i="13"/>
  <c r="AM28" i="13"/>
  <c r="AM27" i="13"/>
  <c r="AM26" i="13"/>
  <c r="AM25" i="13"/>
  <c r="AM24" i="13"/>
  <c r="AM23" i="13"/>
  <c r="AM22" i="13"/>
  <c r="AM21" i="13"/>
  <c r="AM20" i="13"/>
  <c r="AM19" i="13"/>
  <c r="AM18" i="13"/>
  <c r="AM17" i="13"/>
  <c r="AM16" i="13"/>
  <c r="AM15" i="13"/>
  <c r="AM14" i="13"/>
  <c r="AM13" i="13"/>
  <c r="AM12" i="13"/>
  <c r="AM11" i="13"/>
  <c r="AM10" i="13"/>
  <c r="AM9" i="13"/>
  <c r="AM8" i="13"/>
  <c r="AM7" i="13"/>
  <c r="AM6" i="13"/>
  <c r="AM5" i="13"/>
  <c r="AM41" i="12"/>
  <c r="AM40" i="12"/>
  <c r="AM39" i="12"/>
  <c r="AM38" i="12"/>
  <c r="AM37" i="12"/>
  <c r="AM36" i="12"/>
  <c r="AM35" i="12"/>
  <c r="AM34" i="12"/>
  <c r="AM33" i="12"/>
  <c r="AM32" i="12"/>
  <c r="AM31" i="12"/>
  <c r="AM30" i="12"/>
  <c r="AM29" i="12"/>
  <c r="AM28" i="12"/>
  <c r="AM27" i="12"/>
  <c r="AM26" i="12"/>
  <c r="AM25" i="12"/>
  <c r="AM24" i="12"/>
  <c r="AM23" i="12"/>
  <c r="AM22" i="12"/>
  <c r="AM21" i="12"/>
  <c r="AM20" i="12"/>
  <c r="AM19" i="12"/>
  <c r="AM18" i="12"/>
  <c r="AM17" i="12"/>
  <c r="AM16" i="12"/>
  <c r="AM15" i="12"/>
  <c r="AM14" i="12"/>
  <c r="AM13" i="12"/>
  <c r="AM12" i="12"/>
  <c r="AM11" i="12"/>
  <c r="AM10" i="12"/>
  <c r="AM9" i="12"/>
  <c r="AM8" i="12"/>
  <c r="AM7" i="12"/>
  <c r="AM6" i="12"/>
  <c r="AM5" i="12"/>
  <c r="AM48" i="11"/>
  <c r="AM47" i="11"/>
  <c r="AM46" i="11"/>
  <c r="AM45" i="11"/>
  <c r="AM44" i="11"/>
  <c r="AM43" i="11"/>
  <c r="AM42" i="11"/>
  <c r="AM41" i="11"/>
  <c r="AM40" i="11"/>
  <c r="AM39" i="11"/>
  <c r="AM38" i="11"/>
  <c r="AM37" i="11"/>
  <c r="AM36" i="11"/>
  <c r="AM35" i="11"/>
  <c r="AM34" i="11"/>
  <c r="AM33" i="11"/>
  <c r="AM32" i="11"/>
  <c r="AM31" i="11"/>
  <c r="AM30" i="11"/>
  <c r="AM29" i="11"/>
  <c r="AM28" i="11"/>
  <c r="AM27" i="11"/>
  <c r="AM26" i="11"/>
  <c r="AM25" i="11"/>
  <c r="AM24" i="11"/>
  <c r="AM23" i="11"/>
  <c r="AM22" i="11"/>
  <c r="AM21" i="11"/>
  <c r="AM20" i="11"/>
  <c r="AM19" i="11"/>
  <c r="AM18" i="11"/>
  <c r="AM17" i="11"/>
  <c r="AM16" i="11"/>
  <c r="AM15" i="11"/>
  <c r="AM55" i="11" s="1"/>
  <c r="AM14" i="11"/>
  <c r="AM13" i="11"/>
  <c r="AM12" i="11"/>
  <c r="AM11" i="11"/>
  <c r="AM10" i="11"/>
  <c r="AM9" i="11"/>
  <c r="AM8" i="11"/>
  <c r="AM7" i="11"/>
  <c r="AM6" i="11"/>
  <c r="AM5" i="11"/>
  <c r="AM51" i="10"/>
  <c r="AM50" i="10"/>
  <c r="AM49" i="10"/>
  <c r="AM48" i="10"/>
  <c r="AM47" i="10"/>
  <c r="AM46" i="10"/>
  <c r="AM45" i="10"/>
  <c r="AM44" i="10"/>
  <c r="AM43" i="10"/>
  <c r="AM42" i="10"/>
  <c r="AM41" i="10"/>
  <c r="AM40" i="10"/>
  <c r="AM39" i="10"/>
  <c r="AM38" i="10"/>
  <c r="AM37" i="10"/>
  <c r="AM36" i="10"/>
  <c r="AM35" i="10"/>
  <c r="AM34" i="10"/>
  <c r="AM33" i="10"/>
  <c r="AM32" i="10"/>
  <c r="AM31" i="10"/>
  <c r="AM30" i="10"/>
  <c r="AM29" i="10"/>
  <c r="AM28" i="10"/>
  <c r="AM27" i="10"/>
  <c r="AM26" i="10"/>
  <c r="AM25" i="10"/>
  <c r="AM24" i="10"/>
  <c r="AM23" i="10"/>
  <c r="AM22" i="10"/>
  <c r="AM21" i="10"/>
  <c r="AM20" i="10"/>
  <c r="AM19" i="10"/>
  <c r="AM18" i="10"/>
  <c r="AM17" i="10"/>
  <c r="AM16" i="10"/>
  <c r="AN17" i="10" s="1"/>
  <c r="AM15" i="10"/>
  <c r="AM14" i="10"/>
  <c r="AM13" i="10"/>
  <c r="AM12" i="10"/>
  <c r="AM11" i="10"/>
  <c r="AM10" i="10"/>
  <c r="AM9" i="10"/>
  <c r="AM8" i="10"/>
  <c r="AM7" i="10"/>
  <c r="AM6" i="10"/>
  <c r="AM5" i="10"/>
  <c r="AM41" i="9"/>
  <c r="AM40" i="9"/>
  <c r="AM39" i="9"/>
  <c r="AM38" i="9"/>
  <c r="AM37" i="9"/>
  <c r="AM36" i="9"/>
  <c r="AM35" i="9"/>
  <c r="AM34" i="9"/>
  <c r="AM33" i="9"/>
  <c r="AM32" i="9"/>
  <c r="AM31" i="9"/>
  <c r="AM30" i="9"/>
  <c r="AM29" i="9"/>
  <c r="AM28" i="9"/>
  <c r="AM27" i="9"/>
  <c r="AM26" i="9"/>
  <c r="AM25" i="9"/>
  <c r="AM24" i="9"/>
  <c r="AM23" i="9"/>
  <c r="AM22" i="9"/>
  <c r="AM21" i="9"/>
  <c r="AM20" i="9"/>
  <c r="AM19" i="9"/>
  <c r="AM18" i="9"/>
  <c r="AM17" i="9"/>
  <c r="AM16" i="9"/>
  <c r="AM15" i="9"/>
  <c r="AM14" i="9"/>
  <c r="AM13" i="9"/>
  <c r="AM12" i="9"/>
  <c r="AM11" i="9"/>
  <c r="AM10" i="9"/>
  <c r="AM9" i="9"/>
  <c r="AM8" i="9"/>
  <c r="AM7" i="9"/>
  <c r="AM6" i="9"/>
  <c r="AM5" i="9"/>
  <c r="AM41" i="8"/>
  <c r="AM40" i="8"/>
  <c r="AM39" i="8"/>
  <c r="AM38" i="8"/>
  <c r="AM37" i="8"/>
  <c r="AM36" i="8"/>
  <c r="AM35" i="8"/>
  <c r="AM34" i="8"/>
  <c r="AM33" i="8"/>
  <c r="AM32" i="8"/>
  <c r="AM31" i="8"/>
  <c r="AM30" i="8"/>
  <c r="AM29" i="8"/>
  <c r="AM28" i="8"/>
  <c r="AM27" i="8"/>
  <c r="AM26" i="8"/>
  <c r="AM25" i="8"/>
  <c r="AM24" i="8"/>
  <c r="AM23" i="8"/>
  <c r="AM22" i="8"/>
  <c r="AM21" i="8"/>
  <c r="AM20" i="8"/>
  <c r="AM19" i="8"/>
  <c r="AM18" i="8"/>
  <c r="AM17" i="8"/>
  <c r="AM16" i="8"/>
  <c r="AM15" i="8"/>
  <c r="AM14" i="8"/>
  <c r="AM13" i="8"/>
  <c r="AM12" i="8"/>
  <c r="AM11" i="8"/>
  <c r="AM10" i="8"/>
  <c r="AM9" i="8"/>
  <c r="AM8" i="8"/>
  <c r="AM7" i="8"/>
  <c r="AM6" i="8"/>
  <c r="AM5" i="8"/>
  <c r="AM48" i="7"/>
  <c r="AM47" i="7"/>
  <c r="AM46" i="7"/>
  <c r="AM45" i="7"/>
  <c r="AM44" i="7"/>
  <c r="AM43" i="7"/>
  <c r="AM42" i="7"/>
  <c r="AM41" i="7"/>
  <c r="AM40" i="7"/>
  <c r="AM39" i="7"/>
  <c r="AM38" i="7"/>
  <c r="AM37" i="7"/>
  <c r="AM36" i="7"/>
  <c r="AM35" i="7"/>
  <c r="AM34" i="7"/>
  <c r="AM33" i="7"/>
  <c r="AM32" i="7"/>
  <c r="AM31" i="7"/>
  <c r="AM30" i="7"/>
  <c r="AM29" i="7"/>
  <c r="AM28" i="7"/>
  <c r="AM27" i="7"/>
  <c r="AM26" i="7"/>
  <c r="AM25" i="7"/>
  <c r="AM24" i="7"/>
  <c r="AM23" i="7"/>
  <c r="AM22" i="7"/>
  <c r="AM21" i="7"/>
  <c r="AM20" i="7"/>
  <c r="AM19" i="7"/>
  <c r="AM18" i="7"/>
  <c r="AM17" i="7"/>
  <c r="AM16" i="7"/>
  <c r="AM15" i="7"/>
  <c r="AM14" i="7"/>
  <c r="AM13" i="7"/>
  <c r="AM12" i="7"/>
  <c r="AM11" i="7"/>
  <c r="AM10" i="7"/>
  <c r="AM9" i="7"/>
  <c r="AM8" i="7"/>
  <c r="AM7" i="7"/>
  <c r="AM6" i="7"/>
  <c r="AM5" i="7"/>
  <c r="AM51" i="6"/>
  <c r="AM50" i="6"/>
  <c r="AM49" i="6"/>
  <c r="AM48" i="6"/>
  <c r="AM47" i="6"/>
  <c r="AM46" i="6"/>
  <c r="AM45" i="6"/>
  <c r="AM44" i="6"/>
  <c r="AM43" i="6"/>
  <c r="AM42" i="6"/>
  <c r="AM41" i="6"/>
  <c r="AM40" i="6"/>
  <c r="AM39" i="6"/>
  <c r="AM38" i="6"/>
  <c r="AM37" i="6"/>
  <c r="AM36" i="6"/>
  <c r="AM35" i="6"/>
  <c r="AM34" i="6"/>
  <c r="AM33" i="6"/>
  <c r="AM32" i="6"/>
  <c r="AM31" i="6"/>
  <c r="AM30" i="6"/>
  <c r="AM29" i="6"/>
  <c r="AM28" i="6"/>
  <c r="AM27" i="6"/>
  <c r="AM26" i="6"/>
  <c r="AM25" i="6"/>
  <c r="AM24" i="6"/>
  <c r="AM23" i="6"/>
  <c r="AM22" i="6"/>
  <c r="AM21" i="6"/>
  <c r="AM20" i="6"/>
  <c r="AM19" i="6"/>
  <c r="AM18" i="6"/>
  <c r="AM17" i="6"/>
  <c r="AM16" i="6"/>
  <c r="AM15" i="6"/>
  <c r="AM14" i="6"/>
  <c r="AM13" i="6"/>
  <c r="AM12" i="6"/>
  <c r="AM11" i="6"/>
  <c r="AM10" i="6"/>
  <c r="AM9" i="6"/>
  <c r="AM8" i="6"/>
  <c r="AM7" i="6"/>
  <c r="AM6" i="6"/>
  <c r="AM5" i="6"/>
  <c r="AM50" i="11"/>
  <c r="AK4" i="14" l="1"/>
  <c r="AK5" i="14"/>
  <c r="AK6" i="14"/>
  <c r="AK7" i="14"/>
  <c r="AK8" i="14"/>
  <c r="AK9" i="14"/>
  <c r="AK10" i="14"/>
  <c r="AK11" i="14"/>
  <c r="AK12" i="14"/>
  <c r="AK13" i="14"/>
  <c r="AK14" i="14"/>
  <c r="AK15" i="14"/>
  <c r="AK16" i="14"/>
  <c r="AK17" i="14"/>
  <c r="AK18" i="14"/>
  <c r="AK38" i="14" l="1"/>
  <c r="AK39" i="14"/>
  <c r="AK40" i="14"/>
  <c r="AK41" i="14"/>
  <c r="AK42" i="14"/>
  <c r="AK43" i="14"/>
  <c r="AK44" i="14"/>
  <c r="AK45" i="14"/>
  <c r="AK46" i="14"/>
  <c r="AK47" i="14"/>
  <c r="AK48" i="14"/>
  <c r="AK49" i="14"/>
  <c r="AK50" i="14"/>
  <c r="AK51" i="14"/>
  <c r="AK52" i="14"/>
  <c r="AK37" i="14"/>
  <c r="AK20" i="14"/>
  <c r="AK21" i="14"/>
  <c r="AK22" i="14"/>
  <c r="AK23" i="14"/>
  <c r="AK24" i="14"/>
  <c r="AK25" i="14"/>
  <c r="AK26" i="14"/>
  <c r="AK27" i="14"/>
  <c r="AK28" i="14"/>
  <c r="AK29" i="14"/>
  <c r="AK30" i="14"/>
  <c r="AK31" i="14"/>
  <c r="AK32" i="14"/>
  <c r="AK33" i="14"/>
  <c r="AK34" i="14"/>
  <c r="AK35" i="14"/>
  <c r="Z53" i="6" l="1"/>
  <c r="AA53" i="6"/>
  <c r="AB53" i="6"/>
  <c r="AC53" i="6"/>
  <c r="AD53" i="6"/>
  <c r="AE53" i="6"/>
  <c r="AF53" i="6"/>
  <c r="AG53" i="6"/>
  <c r="AH53" i="6"/>
  <c r="AI53" i="6"/>
  <c r="AJ53" i="6"/>
  <c r="Z54" i="6"/>
  <c r="AA54" i="6"/>
  <c r="AB54" i="6"/>
  <c r="AC54" i="6"/>
  <c r="AD54" i="6"/>
  <c r="AE54" i="6"/>
  <c r="AF54" i="6"/>
  <c r="AG54" i="6"/>
  <c r="AH54" i="6"/>
  <c r="AI54" i="6"/>
  <c r="AJ54" i="6"/>
  <c r="Z55" i="6"/>
  <c r="AA55" i="6"/>
  <c r="AB55" i="6"/>
  <c r="AC55" i="6"/>
  <c r="AD55" i="6"/>
  <c r="AE55" i="6"/>
  <c r="AF55" i="6"/>
  <c r="AG55" i="6"/>
  <c r="AH55" i="6"/>
  <c r="AI55" i="6"/>
  <c r="AJ55" i="6"/>
  <c r="Z57" i="6"/>
  <c r="AA57" i="6"/>
  <c r="AB57" i="6"/>
  <c r="AC57" i="6"/>
  <c r="AD57" i="6"/>
  <c r="AE57" i="6"/>
  <c r="AF57" i="6"/>
  <c r="AG57" i="6"/>
  <c r="AH57" i="6"/>
  <c r="AI57" i="6"/>
  <c r="AJ57" i="6"/>
  <c r="Z58" i="6"/>
  <c r="AA58" i="6"/>
  <c r="AB58" i="6"/>
  <c r="AC58" i="6"/>
  <c r="AD58" i="6"/>
  <c r="AE58" i="6"/>
  <c r="AF58" i="6"/>
  <c r="AG58" i="6"/>
  <c r="AH58" i="6"/>
  <c r="AI58" i="6"/>
  <c r="AJ58" i="6"/>
  <c r="Z59" i="6"/>
  <c r="AA59" i="6"/>
  <c r="AB59" i="6"/>
  <c r="AC59" i="6"/>
  <c r="AD59" i="6"/>
  <c r="AE59" i="6"/>
  <c r="AF59" i="6"/>
  <c r="AG59" i="6"/>
  <c r="AH59" i="6"/>
  <c r="AI59" i="6"/>
  <c r="AJ59" i="6"/>
  <c r="Z61" i="6"/>
  <c r="AA61" i="6"/>
  <c r="AB61" i="6"/>
  <c r="AC61" i="6"/>
  <c r="AD61" i="6"/>
  <c r="AE61" i="6"/>
  <c r="AF61" i="6"/>
  <c r="AG61" i="6"/>
  <c r="AH61" i="6"/>
  <c r="AI61" i="6"/>
  <c r="AJ61" i="6"/>
  <c r="Z63" i="6"/>
  <c r="AA63" i="6"/>
  <c r="AA65" i="6" s="1"/>
  <c r="AB63" i="6"/>
  <c r="AB65" i="6" s="1"/>
  <c r="AC63" i="6"/>
  <c r="AC67" i="6" s="1"/>
  <c r="AD63" i="6"/>
  <c r="AD67" i="6" s="1"/>
  <c r="AE63" i="6"/>
  <c r="AF63" i="6"/>
  <c r="AF67" i="6" s="1"/>
  <c r="AG63" i="6"/>
  <c r="AG67" i="6" s="1"/>
  <c r="AH63" i="6"/>
  <c r="AI63" i="6"/>
  <c r="AI67" i="6" s="1"/>
  <c r="AJ63" i="6"/>
  <c r="Z64" i="6"/>
  <c r="AA64" i="6"/>
  <c r="AB64" i="6"/>
  <c r="AC64" i="6"/>
  <c r="AD64" i="6"/>
  <c r="AE64" i="6"/>
  <c r="AF64" i="6"/>
  <c r="AG64" i="6"/>
  <c r="AH64" i="6"/>
  <c r="AI64" i="6"/>
  <c r="AJ64" i="6"/>
  <c r="Z65" i="6"/>
  <c r="AD65" i="6"/>
  <c r="AE65" i="6"/>
  <c r="AH65" i="6"/>
  <c r="AI65" i="6"/>
  <c r="AJ65" i="6"/>
  <c r="Z66" i="6"/>
  <c r="AA66" i="6"/>
  <c r="AB66" i="6"/>
  <c r="AC66" i="6"/>
  <c r="AD66" i="6"/>
  <c r="AE66" i="6"/>
  <c r="AF66" i="6"/>
  <c r="AG66" i="6"/>
  <c r="AH66" i="6"/>
  <c r="AI66" i="6"/>
  <c r="AJ66" i="6"/>
  <c r="Z67" i="6"/>
  <c r="AA67" i="6"/>
  <c r="AB67" i="6"/>
  <c r="AE67" i="6"/>
  <c r="AH67" i="6"/>
  <c r="AJ67" i="6"/>
  <c r="Z50" i="7"/>
  <c r="AA50" i="7"/>
  <c r="AB50" i="7"/>
  <c r="AC50" i="7"/>
  <c r="AD50" i="7"/>
  <c r="AE50" i="7"/>
  <c r="AF50" i="7"/>
  <c r="AG50" i="7"/>
  <c r="AH50" i="7"/>
  <c r="AI50" i="7"/>
  <c r="AJ50" i="7"/>
  <c r="Z51" i="7"/>
  <c r="AA51" i="7"/>
  <c r="AB51" i="7"/>
  <c r="AC51" i="7"/>
  <c r="AD51" i="7"/>
  <c r="AE51" i="7"/>
  <c r="AF51" i="7"/>
  <c r="AG51" i="7"/>
  <c r="AH51" i="7"/>
  <c r="AI51" i="7"/>
  <c r="AJ51" i="7"/>
  <c r="Z52" i="7"/>
  <c r="AA52" i="7"/>
  <c r="AB52" i="7"/>
  <c r="AC52" i="7"/>
  <c r="AD52" i="7"/>
  <c r="AE52" i="7"/>
  <c r="AF52" i="7"/>
  <c r="AG52" i="7"/>
  <c r="AH52" i="7"/>
  <c r="AI52" i="7"/>
  <c r="AJ52" i="7"/>
  <c r="Z56" i="7"/>
  <c r="AA56" i="7"/>
  <c r="AB56" i="7"/>
  <c r="AC56" i="7"/>
  <c r="AD56" i="7"/>
  <c r="AE56" i="7"/>
  <c r="AF56" i="7"/>
  <c r="AG56" i="7"/>
  <c r="AH56" i="7"/>
  <c r="AI56" i="7"/>
  <c r="AJ56" i="7"/>
  <c r="Z58" i="7"/>
  <c r="AA58" i="7"/>
  <c r="AB58" i="7"/>
  <c r="AC58" i="7"/>
  <c r="AD58" i="7"/>
  <c r="AE58" i="7"/>
  <c r="AF58" i="7"/>
  <c r="AG58" i="7"/>
  <c r="AH58" i="7"/>
  <c r="AI58" i="7"/>
  <c r="AJ58" i="7"/>
  <c r="Z60" i="7"/>
  <c r="AA60" i="7"/>
  <c r="AB60" i="7"/>
  <c r="AC60" i="7"/>
  <c r="AD60" i="7"/>
  <c r="AE60" i="7"/>
  <c r="AF60" i="7"/>
  <c r="AG60" i="7"/>
  <c r="AH60" i="7"/>
  <c r="AI60" i="7"/>
  <c r="AJ60" i="7"/>
  <c r="Z43" i="8"/>
  <c r="AA43" i="8"/>
  <c r="AB43" i="8"/>
  <c r="AC43" i="8"/>
  <c r="AD43" i="8"/>
  <c r="AE43" i="8"/>
  <c r="AF43" i="8"/>
  <c r="AG43" i="8"/>
  <c r="AH43" i="8"/>
  <c r="AI43" i="8"/>
  <c r="AJ43" i="8"/>
  <c r="Z44" i="8"/>
  <c r="AA44" i="8"/>
  <c r="AB44" i="8"/>
  <c r="AC44" i="8"/>
  <c r="AD44" i="8"/>
  <c r="AE44" i="8"/>
  <c r="AF44" i="8"/>
  <c r="AG44" i="8"/>
  <c r="AH44" i="8"/>
  <c r="AI44" i="8"/>
  <c r="AJ44" i="8"/>
  <c r="Z45" i="8"/>
  <c r="AA45" i="8"/>
  <c r="AB45" i="8"/>
  <c r="AC45" i="8"/>
  <c r="AD45" i="8"/>
  <c r="AE45" i="8"/>
  <c r="AF45" i="8"/>
  <c r="AG45" i="8"/>
  <c r="AH45" i="8"/>
  <c r="AI45" i="8"/>
  <c r="AJ45" i="8"/>
  <c r="Z47" i="8"/>
  <c r="AA47" i="8"/>
  <c r="AA51" i="8" s="1"/>
  <c r="AB47" i="8"/>
  <c r="AB51" i="8" s="1"/>
  <c r="AC47" i="8"/>
  <c r="AC51" i="8" s="1"/>
  <c r="AD47" i="8"/>
  <c r="AD51" i="8" s="1"/>
  <c r="AE47" i="8"/>
  <c r="AE51" i="8" s="1"/>
  <c r="AF47" i="8"/>
  <c r="AF51" i="8" s="1"/>
  <c r="AG47" i="8"/>
  <c r="AG51" i="8" s="1"/>
  <c r="AH47" i="8"/>
  <c r="AH51" i="8" s="1"/>
  <c r="AI47" i="8"/>
  <c r="AI51" i="8" s="1"/>
  <c r="AJ47" i="8"/>
  <c r="Z48" i="8"/>
  <c r="Z52" i="8" s="1"/>
  <c r="AA48" i="8"/>
  <c r="AB48" i="8"/>
  <c r="AB52" i="8" s="1"/>
  <c r="AC48" i="8"/>
  <c r="AC52" i="8" s="1"/>
  <c r="AD48" i="8"/>
  <c r="AD52" i="8" s="1"/>
  <c r="AE48" i="8"/>
  <c r="AE52" i="8" s="1"/>
  <c r="AF48" i="8"/>
  <c r="AF52" i="8" s="1"/>
  <c r="AG48" i="8"/>
  <c r="AG52" i="8" s="1"/>
  <c r="AH48" i="8"/>
  <c r="AI48" i="8"/>
  <c r="AI52" i="8" s="1"/>
  <c r="AJ48" i="8"/>
  <c r="AJ52" i="8" s="1"/>
  <c r="Z49" i="8"/>
  <c r="AA49" i="8"/>
  <c r="AA53" i="8" s="1"/>
  <c r="AB49" i="8"/>
  <c r="AB53" i="8" s="1"/>
  <c r="AC49" i="8"/>
  <c r="AC53" i="8" s="1"/>
  <c r="AD49" i="8"/>
  <c r="AD53" i="8" s="1"/>
  <c r="AE49" i="8"/>
  <c r="AE53" i="8" s="1"/>
  <c r="AF49" i="8"/>
  <c r="AF53" i="8" s="1"/>
  <c r="AG49" i="8"/>
  <c r="AG53" i="8" s="1"/>
  <c r="AH49" i="8"/>
  <c r="AH53" i="8" s="1"/>
  <c r="AI49" i="8"/>
  <c r="AI53" i="8" s="1"/>
  <c r="AJ49" i="8"/>
  <c r="AJ53" i="8" s="1"/>
  <c r="Z51" i="8"/>
  <c r="AJ51" i="8"/>
  <c r="AA52" i="8"/>
  <c r="AH52" i="8"/>
  <c r="Z53" i="8"/>
  <c r="Z43" i="9"/>
  <c r="AA43" i="9"/>
  <c r="AB43" i="9"/>
  <c r="AC43" i="9"/>
  <c r="AD43" i="9"/>
  <c r="AE43" i="9"/>
  <c r="AF43" i="9"/>
  <c r="AG43" i="9"/>
  <c r="AH43" i="9"/>
  <c r="AI43" i="9"/>
  <c r="AJ43" i="9"/>
  <c r="Z44" i="9"/>
  <c r="AA44" i="9"/>
  <c r="AB44" i="9"/>
  <c r="AC44" i="9"/>
  <c r="AD44" i="9"/>
  <c r="AE44" i="9"/>
  <c r="AF44" i="9"/>
  <c r="AG44" i="9"/>
  <c r="AH44" i="9"/>
  <c r="AI44" i="9"/>
  <c r="AJ44" i="9"/>
  <c r="Z45" i="9"/>
  <c r="AA45" i="9"/>
  <c r="AB45" i="9"/>
  <c r="AC45" i="9"/>
  <c r="AD45" i="9"/>
  <c r="AE45" i="9"/>
  <c r="AF45" i="9"/>
  <c r="AG45" i="9"/>
  <c r="AH45" i="9"/>
  <c r="AI45" i="9"/>
  <c r="AJ45" i="9"/>
  <c r="Z53" i="10"/>
  <c r="AA53" i="10"/>
  <c r="AB53" i="10"/>
  <c r="AC53" i="10"/>
  <c r="AD53" i="10"/>
  <c r="AE53" i="10"/>
  <c r="AF53" i="10"/>
  <c r="AG53" i="10"/>
  <c r="AH53" i="10"/>
  <c r="AI53" i="10"/>
  <c r="AJ53" i="10"/>
  <c r="Z54" i="10"/>
  <c r="AA54" i="10"/>
  <c r="AB54" i="10"/>
  <c r="AC54" i="10"/>
  <c r="AD54" i="10"/>
  <c r="AE54" i="10"/>
  <c r="AF54" i="10"/>
  <c r="AG54" i="10"/>
  <c r="AH54" i="10"/>
  <c r="AI54" i="10"/>
  <c r="AJ54" i="10"/>
  <c r="Z55" i="10"/>
  <c r="AA55" i="10"/>
  <c r="AB55" i="10"/>
  <c r="AC55" i="10"/>
  <c r="AD55" i="10"/>
  <c r="AE55" i="10"/>
  <c r="AF55" i="10"/>
  <c r="AG55" i="10"/>
  <c r="AH55" i="10"/>
  <c r="AI55" i="10"/>
  <c r="AJ55" i="10"/>
  <c r="Z57" i="10"/>
  <c r="AA57" i="10"/>
  <c r="AB57" i="10"/>
  <c r="AC57" i="10"/>
  <c r="AD57" i="10"/>
  <c r="AE57" i="10"/>
  <c r="AF57" i="10"/>
  <c r="AG57" i="10"/>
  <c r="AH57" i="10"/>
  <c r="AI57" i="10"/>
  <c r="AJ57" i="10"/>
  <c r="Z58" i="10"/>
  <c r="AA58" i="10"/>
  <c r="AB58" i="10"/>
  <c r="AC58" i="10"/>
  <c r="AD58" i="10"/>
  <c r="AE58" i="10"/>
  <c r="AF58" i="10"/>
  <c r="AG58" i="10"/>
  <c r="AH58" i="10"/>
  <c r="AI58" i="10"/>
  <c r="AJ58" i="10"/>
  <c r="Z59" i="10"/>
  <c r="AA59" i="10"/>
  <c r="AB59" i="10"/>
  <c r="AC59" i="10"/>
  <c r="AD59" i="10"/>
  <c r="AE59" i="10"/>
  <c r="AF59" i="10"/>
  <c r="AG59" i="10"/>
  <c r="AH59" i="10"/>
  <c r="AI59" i="10"/>
  <c r="AJ59" i="10"/>
  <c r="Z61" i="10"/>
  <c r="AA61" i="10"/>
  <c r="AB61" i="10"/>
  <c r="AC61" i="10"/>
  <c r="AD61" i="10"/>
  <c r="AE61" i="10"/>
  <c r="AF61" i="10"/>
  <c r="AG61" i="10"/>
  <c r="AH61" i="10"/>
  <c r="AI61" i="10"/>
  <c r="AJ61" i="10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AJ43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AJ44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AJ45" i="12"/>
  <c r="Q47" i="12"/>
  <c r="R47" i="12"/>
  <c r="R51" i="12" s="1"/>
  <c r="S47" i="12"/>
  <c r="S51" i="12" s="1"/>
  <c r="T47" i="12"/>
  <c r="U47" i="12"/>
  <c r="U51" i="12" s="1"/>
  <c r="V47" i="12"/>
  <c r="W47" i="12"/>
  <c r="W51" i="12" s="1"/>
  <c r="X47" i="12"/>
  <c r="Y47" i="12"/>
  <c r="Z47" i="12"/>
  <c r="Z51" i="12" s="1"/>
  <c r="AA47" i="12"/>
  <c r="AA51" i="12" s="1"/>
  <c r="AB47" i="12"/>
  <c r="AB51" i="12" s="1"/>
  <c r="AC47" i="12"/>
  <c r="AC51" i="12" s="1"/>
  <c r="AD47" i="12"/>
  <c r="AD51" i="12" s="1"/>
  <c r="AE47" i="12"/>
  <c r="AE51" i="12" s="1"/>
  <c r="AF47" i="12"/>
  <c r="AG47" i="12"/>
  <c r="AG51" i="12" s="1"/>
  <c r="AH47" i="12"/>
  <c r="AI47" i="12"/>
  <c r="AI51" i="12" s="1"/>
  <c r="AJ47" i="12"/>
  <c r="AJ51" i="12" s="1"/>
  <c r="Q48" i="12"/>
  <c r="R48" i="12"/>
  <c r="R52" i="12" s="1"/>
  <c r="S48" i="12"/>
  <c r="S52" i="12" s="1"/>
  <c r="T48" i="12"/>
  <c r="T52" i="12" s="1"/>
  <c r="U48" i="12"/>
  <c r="U52" i="12" s="1"/>
  <c r="V48" i="12"/>
  <c r="V52" i="12" s="1"/>
  <c r="W48" i="12"/>
  <c r="W52" i="12" s="1"/>
  <c r="X48" i="12"/>
  <c r="Y48" i="12"/>
  <c r="Y52" i="12" s="1"/>
  <c r="Z48" i="12"/>
  <c r="AA48" i="12"/>
  <c r="AA52" i="12" s="1"/>
  <c r="AB48" i="12"/>
  <c r="AB52" i="12" s="1"/>
  <c r="AC48" i="12"/>
  <c r="AD48" i="12"/>
  <c r="AD52" i="12" s="1"/>
  <c r="AE48" i="12"/>
  <c r="AE52" i="12" s="1"/>
  <c r="AF48" i="12"/>
  <c r="AF52" i="12" s="1"/>
  <c r="AG48" i="12"/>
  <c r="AG52" i="12" s="1"/>
  <c r="AH48" i="12"/>
  <c r="AI48" i="12"/>
  <c r="AI52" i="12" s="1"/>
  <c r="AJ48" i="12"/>
  <c r="Q49" i="12"/>
  <c r="Q53" i="12" s="1"/>
  <c r="R49" i="12"/>
  <c r="S49" i="12"/>
  <c r="S53" i="12" s="1"/>
  <c r="T49" i="12"/>
  <c r="T53" i="12" s="1"/>
  <c r="U49" i="12"/>
  <c r="V49" i="12"/>
  <c r="V53" i="12" s="1"/>
  <c r="W49" i="12"/>
  <c r="X49" i="12"/>
  <c r="X53" i="12" s="1"/>
  <c r="Y49" i="12"/>
  <c r="Y53" i="12" s="1"/>
  <c r="Z49" i="12"/>
  <c r="AA49" i="12"/>
  <c r="AA53" i="12" s="1"/>
  <c r="AB49" i="12"/>
  <c r="AB53" i="12" s="1"/>
  <c r="AC49" i="12"/>
  <c r="AC53" i="12" s="1"/>
  <c r="AD49" i="12"/>
  <c r="AE49" i="12"/>
  <c r="AE53" i="12" s="1"/>
  <c r="AF49" i="12"/>
  <c r="AF53" i="12" s="1"/>
  <c r="AG49" i="12"/>
  <c r="AH49" i="12"/>
  <c r="AH53" i="12" s="1"/>
  <c r="AI49" i="12"/>
  <c r="AJ49" i="12"/>
  <c r="AJ53" i="12" s="1"/>
  <c r="Q51" i="12"/>
  <c r="T51" i="12"/>
  <c r="V51" i="12"/>
  <c r="X51" i="12"/>
  <c r="Y51" i="12"/>
  <c r="AF51" i="12"/>
  <c r="AH51" i="12"/>
  <c r="Q52" i="12"/>
  <c r="X52" i="12"/>
  <c r="Z52" i="12"/>
  <c r="AC52" i="12"/>
  <c r="AH52" i="12"/>
  <c r="AJ52" i="12"/>
  <c r="R53" i="12"/>
  <c r="U53" i="12"/>
  <c r="W53" i="12"/>
  <c r="Z53" i="12"/>
  <c r="AD53" i="12"/>
  <c r="AG53" i="12"/>
  <c r="AI53" i="12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J43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AJ44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AJ45" i="13"/>
  <c r="Q53" i="18"/>
  <c r="R53" i="18"/>
  <c r="S53" i="18"/>
  <c r="T53" i="18"/>
  <c r="U53" i="18"/>
  <c r="V53" i="18"/>
  <c r="W53" i="18"/>
  <c r="X53" i="18"/>
  <c r="Y53" i="18"/>
  <c r="Z53" i="18"/>
  <c r="AA53" i="18"/>
  <c r="AB53" i="18"/>
  <c r="AC53" i="18"/>
  <c r="AD53" i="18"/>
  <c r="AE53" i="18"/>
  <c r="AF53" i="18"/>
  <c r="AG53" i="18"/>
  <c r="AH53" i="18"/>
  <c r="AI53" i="18"/>
  <c r="AJ53" i="18"/>
  <c r="Q54" i="18"/>
  <c r="R54" i="18"/>
  <c r="S54" i="18"/>
  <c r="T54" i="18"/>
  <c r="U54" i="18"/>
  <c r="V54" i="18"/>
  <c r="W54" i="18"/>
  <c r="X54" i="18"/>
  <c r="Y54" i="18"/>
  <c r="Z54" i="18"/>
  <c r="AA54" i="18"/>
  <c r="AB54" i="18"/>
  <c r="AC54" i="18"/>
  <c r="AD54" i="18"/>
  <c r="AE54" i="18"/>
  <c r="AF54" i="18"/>
  <c r="AG54" i="18"/>
  <c r="AH54" i="18"/>
  <c r="AI54" i="18"/>
  <c r="AJ54" i="18"/>
  <c r="Q55" i="18"/>
  <c r="R55" i="18"/>
  <c r="S55" i="18"/>
  <c r="T55" i="18"/>
  <c r="U55" i="18"/>
  <c r="V55" i="18"/>
  <c r="W55" i="18"/>
  <c r="X55" i="18"/>
  <c r="Y55" i="18"/>
  <c r="Z55" i="18"/>
  <c r="AA55" i="18"/>
  <c r="AB55" i="18"/>
  <c r="AC55" i="18"/>
  <c r="AD55" i="18"/>
  <c r="AE55" i="18"/>
  <c r="AF55" i="18"/>
  <c r="AG55" i="18"/>
  <c r="AH55" i="18"/>
  <c r="AI55" i="18"/>
  <c r="AJ55" i="18"/>
  <c r="Q57" i="18"/>
  <c r="R57" i="18"/>
  <c r="S57" i="18"/>
  <c r="T57" i="18"/>
  <c r="U57" i="18"/>
  <c r="V57" i="18"/>
  <c r="W57" i="18"/>
  <c r="X57" i="18"/>
  <c r="Y57" i="18"/>
  <c r="Z57" i="18"/>
  <c r="AA57" i="18"/>
  <c r="AB57" i="18"/>
  <c r="AC57" i="18"/>
  <c r="AD57" i="18"/>
  <c r="AE57" i="18"/>
  <c r="AF57" i="18"/>
  <c r="AG57" i="18"/>
  <c r="AH57" i="18"/>
  <c r="AI57" i="18"/>
  <c r="AJ57" i="18"/>
  <c r="Q58" i="18"/>
  <c r="R58" i="18"/>
  <c r="S58" i="18"/>
  <c r="T58" i="18"/>
  <c r="U58" i="18"/>
  <c r="V58" i="18"/>
  <c r="W58" i="18"/>
  <c r="X58" i="18"/>
  <c r="Y58" i="18"/>
  <c r="Z58" i="18"/>
  <c r="AA58" i="18"/>
  <c r="AB58" i="18"/>
  <c r="AC58" i="18"/>
  <c r="AD58" i="18"/>
  <c r="AE58" i="18"/>
  <c r="AF58" i="18"/>
  <c r="AG58" i="18"/>
  <c r="AH58" i="18"/>
  <c r="AI58" i="18"/>
  <c r="AJ58" i="18"/>
  <c r="Q59" i="18"/>
  <c r="R59" i="18"/>
  <c r="S59" i="18"/>
  <c r="T59" i="18"/>
  <c r="U59" i="18"/>
  <c r="V59" i="18"/>
  <c r="W59" i="18"/>
  <c r="X59" i="18"/>
  <c r="Y59" i="18"/>
  <c r="Z59" i="18"/>
  <c r="AA59" i="18"/>
  <c r="AB59" i="18"/>
  <c r="AC59" i="18"/>
  <c r="AD59" i="18"/>
  <c r="AE59" i="18"/>
  <c r="AF59" i="18"/>
  <c r="AG59" i="18"/>
  <c r="AH59" i="18"/>
  <c r="AI59" i="18"/>
  <c r="AJ59" i="18"/>
  <c r="Q61" i="18"/>
  <c r="R61" i="18"/>
  <c r="S61" i="18"/>
  <c r="T61" i="18"/>
  <c r="U61" i="18"/>
  <c r="V61" i="18"/>
  <c r="W61" i="18"/>
  <c r="X61" i="18"/>
  <c r="Y61" i="18"/>
  <c r="Z61" i="18"/>
  <c r="AA61" i="18"/>
  <c r="AB61" i="18"/>
  <c r="AC61" i="18"/>
  <c r="AD61" i="18"/>
  <c r="AE61" i="18"/>
  <c r="AF61" i="18"/>
  <c r="AG61" i="18"/>
  <c r="AH61" i="18"/>
  <c r="AI61" i="18"/>
  <c r="AJ61" i="18"/>
  <c r="Q63" i="18"/>
  <c r="Q67" i="18" s="1"/>
  <c r="R63" i="18"/>
  <c r="S63" i="18"/>
  <c r="T63" i="18"/>
  <c r="U63" i="18"/>
  <c r="U65" i="18" s="1"/>
  <c r="V63" i="18"/>
  <c r="V65" i="18" s="1"/>
  <c r="W63" i="18"/>
  <c r="W65" i="18" s="1"/>
  <c r="X63" i="18"/>
  <c r="X67" i="18" s="1"/>
  <c r="Y63" i="18"/>
  <c r="Z63" i="18"/>
  <c r="Z65" i="18" s="1"/>
  <c r="AA63" i="18"/>
  <c r="AA65" i="18" s="1"/>
  <c r="AB63" i="18"/>
  <c r="AB65" i="18" s="1"/>
  <c r="AC63" i="18"/>
  <c r="AC67" i="18" s="1"/>
  <c r="AD63" i="18"/>
  <c r="AE63" i="18"/>
  <c r="AF63" i="18"/>
  <c r="AG63" i="18"/>
  <c r="AG65" i="18" s="1"/>
  <c r="AH63" i="18"/>
  <c r="AH65" i="18" s="1"/>
  <c r="AI63" i="18"/>
  <c r="AI65" i="18" s="1"/>
  <c r="AJ63" i="18"/>
  <c r="AJ67" i="18" s="1"/>
  <c r="Q64" i="18"/>
  <c r="R64" i="18"/>
  <c r="S64" i="18"/>
  <c r="T64" i="18"/>
  <c r="U64" i="18"/>
  <c r="V64" i="18"/>
  <c r="W64" i="18"/>
  <c r="X64" i="18"/>
  <c r="Y64" i="18"/>
  <c r="Z64" i="18"/>
  <c r="AA64" i="18"/>
  <c r="AB64" i="18"/>
  <c r="AC64" i="18"/>
  <c r="AD64" i="18"/>
  <c r="AE64" i="18"/>
  <c r="AF64" i="18"/>
  <c r="AG64" i="18"/>
  <c r="AH64" i="18"/>
  <c r="AI64" i="18"/>
  <c r="AJ64" i="18"/>
  <c r="R65" i="18"/>
  <c r="S65" i="18"/>
  <c r="T65" i="18"/>
  <c r="X65" i="18"/>
  <c r="Y65" i="18"/>
  <c r="AD65" i="18"/>
  <c r="AE65" i="18"/>
  <c r="AF65" i="18"/>
  <c r="AJ65" i="18"/>
  <c r="Q66" i="18"/>
  <c r="R66" i="18"/>
  <c r="S66" i="18"/>
  <c r="T66" i="18"/>
  <c r="U66" i="18"/>
  <c r="V66" i="18"/>
  <c r="W66" i="18"/>
  <c r="X66" i="18"/>
  <c r="Y66" i="18"/>
  <c r="Z66" i="18"/>
  <c r="AA66" i="18"/>
  <c r="AB66" i="18"/>
  <c r="AC66" i="18"/>
  <c r="AD66" i="18"/>
  <c r="AE66" i="18"/>
  <c r="AF66" i="18"/>
  <c r="AG66" i="18"/>
  <c r="AH66" i="18"/>
  <c r="AI66" i="18"/>
  <c r="AJ66" i="18"/>
  <c r="R67" i="18"/>
  <c r="S67" i="18"/>
  <c r="T67" i="18"/>
  <c r="U67" i="18"/>
  <c r="Y67" i="18"/>
  <c r="Z67" i="18"/>
  <c r="AA67" i="18"/>
  <c r="AB67" i="18"/>
  <c r="AD67" i="18"/>
  <c r="AE67" i="18"/>
  <c r="AF67" i="18"/>
  <c r="AG67" i="18"/>
  <c r="Q50" i="19"/>
  <c r="R50" i="19"/>
  <c r="S50" i="19"/>
  <c r="T50" i="19"/>
  <c r="U50" i="19"/>
  <c r="V50" i="19"/>
  <c r="W50" i="19"/>
  <c r="X50" i="19"/>
  <c r="Y50" i="19"/>
  <c r="Z50" i="19"/>
  <c r="AA50" i="19"/>
  <c r="AB50" i="19"/>
  <c r="AC50" i="19"/>
  <c r="AD50" i="19"/>
  <c r="AE50" i="19"/>
  <c r="AF50" i="19"/>
  <c r="AG50" i="19"/>
  <c r="AH50" i="19"/>
  <c r="AI50" i="19"/>
  <c r="AJ50" i="19"/>
  <c r="Q51" i="19"/>
  <c r="R51" i="19"/>
  <c r="S51" i="19"/>
  <c r="T51" i="19"/>
  <c r="U51" i="19"/>
  <c r="V51" i="19"/>
  <c r="W51" i="19"/>
  <c r="X51" i="19"/>
  <c r="Y51" i="19"/>
  <c r="Z51" i="19"/>
  <c r="AA51" i="19"/>
  <c r="AB51" i="19"/>
  <c r="AC51" i="19"/>
  <c r="AD51" i="19"/>
  <c r="AE51" i="19"/>
  <c r="AF51" i="19"/>
  <c r="AG51" i="19"/>
  <c r="AH51" i="19"/>
  <c r="AI51" i="19"/>
  <c r="AJ51" i="19"/>
  <c r="Q52" i="19"/>
  <c r="R52" i="19"/>
  <c r="S52" i="19"/>
  <c r="T52" i="19"/>
  <c r="U52" i="19"/>
  <c r="V52" i="19"/>
  <c r="W52" i="19"/>
  <c r="X52" i="19"/>
  <c r="Y52" i="19"/>
  <c r="Z52" i="19"/>
  <c r="AA52" i="19"/>
  <c r="AB52" i="19"/>
  <c r="AC52" i="19"/>
  <c r="AD52" i="19"/>
  <c r="AE52" i="19"/>
  <c r="AF52" i="19"/>
  <c r="AG52" i="19"/>
  <c r="AH52" i="19"/>
  <c r="AI52" i="19"/>
  <c r="AJ52" i="19"/>
  <c r="Q54" i="19"/>
  <c r="R54" i="19"/>
  <c r="S54" i="19"/>
  <c r="T54" i="19"/>
  <c r="U54" i="19"/>
  <c r="V54" i="19"/>
  <c r="W54" i="19"/>
  <c r="X54" i="19"/>
  <c r="Y54" i="19"/>
  <c r="Z54" i="19"/>
  <c r="AA54" i="19"/>
  <c r="AB54" i="19"/>
  <c r="AC54" i="19"/>
  <c r="AD54" i="19"/>
  <c r="AE54" i="19"/>
  <c r="AF54" i="19"/>
  <c r="AG54" i="19"/>
  <c r="AH54" i="19"/>
  <c r="AI54" i="19"/>
  <c r="AJ54" i="19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AF43" i="20"/>
  <c r="AG43" i="20"/>
  <c r="AH43" i="20"/>
  <c r="AI43" i="20"/>
  <c r="AJ43" i="20"/>
  <c r="Q44" i="20"/>
  <c r="R44" i="20"/>
  <c r="S44" i="20"/>
  <c r="T44" i="20"/>
  <c r="U44" i="20"/>
  <c r="V44" i="20"/>
  <c r="W44" i="20"/>
  <c r="X44" i="20"/>
  <c r="Y44" i="20"/>
  <c r="Z44" i="20"/>
  <c r="AA44" i="20"/>
  <c r="AB44" i="20"/>
  <c r="AC44" i="20"/>
  <c r="AD44" i="20"/>
  <c r="AE44" i="20"/>
  <c r="AF44" i="20"/>
  <c r="AG44" i="20"/>
  <c r="AH44" i="20"/>
  <c r="AI44" i="20"/>
  <c r="AJ44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Q48" i="20"/>
  <c r="R48" i="20"/>
  <c r="S48" i="20"/>
  <c r="T48" i="20"/>
  <c r="U48" i="20"/>
  <c r="V48" i="20"/>
  <c r="W48" i="20"/>
  <c r="X48" i="20"/>
  <c r="Y48" i="20"/>
  <c r="Z48" i="20"/>
  <c r="AA48" i="20"/>
  <c r="AB48" i="20"/>
  <c r="AC48" i="20"/>
  <c r="AD48" i="20"/>
  <c r="AE48" i="20"/>
  <c r="AF48" i="20"/>
  <c r="AG48" i="20"/>
  <c r="AH48" i="20"/>
  <c r="AI48" i="20"/>
  <c r="AJ48" i="20"/>
  <c r="AJ52" i="20" s="1"/>
  <c r="Q49" i="20"/>
  <c r="R49" i="20"/>
  <c r="S49" i="20"/>
  <c r="T49" i="20"/>
  <c r="U49" i="20"/>
  <c r="V49" i="20"/>
  <c r="W49" i="20"/>
  <c r="X49" i="20"/>
  <c r="X53" i="20" s="1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Q52" i="20"/>
  <c r="R52" i="20"/>
  <c r="S52" i="20"/>
  <c r="T52" i="20"/>
  <c r="U52" i="20"/>
  <c r="V52" i="20"/>
  <c r="W52" i="20"/>
  <c r="X52" i="20"/>
  <c r="Y52" i="20"/>
  <c r="Z52" i="20"/>
  <c r="AA52" i="20"/>
  <c r="AB52" i="20"/>
  <c r="AC52" i="20"/>
  <c r="AD52" i="20"/>
  <c r="AE52" i="20"/>
  <c r="AF52" i="20"/>
  <c r="AG52" i="20"/>
  <c r="AH52" i="20"/>
  <c r="AI52" i="20"/>
  <c r="Q53" i="20"/>
  <c r="R53" i="20"/>
  <c r="S53" i="20"/>
  <c r="T53" i="20"/>
  <c r="U53" i="20"/>
  <c r="V53" i="20"/>
  <c r="W53" i="20"/>
  <c r="Y53" i="20"/>
  <c r="Z53" i="20"/>
  <c r="AA53" i="20"/>
  <c r="AB53" i="20"/>
  <c r="AC53" i="20"/>
  <c r="AD53" i="20"/>
  <c r="AE53" i="20"/>
  <c r="AF53" i="20"/>
  <c r="AG53" i="20"/>
  <c r="AH53" i="20"/>
  <c r="AI53" i="20"/>
  <c r="AJ53" i="20"/>
  <c r="Z43" i="21"/>
  <c r="Z44" i="21"/>
  <c r="Z45" i="21"/>
  <c r="AA43" i="21"/>
  <c r="AB43" i="21"/>
  <c r="AC43" i="21"/>
  <c r="AD43" i="21"/>
  <c r="AE43" i="21"/>
  <c r="AF43" i="21"/>
  <c r="AG43" i="21"/>
  <c r="AH43" i="21"/>
  <c r="AI43" i="21"/>
  <c r="AJ43" i="21"/>
  <c r="AA44" i="21"/>
  <c r="AB44" i="21"/>
  <c r="AC44" i="21"/>
  <c r="AD44" i="21"/>
  <c r="AE44" i="21"/>
  <c r="AF44" i="21"/>
  <c r="AG44" i="21"/>
  <c r="AH44" i="21"/>
  <c r="AI44" i="21"/>
  <c r="AJ44" i="21"/>
  <c r="AA45" i="21"/>
  <c r="AB45" i="21"/>
  <c r="AC45" i="21"/>
  <c r="AD45" i="21"/>
  <c r="AE45" i="21"/>
  <c r="AF45" i="21"/>
  <c r="AG45" i="21"/>
  <c r="AH45" i="21"/>
  <c r="AI45" i="21"/>
  <c r="AJ45" i="21"/>
  <c r="AG65" i="6" l="1"/>
  <c r="AF65" i="6"/>
  <c r="AC65" i="6"/>
  <c r="AC65" i="18"/>
  <c r="Q65" i="18"/>
  <c r="AI67" i="18"/>
  <c r="W67" i="18"/>
  <c r="AH67" i="18"/>
  <c r="V67" i="18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Y39" i="14"/>
  <c r="Z39" i="14"/>
  <c r="AA39" i="14"/>
  <c r="AB39" i="14"/>
  <c r="AC39" i="14"/>
  <c r="AD39" i="14"/>
  <c r="AE39" i="14"/>
  <c r="AF39" i="14"/>
  <c r="AG39" i="14"/>
  <c r="AH39" i="14"/>
  <c r="AI39" i="14"/>
  <c r="AJ39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Y44" i="14"/>
  <c r="Z44" i="14"/>
  <c r="AA44" i="14"/>
  <c r="AB44" i="14"/>
  <c r="AC44" i="14"/>
  <c r="AD44" i="14"/>
  <c r="AE44" i="14"/>
  <c r="AF44" i="14"/>
  <c r="AG44" i="14"/>
  <c r="AH44" i="14"/>
  <c r="AI44" i="14"/>
  <c r="AJ44" i="14"/>
  <c r="Y45" i="14"/>
  <c r="Z45" i="14"/>
  <c r="AA45" i="14"/>
  <c r="AB45" i="14"/>
  <c r="AC45" i="14"/>
  <c r="AD45" i="14"/>
  <c r="AE45" i="14"/>
  <c r="AF45" i="14"/>
  <c r="AG45" i="14"/>
  <c r="AH45" i="14"/>
  <c r="AI45" i="14"/>
  <c r="AJ45" i="14"/>
  <c r="Y46" i="14"/>
  <c r="Z46" i="14"/>
  <c r="AA46" i="14"/>
  <c r="AB46" i="14"/>
  <c r="AC46" i="14"/>
  <c r="AD46" i="14"/>
  <c r="AE46" i="14"/>
  <c r="AF46" i="14"/>
  <c r="AG46" i="14"/>
  <c r="AH46" i="14"/>
  <c r="AI46" i="14"/>
  <c r="AJ46" i="14"/>
  <c r="Y47" i="14"/>
  <c r="Z47" i="14"/>
  <c r="AA47" i="14"/>
  <c r="AB47" i="14"/>
  <c r="AC47" i="14"/>
  <c r="AD47" i="14"/>
  <c r="AE47" i="14"/>
  <c r="AF47" i="14"/>
  <c r="AG47" i="14"/>
  <c r="AH47" i="14"/>
  <c r="AI47" i="14"/>
  <c r="AJ47" i="14"/>
  <c r="Y48" i="14"/>
  <c r="Z48" i="14"/>
  <c r="AA48" i="14"/>
  <c r="AB48" i="14"/>
  <c r="AC48" i="14"/>
  <c r="AD48" i="14"/>
  <c r="AE48" i="14"/>
  <c r="AF48" i="14"/>
  <c r="AG48" i="14"/>
  <c r="AH48" i="14"/>
  <c r="AI48" i="14"/>
  <c r="AJ48" i="14"/>
  <c r="Y49" i="14"/>
  <c r="Z49" i="14"/>
  <c r="AA49" i="14"/>
  <c r="AB49" i="14"/>
  <c r="AC49" i="14"/>
  <c r="AD49" i="14"/>
  <c r="AE49" i="14"/>
  <c r="AF49" i="14"/>
  <c r="AG49" i="14"/>
  <c r="AH49" i="14"/>
  <c r="AI49" i="14"/>
  <c r="AJ49" i="14"/>
  <c r="Y50" i="14"/>
  <c r="Z50" i="14"/>
  <c r="AA50" i="14"/>
  <c r="AB50" i="14"/>
  <c r="AC50" i="14"/>
  <c r="AD50" i="14"/>
  <c r="AE50" i="14"/>
  <c r="AF50" i="14"/>
  <c r="AG50" i="14"/>
  <c r="AH50" i="14"/>
  <c r="AI50" i="14"/>
  <c r="AJ50" i="14"/>
  <c r="Y51" i="14"/>
  <c r="Z51" i="14"/>
  <c r="AA51" i="14"/>
  <c r="AB51" i="14"/>
  <c r="AC51" i="14"/>
  <c r="AD51" i="14"/>
  <c r="AE51" i="14"/>
  <c r="AF51" i="14"/>
  <c r="AG51" i="14"/>
  <c r="AH51" i="14"/>
  <c r="AI51" i="14"/>
  <c r="AJ51" i="14"/>
  <c r="Y52" i="14"/>
  <c r="Z52" i="14"/>
  <c r="AA52" i="14"/>
  <c r="AB52" i="14"/>
  <c r="AC52" i="14"/>
  <c r="AD52" i="14"/>
  <c r="AE52" i="14"/>
  <c r="AF52" i="14"/>
  <c r="AG52" i="14"/>
  <c r="AH52" i="14"/>
  <c r="AI52" i="14"/>
  <c r="AJ52" i="14"/>
  <c r="Y21" i="14"/>
  <c r="Z21" i="14"/>
  <c r="AA21" i="14"/>
  <c r="AB21" i="14"/>
  <c r="AC21" i="14"/>
  <c r="AD21" i="14"/>
  <c r="AE21" i="14"/>
  <c r="AF21" i="14"/>
  <c r="AG21" i="14"/>
  <c r="AH21" i="14"/>
  <c r="AI21" i="14"/>
  <c r="AJ21" i="14"/>
  <c r="Y22" i="14"/>
  <c r="Z22" i="14"/>
  <c r="AA22" i="14"/>
  <c r="AB22" i="14"/>
  <c r="AC22" i="14"/>
  <c r="AD22" i="14"/>
  <c r="AE22" i="14"/>
  <c r="AF22" i="14"/>
  <c r="AG22" i="14"/>
  <c r="AH22" i="14"/>
  <c r="AI22" i="14"/>
  <c r="AJ22" i="14"/>
  <c r="Y23" i="14"/>
  <c r="Z23" i="14"/>
  <c r="AA23" i="14"/>
  <c r="AB23" i="14"/>
  <c r="AC23" i="14"/>
  <c r="AD23" i="14"/>
  <c r="AE23" i="14"/>
  <c r="AF23" i="14"/>
  <c r="AG23" i="14"/>
  <c r="AH23" i="14"/>
  <c r="AI23" i="14"/>
  <c r="AJ23" i="14"/>
  <c r="Y24" i="14"/>
  <c r="Z24" i="14"/>
  <c r="AA24" i="14"/>
  <c r="AB24" i="14"/>
  <c r="AC24" i="14"/>
  <c r="AD24" i="14"/>
  <c r="AE24" i="14"/>
  <c r="AF24" i="14"/>
  <c r="AG24" i="14"/>
  <c r="AH24" i="14"/>
  <c r="AI24" i="14"/>
  <c r="AJ24" i="14"/>
  <c r="Y25" i="14"/>
  <c r="Z25" i="14"/>
  <c r="AA25" i="14"/>
  <c r="AB25" i="14"/>
  <c r="AC25" i="14"/>
  <c r="AD25" i="14"/>
  <c r="AE25" i="14"/>
  <c r="AF25" i="14"/>
  <c r="AG25" i="14"/>
  <c r="AH25" i="14"/>
  <c r="AI25" i="14"/>
  <c r="AJ25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Y31" i="14"/>
  <c r="Z31" i="14"/>
  <c r="AA31" i="14"/>
  <c r="AB31" i="14"/>
  <c r="AC31" i="14"/>
  <c r="AD31" i="14"/>
  <c r="AE31" i="14"/>
  <c r="AF31" i="14"/>
  <c r="AG31" i="14"/>
  <c r="AH31" i="14"/>
  <c r="AI31" i="14"/>
  <c r="AJ31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Y7" i="14"/>
  <c r="Z7" i="14"/>
  <c r="AA7" i="14"/>
  <c r="AB7" i="14"/>
  <c r="AC7" i="14"/>
  <c r="AD7" i="14"/>
  <c r="AE7" i="14"/>
  <c r="AF7" i="14"/>
  <c r="AG7" i="14"/>
  <c r="AH7" i="14"/>
  <c r="AI7" i="14"/>
  <c r="AJ7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Y15" i="14"/>
  <c r="Z15" i="14"/>
  <c r="AA15" i="14"/>
  <c r="AB15" i="14"/>
  <c r="AC15" i="14"/>
  <c r="AD15" i="14"/>
  <c r="AE15" i="14"/>
  <c r="AF15" i="14"/>
  <c r="AG15" i="14"/>
  <c r="AH15" i="14"/>
  <c r="AI15" i="14"/>
  <c r="AJ15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Q53" i="6"/>
  <c r="R53" i="6"/>
  <c r="S53" i="6"/>
  <c r="T53" i="6"/>
  <c r="U53" i="6"/>
  <c r="V53" i="6"/>
  <c r="W53" i="6"/>
  <c r="X53" i="6"/>
  <c r="Y53" i="6"/>
  <c r="Q54" i="6"/>
  <c r="R54" i="6"/>
  <c r="S54" i="6"/>
  <c r="T54" i="6"/>
  <c r="U54" i="6"/>
  <c r="V54" i="6"/>
  <c r="W54" i="6"/>
  <c r="X54" i="6"/>
  <c r="Y54" i="6"/>
  <c r="Q55" i="6"/>
  <c r="R55" i="6"/>
  <c r="S55" i="6"/>
  <c r="T55" i="6"/>
  <c r="U55" i="6"/>
  <c r="V55" i="6"/>
  <c r="W55" i="6"/>
  <c r="X55" i="6"/>
  <c r="Y55" i="6"/>
  <c r="Q57" i="6"/>
  <c r="R57" i="6"/>
  <c r="S57" i="6"/>
  <c r="T57" i="6"/>
  <c r="U57" i="6"/>
  <c r="V57" i="6"/>
  <c r="W57" i="6"/>
  <c r="X57" i="6"/>
  <c r="Y57" i="6"/>
  <c r="Q58" i="6"/>
  <c r="R58" i="6"/>
  <c r="S58" i="6"/>
  <c r="T58" i="6"/>
  <c r="U58" i="6"/>
  <c r="V58" i="6"/>
  <c r="W58" i="6"/>
  <c r="X58" i="6"/>
  <c r="Y58" i="6"/>
  <c r="Q59" i="6"/>
  <c r="R59" i="6"/>
  <c r="S59" i="6"/>
  <c r="T59" i="6"/>
  <c r="U59" i="6"/>
  <c r="V59" i="6"/>
  <c r="W59" i="6"/>
  <c r="X59" i="6"/>
  <c r="Y59" i="6"/>
  <c r="Q61" i="6"/>
  <c r="R61" i="6"/>
  <c r="S61" i="6"/>
  <c r="T61" i="6"/>
  <c r="U61" i="6"/>
  <c r="V61" i="6"/>
  <c r="W61" i="6"/>
  <c r="X61" i="6"/>
  <c r="Y61" i="6"/>
  <c r="Q63" i="6"/>
  <c r="R63" i="6"/>
  <c r="S63" i="6"/>
  <c r="T63" i="6"/>
  <c r="U63" i="6"/>
  <c r="V63" i="6"/>
  <c r="V65" i="6" s="1"/>
  <c r="W63" i="6"/>
  <c r="W67" i="6" s="1"/>
  <c r="X63" i="6"/>
  <c r="X67" i="6" s="1"/>
  <c r="Y63" i="6"/>
  <c r="Q64" i="6"/>
  <c r="R64" i="6"/>
  <c r="S64" i="6"/>
  <c r="T64" i="6"/>
  <c r="U64" i="6"/>
  <c r="V64" i="6"/>
  <c r="W64" i="6"/>
  <c r="X64" i="6"/>
  <c r="Y64" i="6"/>
  <c r="Q65" i="6"/>
  <c r="R65" i="6"/>
  <c r="S65" i="6"/>
  <c r="T65" i="6"/>
  <c r="U65" i="6"/>
  <c r="W65" i="6"/>
  <c r="X65" i="6"/>
  <c r="Y65" i="6"/>
  <c r="Q66" i="6"/>
  <c r="R66" i="6"/>
  <c r="S66" i="6"/>
  <c r="T66" i="6"/>
  <c r="U66" i="6"/>
  <c r="V66" i="6"/>
  <c r="W66" i="6"/>
  <c r="X66" i="6"/>
  <c r="Y66" i="6"/>
  <c r="Q67" i="6"/>
  <c r="R67" i="6"/>
  <c r="S67" i="6"/>
  <c r="T67" i="6"/>
  <c r="U67" i="6"/>
  <c r="Y67" i="6"/>
  <c r="Q43" i="9"/>
  <c r="R43" i="9"/>
  <c r="S43" i="9"/>
  <c r="T43" i="9"/>
  <c r="U43" i="9"/>
  <c r="V43" i="9"/>
  <c r="W43" i="9"/>
  <c r="X43" i="9"/>
  <c r="Y43" i="9"/>
  <c r="Q44" i="9"/>
  <c r="R44" i="9"/>
  <c r="S44" i="9"/>
  <c r="T44" i="9"/>
  <c r="U44" i="9"/>
  <c r="V44" i="9"/>
  <c r="W44" i="9"/>
  <c r="X44" i="9"/>
  <c r="Y44" i="9"/>
  <c r="Q45" i="9"/>
  <c r="R45" i="9"/>
  <c r="S45" i="9"/>
  <c r="T45" i="9"/>
  <c r="U45" i="9"/>
  <c r="V45" i="9"/>
  <c r="W45" i="9"/>
  <c r="X45" i="9"/>
  <c r="Y45" i="9"/>
  <c r="Q53" i="10"/>
  <c r="R53" i="10"/>
  <c r="S53" i="10"/>
  <c r="T53" i="10"/>
  <c r="U53" i="10"/>
  <c r="V53" i="10"/>
  <c r="W53" i="10"/>
  <c r="X53" i="10"/>
  <c r="Y53" i="10"/>
  <c r="Q54" i="10"/>
  <c r="R54" i="10"/>
  <c r="S54" i="10"/>
  <c r="T54" i="10"/>
  <c r="U54" i="10"/>
  <c r="V54" i="10"/>
  <c r="W54" i="10"/>
  <c r="X54" i="10"/>
  <c r="Y54" i="10"/>
  <c r="Q55" i="10"/>
  <c r="R55" i="10"/>
  <c r="S55" i="10"/>
  <c r="T55" i="10"/>
  <c r="U55" i="10"/>
  <c r="V55" i="10"/>
  <c r="W55" i="10"/>
  <c r="X55" i="10"/>
  <c r="Y55" i="10"/>
  <c r="Q57" i="10"/>
  <c r="R57" i="10"/>
  <c r="S57" i="10"/>
  <c r="T57" i="10"/>
  <c r="U57" i="10"/>
  <c r="V57" i="10"/>
  <c r="W57" i="10"/>
  <c r="X57" i="10"/>
  <c r="Y57" i="10"/>
  <c r="Q58" i="10"/>
  <c r="R58" i="10"/>
  <c r="S58" i="10"/>
  <c r="T58" i="10"/>
  <c r="U58" i="10"/>
  <c r="V58" i="10"/>
  <c r="W58" i="10"/>
  <c r="X58" i="10"/>
  <c r="Y58" i="10"/>
  <c r="Q59" i="10"/>
  <c r="R59" i="10"/>
  <c r="S59" i="10"/>
  <c r="T59" i="10"/>
  <c r="U59" i="10"/>
  <c r="V59" i="10"/>
  <c r="W59" i="10"/>
  <c r="X59" i="10"/>
  <c r="Y59" i="10"/>
  <c r="Q61" i="10"/>
  <c r="R61" i="10"/>
  <c r="S61" i="10"/>
  <c r="T61" i="10"/>
  <c r="U61" i="10"/>
  <c r="V61" i="10"/>
  <c r="W61" i="10"/>
  <c r="X61" i="10"/>
  <c r="Y61" i="10"/>
  <c r="P53" i="18"/>
  <c r="P54" i="18"/>
  <c r="P55" i="18"/>
  <c r="P57" i="18"/>
  <c r="P58" i="18"/>
  <c r="P59" i="18"/>
  <c r="P61" i="18"/>
  <c r="P63" i="18"/>
  <c r="P65" i="18" s="1"/>
  <c r="B64" i="18"/>
  <c r="C64" i="18"/>
  <c r="D64" i="18"/>
  <c r="E64" i="18"/>
  <c r="F64" i="18"/>
  <c r="G64" i="18"/>
  <c r="H64" i="18"/>
  <c r="I64" i="18"/>
  <c r="J64" i="18"/>
  <c r="K64" i="18"/>
  <c r="L64" i="18"/>
  <c r="M64" i="18"/>
  <c r="N64" i="18"/>
  <c r="O64" i="18"/>
  <c r="P64" i="18"/>
  <c r="P66" i="18"/>
  <c r="P67" i="18"/>
  <c r="Q43" i="21"/>
  <c r="R43" i="21"/>
  <c r="S43" i="21"/>
  <c r="T43" i="21"/>
  <c r="U43" i="21"/>
  <c r="V43" i="21"/>
  <c r="W43" i="21"/>
  <c r="X43" i="21"/>
  <c r="Y43" i="21"/>
  <c r="Q44" i="21"/>
  <c r="R44" i="21"/>
  <c r="S44" i="21"/>
  <c r="T44" i="21"/>
  <c r="U44" i="21"/>
  <c r="V44" i="21"/>
  <c r="W44" i="21"/>
  <c r="X44" i="21"/>
  <c r="Y44" i="21"/>
  <c r="Q45" i="21"/>
  <c r="R45" i="21"/>
  <c r="S45" i="21"/>
  <c r="T45" i="21"/>
  <c r="U45" i="21"/>
  <c r="V45" i="21"/>
  <c r="W45" i="21"/>
  <c r="X45" i="21"/>
  <c r="Y45" i="21"/>
  <c r="V67" i="6" l="1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B66" i="6"/>
  <c r="O65" i="6"/>
  <c r="N65" i="6"/>
  <c r="E65" i="6"/>
  <c r="C65" i="6"/>
  <c r="B65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P63" i="6"/>
  <c r="P65" i="6" s="1"/>
  <c r="O63" i="6"/>
  <c r="O67" i="6" s="1"/>
  <c r="N63" i="6"/>
  <c r="N67" i="6" s="1"/>
  <c r="M63" i="6"/>
  <c r="M65" i="6" s="1"/>
  <c r="L63" i="6"/>
  <c r="L65" i="6" s="1"/>
  <c r="K63" i="6"/>
  <c r="K65" i="6" s="1"/>
  <c r="J63" i="6"/>
  <c r="J67" i="6" s="1"/>
  <c r="I63" i="6"/>
  <c r="I67" i="6" s="1"/>
  <c r="H63" i="6"/>
  <c r="H67" i="6" s="1"/>
  <c r="G63" i="6"/>
  <c r="G67" i="6" s="1"/>
  <c r="F63" i="6"/>
  <c r="F67" i="6" s="1"/>
  <c r="E63" i="6"/>
  <c r="E67" i="6" s="1"/>
  <c r="D63" i="6"/>
  <c r="D65" i="6" s="1"/>
  <c r="C63" i="6"/>
  <c r="C67" i="6" s="1"/>
  <c r="B63" i="6"/>
  <c r="B67" i="6" s="1"/>
  <c r="K67" i="6" l="1"/>
  <c r="F65" i="6"/>
  <c r="L67" i="6"/>
  <c r="G65" i="6"/>
  <c r="M67" i="6"/>
  <c r="J65" i="6"/>
  <c r="D67" i="6"/>
  <c r="P67" i="6"/>
  <c r="H65" i="6"/>
  <c r="I65" i="6"/>
  <c r="AM4" i="21" l="1"/>
  <c r="AM4" i="20"/>
  <c r="AM4" i="19"/>
  <c r="AM4" i="18"/>
  <c r="AM64" i="18" s="1"/>
  <c r="AM4" i="13"/>
  <c r="AM4" i="12"/>
  <c r="AM4" i="11"/>
  <c r="AM4" i="10"/>
  <c r="AM4" i="9"/>
  <c r="AM4" i="8"/>
  <c r="AM4" i="7"/>
  <c r="AM4" i="6"/>
  <c r="AM64" i="6" s="1"/>
  <c r="AM58" i="7" l="1"/>
  <c r="AM43" i="20"/>
  <c r="AM54" i="6"/>
  <c r="AM5" i="14" s="1"/>
  <c r="AM63" i="6"/>
  <c r="AM65" i="6" s="1"/>
  <c r="AM61" i="6"/>
  <c r="AM58" i="6"/>
  <c r="AM45" i="9"/>
  <c r="AM18" i="14" s="1"/>
  <c r="AM51" i="11"/>
  <c r="AM49" i="12"/>
  <c r="AM53" i="12" s="1"/>
  <c r="AM43" i="13"/>
  <c r="AM53" i="18"/>
  <c r="AM48" i="20"/>
  <c r="AM52" i="20" s="1"/>
  <c r="AM54" i="19"/>
  <c r="AM44" i="20"/>
  <c r="AM66" i="18"/>
  <c r="AM61" i="18"/>
  <c r="AM58" i="18"/>
  <c r="AM63" i="18"/>
  <c r="AM43" i="8"/>
  <c r="AM10" i="14" s="1"/>
  <c r="AM49" i="8"/>
  <c r="AM53" i="8" s="1"/>
  <c r="AM14" i="14" s="1"/>
  <c r="AM51" i="7"/>
  <c r="AM8" i="14" s="1"/>
  <c r="AM43" i="9"/>
  <c r="AM16" i="14" s="1"/>
  <c r="AM48" i="12"/>
  <c r="AM52" i="12" s="1"/>
  <c r="AM44" i="12"/>
  <c r="AM61" i="10"/>
  <c r="AM58" i="10"/>
  <c r="AM54" i="10"/>
  <c r="AM44" i="13"/>
  <c r="AM59" i="18"/>
  <c r="AM57" i="18"/>
  <c r="AM55" i="18"/>
  <c r="AM50" i="19"/>
  <c r="AM47" i="20"/>
  <c r="AM51" i="20" s="1"/>
  <c r="AM45" i="20"/>
  <c r="AM45" i="21"/>
  <c r="AM52" i="11"/>
  <c r="AM52" i="7"/>
  <c r="AM9" i="14" s="1"/>
  <c r="AM48" i="8"/>
  <c r="AM52" i="8" s="1"/>
  <c r="AM15" i="14" s="1"/>
  <c r="AM44" i="8"/>
  <c r="AM11" i="14" s="1"/>
  <c r="AM47" i="12"/>
  <c r="AM51" i="12" s="1"/>
  <c r="AM44" i="9"/>
  <c r="AM17" i="14" s="1"/>
  <c r="AM51" i="19"/>
  <c r="AM49" i="20"/>
  <c r="AM53" i="20" s="1"/>
  <c r="AM59" i="10"/>
  <c r="AM57" i="10"/>
  <c r="AM55" i="10"/>
  <c r="AM53" i="10"/>
  <c r="AM4" i="14"/>
  <c r="AM57" i="6"/>
  <c r="AM55" i="6"/>
  <c r="AM6" i="14" s="1"/>
  <c r="AM59" i="6"/>
  <c r="AM45" i="12"/>
  <c r="AM54" i="18"/>
  <c r="AM43" i="21"/>
  <c r="AM45" i="8"/>
  <c r="AM12" i="14" s="1"/>
  <c r="AM45" i="13"/>
  <c r="AM47" i="8"/>
  <c r="AM51" i="8" s="1"/>
  <c r="AM13" i="14" s="1"/>
  <c r="AM56" i="7"/>
  <c r="AM50" i="7"/>
  <c r="AM7" i="14" s="1"/>
  <c r="AM43" i="12"/>
  <c r="AM52" i="19"/>
  <c r="AM66" i="6"/>
  <c r="AM67" i="18" l="1"/>
  <c r="AM65" i="18"/>
  <c r="AM67" i="6"/>
  <c r="AM60" i="7" l="1"/>
  <c r="N55" i="11" l="1"/>
  <c r="Q60" i="7"/>
  <c r="T60" i="7"/>
  <c r="W60" i="7"/>
  <c r="N60" i="7"/>
  <c r="N61" i="10" l="1"/>
  <c r="N61" i="6"/>
  <c r="N54" i="6"/>
  <c r="S50" i="7" l="1"/>
  <c r="T50" i="7"/>
  <c r="U50" i="7"/>
  <c r="AM24" i="14"/>
  <c r="L4" i="14"/>
  <c r="L5" i="14"/>
  <c r="L6" i="14"/>
  <c r="J20" i="14"/>
  <c r="K20" i="14"/>
  <c r="L20" i="14"/>
  <c r="M20" i="14"/>
  <c r="AM20" i="14"/>
  <c r="J37" i="14"/>
  <c r="K37" i="14"/>
  <c r="L37" i="14"/>
  <c r="M37" i="14"/>
  <c r="AM37" i="14"/>
  <c r="S52" i="7"/>
  <c r="T52" i="7"/>
  <c r="U52" i="7"/>
  <c r="O61" i="10" l="1"/>
  <c r="P61" i="10"/>
  <c r="O61" i="6"/>
  <c r="P61" i="6"/>
  <c r="B57" i="10" l="1"/>
  <c r="C57" i="10"/>
  <c r="D57" i="10"/>
  <c r="E57" i="10"/>
  <c r="F57" i="10"/>
  <c r="G57" i="10"/>
  <c r="H57" i="10"/>
  <c r="I57" i="10"/>
  <c r="J57" i="10"/>
  <c r="K57" i="10"/>
  <c r="L57" i="10"/>
  <c r="B58" i="10"/>
  <c r="C58" i="10"/>
  <c r="D58" i="10"/>
  <c r="E58" i="10"/>
  <c r="F58" i="10"/>
  <c r="G58" i="10"/>
  <c r="H58" i="10"/>
  <c r="I58" i="10"/>
  <c r="J58" i="10"/>
  <c r="K58" i="10"/>
  <c r="L58" i="10"/>
  <c r="B59" i="10"/>
  <c r="C59" i="10"/>
  <c r="D59" i="10"/>
  <c r="E59" i="10"/>
  <c r="F59" i="10"/>
  <c r="G59" i="10"/>
  <c r="H59" i="10"/>
  <c r="I59" i="10"/>
  <c r="J59" i="10"/>
  <c r="K59" i="10"/>
  <c r="L59" i="10"/>
  <c r="M57" i="10"/>
  <c r="N57" i="10"/>
  <c r="O57" i="10"/>
  <c r="P57" i="10"/>
  <c r="M58" i="10"/>
  <c r="N58" i="10"/>
  <c r="O58" i="10"/>
  <c r="P58" i="10"/>
  <c r="M59" i="10"/>
  <c r="N59" i="10"/>
  <c r="O59" i="10"/>
  <c r="P59" i="10"/>
  <c r="B57" i="6"/>
  <c r="C57" i="6"/>
  <c r="D57" i="6"/>
  <c r="E57" i="6"/>
  <c r="F57" i="6"/>
  <c r="G57" i="6"/>
  <c r="H57" i="6"/>
  <c r="I57" i="6"/>
  <c r="J57" i="6"/>
  <c r="K57" i="6"/>
  <c r="L57" i="6"/>
  <c r="B58" i="6"/>
  <c r="C58" i="6"/>
  <c r="D58" i="6"/>
  <c r="E58" i="6"/>
  <c r="F58" i="6"/>
  <c r="G58" i="6"/>
  <c r="H58" i="6"/>
  <c r="I58" i="6"/>
  <c r="J58" i="6"/>
  <c r="K58" i="6"/>
  <c r="L58" i="6"/>
  <c r="B59" i="6"/>
  <c r="C59" i="6"/>
  <c r="D59" i="6"/>
  <c r="E59" i="6"/>
  <c r="F59" i="6"/>
  <c r="G59" i="6"/>
  <c r="H59" i="6"/>
  <c r="I59" i="6"/>
  <c r="J59" i="6"/>
  <c r="K59" i="6"/>
  <c r="L59" i="6"/>
  <c r="M57" i="6"/>
  <c r="N57" i="6"/>
  <c r="O57" i="6"/>
  <c r="P57" i="6"/>
  <c r="M58" i="6"/>
  <c r="N58" i="6"/>
  <c r="O58" i="6"/>
  <c r="P58" i="6"/>
  <c r="M59" i="6"/>
  <c r="N59" i="6"/>
  <c r="O59" i="6"/>
  <c r="P59" i="6"/>
  <c r="M53" i="6"/>
  <c r="M4" i="14" s="1"/>
  <c r="AM39" i="14" l="1"/>
  <c r="AM38" i="14"/>
  <c r="AM41" i="14"/>
  <c r="N53" i="6" l="1"/>
  <c r="O53" i="6"/>
  <c r="M54" i="6"/>
  <c r="M5" i="14" s="1"/>
  <c r="O54" i="6"/>
  <c r="M55" i="6"/>
  <c r="M6" i="14" s="1"/>
  <c r="N55" i="6"/>
  <c r="O55" i="6"/>
  <c r="M53" i="10"/>
  <c r="M21" i="14" s="1"/>
  <c r="N53" i="10"/>
  <c r="O53" i="10"/>
  <c r="M54" i="10"/>
  <c r="M22" i="14" s="1"/>
  <c r="N54" i="10"/>
  <c r="O54" i="10"/>
  <c r="M55" i="10"/>
  <c r="M23" i="14" s="1"/>
  <c r="N55" i="10"/>
  <c r="O55" i="10"/>
  <c r="M58" i="7" l="1"/>
  <c r="N5" i="18" l="1"/>
  <c r="O5" i="18"/>
  <c r="N6" i="18"/>
  <c r="O6" i="18"/>
  <c r="N7" i="18"/>
  <c r="O7" i="18"/>
  <c r="N8" i="18"/>
  <c r="O8" i="18"/>
  <c r="N9" i="18"/>
  <c r="O9" i="18"/>
  <c r="N10" i="18"/>
  <c r="O10" i="18"/>
  <c r="N11" i="18"/>
  <c r="O11" i="18"/>
  <c r="N12" i="18"/>
  <c r="O12" i="18"/>
  <c r="N13" i="18"/>
  <c r="O13" i="18"/>
  <c r="N14" i="18"/>
  <c r="O14" i="18"/>
  <c r="N15" i="18"/>
  <c r="O15" i="18"/>
  <c r="N16" i="18"/>
  <c r="O16" i="18"/>
  <c r="N17" i="18"/>
  <c r="O17" i="18"/>
  <c r="N18" i="18"/>
  <c r="O18" i="18"/>
  <c r="N19" i="18"/>
  <c r="O19" i="18"/>
  <c r="N20" i="18"/>
  <c r="O20" i="18"/>
  <c r="N21" i="18"/>
  <c r="O21" i="18"/>
  <c r="N22" i="18"/>
  <c r="O22" i="18"/>
  <c r="N23" i="18"/>
  <c r="O23" i="18"/>
  <c r="N24" i="18"/>
  <c r="O24" i="18"/>
  <c r="N25" i="18"/>
  <c r="O25" i="18"/>
  <c r="N26" i="18"/>
  <c r="O26" i="18"/>
  <c r="N27" i="18"/>
  <c r="O27" i="18"/>
  <c r="N28" i="18"/>
  <c r="O28" i="18"/>
  <c r="N29" i="18"/>
  <c r="O29" i="18"/>
  <c r="N30" i="18"/>
  <c r="O30" i="18"/>
  <c r="N31" i="18"/>
  <c r="O31" i="18"/>
  <c r="N32" i="18"/>
  <c r="O32" i="18"/>
  <c r="N33" i="18"/>
  <c r="O33" i="18"/>
  <c r="N34" i="18"/>
  <c r="O34" i="18"/>
  <c r="N35" i="18"/>
  <c r="O35" i="18"/>
  <c r="N36" i="18"/>
  <c r="O36" i="18"/>
  <c r="N37" i="18"/>
  <c r="O37" i="18"/>
  <c r="N38" i="18"/>
  <c r="O38" i="18"/>
  <c r="N39" i="18"/>
  <c r="O39" i="18"/>
  <c r="N40" i="18"/>
  <c r="O40" i="18"/>
  <c r="N41" i="18"/>
  <c r="O41" i="18"/>
  <c r="N42" i="18"/>
  <c r="O42" i="18"/>
  <c r="N43" i="18"/>
  <c r="O43" i="18"/>
  <c r="N44" i="18"/>
  <c r="O44" i="18"/>
  <c r="N45" i="18"/>
  <c r="O45" i="18"/>
  <c r="N46" i="18"/>
  <c r="O46" i="18"/>
  <c r="O54" i="18" s="1"/>
  <c r="N47" i="18"/>
  <c r="O47" i="18"/>
  <c r="N48" i="18"/>
  <c r="O48" i="18"/>
  <c r="N49" i="18"/>
  <c r="O49" i="18"/>
  <c r="N50" i="18"/>
  <c r="O50" i="18"/>
  <c r="N51" i="18"/>
  <c r="O51" i="18"/>
  <c r="N5" i="19"/>
  <c r="O5" i="19"/>
  <c r="N6" i="19"/>
  <c r="O6" i="19"/>
  <c r="N7" i="19"/>
  <c r="O7" i="19"/>
  <c r="N8" i="19"/>
  <c r="O8" i="19"/>
  <c r="N9" i="19"/>
  <c r="O9" i="19"/>
  <c r="N10" i="19"/>
  <c r="O10" i="19"/>
  <c r="N11" i="19"/>
  <c r="O11" i="19"/>
  <c r="N12" i="19"/>
  <c r="O12" i="19"/>
  <c r="N13" i="19"/>
  <c r="O13" i="19"/>
  <c r="N14" i="19"/>
  <c r="O14" i="19"/>
  <c r="N15" i="19"/>
  <c r="O15" i="19"/>
  <c r="N16" i="19"/>
  <c r="O16" i="19"/>
  <c r="N17" i="19"/>
  <c r="O17" i="19"/>
  <c r="N18" i="19"/>
  <c r="O18" i="19"/>
  <c r="N19" i="19"/>
  <c r="O19" i="19"/>
  <c r="N20" i="19"/>
  <c r="O20" i="19"/>
  <c r="N21" i="19"/>
  <c r="O21" i="19"/>
  <c r="N22" i="19"/>
  <c r="O22" i="19"/>
  <c r="N23" i="19"/>
  <c r="O23" i="19"/>
  <c r="N24" i="19"/>
  <c r="O24" i="19"/>
  <c r="N25" i="19"/>
  <c r="O25" i="19"/>
  <c r="N26" i="19"/>
  <c r="O26" i="19"/>
  <c r="N27" i="19"/>
  <c r="O27" i="19"/>
  <c r="N28" i="19"/>
  <c r="O28" i="19"/>
  <c r="N29" i="19"/>
  <c r="O29" i="19"/>
  <c r="N30" i="19"/>
  <c r="O30" i="19"/>
  <c r="N31" i="19"/>
  <c r="O31" i="19"/>
  <c r="N32" i="19"/>
  <c r="O32" i="19"/>
  <c r="N33" i="19"/>
  <c r="O33" i="19"/>
  <c r="N34" i="19"/>
  <c r="O34" i="19"/>
  <c r="N35" i="19"/>
  <c r="O35" i="19"/>
  <c r="N36" i="19"/>
  <c r="O36" i="19"/>
  <c r="N37" i="19"/>
  <c r="O37" i="19"/>
  <c r="N38" i="19"/>
  <c r="O38" i="19"/>
  <c r="N39" i="19"/>
  <c r="O39" i="19"/>
  <c r="N40" i="19"/>
  <c r="O40" i="19"/>
  <c r="N41" i="19"/>
  <c r="O41" i="19"/>
  <c r="N42" i="19"/>
  <c r="O42" i="19"/>
  <c r="N43" i="19"/>
  <c r="O43" i="19"/>
  <c r="N44" i="19"/>
  <c r="O44" i="19"/>
  <c r="N45" i="19"/>
  <c r="O45" i="19"/>
  <c r="N46" i="19"/>
  <c r="O46" i="19"/>
  <c r="N47" i="19"/>
  <c r="O47" i="19"/>
  <c r="N48" i="19"/>
  <c r="O48" i="19"/>
  <c r="N5" i="20"/>
  <c r="O5" i="20"/>
  <c r="N6" i="20"/>
  <c r="O6" i="20"/>
  <c r="N7" i="20"/>
  <c r="O7" i="20"/>
  <c r="N8" i="20"/>
  <c r="O8" i="20"/>
  <c r="N9" i="20"/>
  <c r="O9" i="20"/>
  <c r="N10" i="20"/>
  <c r="O10" i="20"/>
  <c r="N11" i="20"/>
  <c r="O11" i="20"/>
  <c r="N12" i="20"/>
  <c r="O12" i="20"/>
  <c r="N13" i="20"/>
  <c r="O13" i="20"/>
  <c r="N14" i="20"/>
  <c r="O14" i="20"/>
  <c r="N15" i="20"/>
  <c r="O15" i="20"/>
  <c r="N16" i="20"/>
  <c r="O16" i="20"/>
  <c r="N17" i="20"/>
  <c r="O17" i="20"/>
  <c r="N18" i="20"/>
  <c r="O18" i="20"/>
  <c r="N19" i="20"/>
  <c r="O19" i="20"/>
  <c r="N20" i="20"/>
  <c r="O20" i="20"/>
  <c r="N21" i="20"/>
  <c r="O21" i="20"/>
  <c r="N22" i="20"/>
  <c r="O22" i="20"/>
  <c r="N23" i="20"/>
  <c r="O23" i="20"/>
  <c r="N24" i="20"/>
  <c r="O24" i="20"/>
  <c r="N25" i="20"/>
  <c r="O25" i="20"/>
  <c r="N26" i="20"/>
  <c r="O26" i="20"/>
  <c r="N27" i="20"/>
  <c r="O27" i="20"/>
  <c r="N28" i="20"/>
  <c r="O28" i="20"/>
  <c r="N29" i="20"/>
  <c r="O29" i="20"/>
  <c r="N30" i="20"/>
  <c r="O30" i="20"/>
  <c r="N31" i="20"/>
  <c r="O31" i="20"/>
  <c r="N32" i="20"/>
  <c r="O32" i="20"/>
  <c r="N33" i="20"/>
  <c r="O33" i="20"/>
  <c r="N34" i="20"/>
  <c r="O34" i="20"/>
  <c r="N35" i="20"/>
  <c r="O35" i="20"/>
  <c r="N36" i="20"/>
  <c r="O36" i="20"/>
  <c r="N37" i="20"/>
  <c r="O37" i="20"/>
  <c r="N38" i="20"/>
  <c r="O38" i="20"/>
  <c r="N39" i="20"/>
  <c r="O39" i="20"/>
  <c r="N40" i="20"/>
  <c r="O40" i="20"/>
  <c r="N41" i="20"/>
  <c r="O41" i="20"/>
  <c r="N5" i="21"/>
  <c r="O5" i="21"/>
  <c r="N6" i="21"/>
  <c r="O6" i="21"/>
  <c r="N7" i="21"/>
  <c r="O7" i="21"/>
  <c r="N8" i="21"/>
  <c r="O8" i="21"/>
  <c r="N9" i="21"/>
  <c r="O9" i="21"/>
  <c r="N10" i="21"/>
  <c r="O10" i="21"/>
  <c r="N11" i="21"/>
  <c r="O11" i="21"/>
  <c r="N12" i="21"/>
  <c r="O12" i="21"/>
  <c r="N13" i="21"/>
  <c r="O13" i="21"/>
  <c r="N14" i="21"/>
  <c r="O14" i="21"/>
  <c r="N15" i="21"/>
  <c r="O15" i="21"/>
  <c r="N16" i="21"/>
  <c r="O16" i="21"/>
  <c r="N17" i="21"/>
  <c r="O17" i="21"/>
  <c r="N18" i="21"/>
  <c r="O18" i="21"/>
  <c r="N19" i="21"/>
  <c r="O19" i="21"/>
  <c r="N20" i="21"/>
  <c r="O20" i="21"/>
  <c r="N21" i="21"/>
  <c r="O21" i="21"/>
  <c r="N22" i="21"/>
  <c r="O22" i="21"/>
  <c r="N23" i="21"/>
  <c r="O23" i="21"/>
  <c r="N24" i="21"/>
  <c r="O24" i="21"/>
  <c r="N25" i="21"/>
  <c r="O25" i="21"/>
  <c r="N26" i="21"/>
  <c r="O26" i="21"/>
  <c r="N27" i="21"/>
  <c r="O27" i="21"/>
  <c r="N28" i="21"/>
  <c r="O28" i="21"/>
  <c r="N29" i="21"/>
  <c r="O29" i="21"/>
  <c r="N30" i="21"/>
  <c r="O30" i="21"/>
  <c r="N31" i="21"/>
  <c r="O31" i="21"/>
  <c r="N32" i="21"/>
  <c r="O32" i="21"/>
  <c r="N33" i="21"/>
  <c r="O33" i="21"/>
  <c r="N34" i="21"/>
  <c r="O34" i="21"/>
  <c r="N35" i="21"/>
  <c r="O35" i="21"/>
  <c r="N36" i="21"/>
  <c r="O36" i="21"/>
  <c r="N37" i="21"/>
  <c r="O37" i="21"/>
  <c r="N38" i="21"/>
  <c r="O38" i="21"/>
  <c r="N39" i="21"/>
  <c r="O39" i="21"/>
  <c r="N40" i="21"/>
  <c r="O40" i="21"/>
  <c r="N41" i="21"/>
  <c r="O41" i="21"/>
  <c r="O43" i="13"/>
  <c r="O44" i="13"/>
  <c r="O45" i="13"/>
  <c r="O47" i="12"/>
  <c r="O51" i="12" s="1"/>
  <c r="O43" i="12"/>
  <c r="O44" i="12"/>
  <c r="O45" i="12"/>
  <c r="O48" i="12"/>
  <c r="O52" i="12" s="1"/>
  <c r="O49" i="12"/>
  <c r="O53" i="12" s="1"/>
  <c r="N50" i="11"/>
  <c r="O50" i="11"/>
  <c r="N51" i="11"/>
  <c r="O51" i="11"/>
  <c r="N52" i="11"/>
  <c r="O52" i="11"/>
  <c r="N43" i="9"/>
  <c r="O43" i="9"/>
  <c r="N44" i="9"/>
  <c r="O44" i="9"/>
  <c r="N45" i="9"/>
  <c r="O45" i="9"/>
  <c r="N43" i="8"/>
  <c r="O43" i="8"/>
  <c r="N44" i="8"/>
  <c r="O44" i="8"/>
  <c r="N45" i="8"/>
  <c r="O45" i="8"/>
  <c r="N47" i="8"/>
  <c r="N51" i="8" s="1"/>
  <c r="O47" i="8"/>
  <c r="O51" i="8" s="1"/>
  <c r="N48" i="8"/>
  <c r="N52" i="8" s="1"/>
  <c r="O48" i="8"/>
  <c r="O52" i="8" s="1"/>
  <c r="N49" i="8"/>
  <c r="N53" i="8" s="1"/>
  <c r="O49" i="8"/>
  <c r="O53" i="8" s="1"/>
  <c r="O50" i="7"/>
  <c r="O51" i="7"/>
  <c r="O52" i="7"/>
  <c r="O56" i="7"/>
  <c r="O58" i="7"/>
  <c r="N54" i="18" l="1"/>
  <c r="O59" i="18"/>
  <c r="O55" i="18"/>
  <c r="O57" i="18"/>
  <c r="N59" i="18"/>
  <c r="N55" i="18"/>
  <c r="N57" i="18"/>
  <c r="O53" i="18"/>
  <c r="N53" i="18"/>
  <c r="O58" i="18"/>
  <c r="O66" i="18"/>
  <c r="O61" i="18"/>
  <c r="O63" i="18"/>
  <c r="N66" i="18"/>
  <c r="N61" i="18"/>
  <c r="N63" i="18"/>
  <c r="N58" i="18"/>
  <c r="N45" i="20"/>
  <c r="N54" i="19"/>
  <c r="N44" i="20"/>
  <c r="N43" i="20"/>
  <c r="N49" i="20"/>
  <c r="N53" i="20" s="1"/>
  <c r="N48" i="20"/>
  <c r="N52" i="20" s="1"/>
  <c r="N47" i="20"/>
  <c r="N51" i="20" s="1"/>
  <c r="O52" i="19"/>
  <c r="O44" i="21"/>
  <c r="O44" i="20"/>
  <c r="O45" i="20"/>
  <c r="O43" i="20"/>
  <c r="O49" i="20"/>
  <c r="O53" i="20" s="1"/>
  <c r="O48" i="20"/>
  <c r="O52" i="20" s="1"/>
  <c r="O47" i="20"/>
  <c r="O51" i="20" s="1"/>
  <c r="O45" i="21"/>
  <c r="O43" i="21"/>
  <c r="O51" i="19"/>
  <c r="O50" i="19"/>
  <c r="BD2" i="16"/>
  <c r="BE2" i="16"/>
  <c r="BF2" i="16"/>
  <c r="AS2" i="16"/>
  <c r="BC2" i="16"/>
  <c r="AU2" i="16"/>
  <c r="AV2" i="16"/>
  <c r="AW2" i="16"/>
  <c r="AX2" i="16"/>
  <c r="AY2" i="16"/>
  <c r="AZ2" i="16"/>
  <c r="BA2" i="16"/>
  <c r="BB2" i="16"/>
  <c r="AT2" i="16"/>
  <c r="N67" i="18" l="1"/>
  <c r="N65" i="18"/>
  <c r="O65" i="18"/>
  <c r="O67" i="18"/>
  <c r="AR7" i="16"/>
  <c r="AR11" i="16"/>
  <c r="AR3" i="16"/>
  <c r="C135" i="17" l="1"/>
  <c r="BC16" i="16" l="1"/>
  <c r="BD16" i="16"/>
  <c r="BE16" i="16"/>
  <c r="BF16" i="16"/>
  <c r="BC17" i="16"/>
  <c r="BD17" i="16"/>
  <c r="BE17" i="16"/>
  <c r="BF17" i="16"/>
  <c r="BC18" i="16"/>
  <c r="BD18" i="16"/>
  <c r="BE18" i="16"/>
  <c r="BF18" i="16"/>
  <c r="BC19" i="16"/>
  <c r="BD19" i="16"/>
  <c r="BE19" i="16"/>
  <c r="BF19" i="16"/>
  <c r="BC20" i="16"/>
  <c r="BD20" i="16"/>
  <c r="BE20" i="16"/>
  <c r="BF20" i="16"/>
  <c r="BC21" i="16"/>
  <c r="BD21" i="16"/>
  <c r="BE21" i="16"/>
  <c r="BF21" i="16"/>
  <c r="BC22" i="16"/>
  <c r="BD22" i="16"/>
  <c r="BE22" i="16"/>
  <c r="BF22" i="16"/>
  <c r="BC23" i="16"/>
  <c r="BD23" i="16"/>
  <c r="BE23" i="16"/>
  <c r="BF23" i="16"/>
  <c r="BC24" i="16"/>
  <c r="BD24" i="16"/>
  <c r="BE24" i="16"/>
  <c r="BF24" i="16"/>
  <c r="BC25" i="16"/>
  <c r="BD25" i="16"/>
  <c r="BE25" i="16"/>
  <c r="BF25" i="16"/>
  <c r="BC26" i="16"/>
  <c r="BD26" i="16"/>
  <c r="BE26" i="16"/>
  <c r="BF26" i="16"/>
  <c r="BC27" i="16"/>
  <c r="BD27" i="16"/>
  <c r="BE27" i="16"/>
  <c r="BF27" i="16"/>
  <c r="BE3" i="16"/>
  <c r="BE4" i="16"/>
  <c r="BE5" i="16"/>
  <c r="BE6" i="16"/>
  <c r="BE7" i="16"/>
  <c r="BE8" i="16"/>
  <c r="BE9" i="16"/>
  <c r="BE10" i="16"/>
  <c r="BE11" i="16"/>
  <c r="BE12" i="16"/>
  <c r="BE13" i="16"/>
  <c r="BE14" i="16"/>
  <c r="L50" i="7" l="1"/>
  <c r="L7" i="14" s="1"/>
  <c r="M50" i="7"/>
  <c r="M7" i="14" s="1"/>
  <c r="N50" i="7"/>
  <c r="L51" i="7"/>
  <c r="L8" i="14" s="1"/>
  <c r="M51" i="7"/>
  <c r="M8" i="14" s="1"/>
  <c r="N51" i="7"/>
  <c r="L52" i="7"/>
  <c r="L9" i="14" s="1"/>
  <c r="M52" i="7"/>
  <c r="M9" i="14" s="1"/>
  <c r="N52" i="7"/>
  <c r="L56" i="7"/>
  <c r="M56" i="7"/>
  <c r="N56" i="7"/>
  <c r="L58" i="7"/>
  <c r="N58" i="7"/>
  <c r="N43" i="21"/>
  <c r="N44" i="21"/>
  <c r="N45" i="21"/>
  <c r="N50" i="19"/>
  <c r="N51" i="19"/>
  <c r="N52" i="19"/>
  <c r="M43" i="13"/>
  <c r="M33" i="14" s="1"/>
  <c r="N43" i="13"/>
  <c r="M44" i="13"/>
  <c r="M34" i="14" s="1"/>
  <c r="N44" i="13"/>
  <c r="M45" i="13"/>
  <c r="M35" i="14" s="1"/>
  <c r="N45" i="13"/>
  <c r="M43" i="12"/>
  <c r="M27" i="14" s="1"/>
  <c r="N43" i="12"/>
  <c r="M44" i="12"/>
  <c r="M28" i="14" s="1"/>
  <c r="N44" i="12"/>
  <c r="M45" i="12"/>
  <c r="M29" i="14" s="1"/>
  <c r="N45" i="12"/>
  <c r="M47" i="12"/>
  <c r="M51" i="12" s="1"/>
  <c r="M30" i="14" s="1"/>
  <c r="N47" i="12"/>
  <c r="N51" i="12" s="1"/>
  <c r="M48" i="12"/>
  <c r="M52" i="12" s="1"/>
  <c r="M32" i="14" s="1"/>
  <c r="N48" i="12"/>
  <c r="N52" i="12" s="1"/>
  <c r="M49" i="12"/>
  <c r="M53" i="12" s="1"/>
  <c r="M31" i="14" s="1"/>
  <c r="N49" i="12"/>
  <c r="N53" i="12" s="1"/>
  <c r="M50" i="11"/>
  <c r="M24" i="14" s="1"/>
  <c r="M51" i="11"/>
  <c r="M25" i="14" s="1"/>
  <c r="M52" i="11"/>
  <c r="M26" i="14" s="1"/>
  <c r="M43" i="9"/>
  <c r="M16" i="14" s="1"/>
  <c r="M44" i="9"/>
  <c r="M17" i="14" s="1"/>
  <c r="M45" i="9"/>
  <c r="M18" i="14" s="1"/>
  <c r="M43" i="8"/>
  <c r="M10" i="14" s="1"/>
  <c r="M44" i="8"/>
  <c r="M11" i="14" s="1"/>
  <c r="M45" i="8"/>
  <c r="M12" i="14" s="1"/>
  <c r="M47" i="8"/>
  <c r="M51" i="8" s="1"/>
  <c r="M13" i="14" s="1"/>
  <c r="M48" i="8"/>
  <c r="M52" i="8" s="1"/>
  <c r="M15" i="14" s="1"/>
  <c r="M49" i="8"/>
  <c r="M53" i="8" s="1"/>
  <c r="M14" i="14" s="1"/>
  <c r="B44" i="8" l="1"/>
  <c r="B11" i="14"/>
  <c r="N3" i="22"/>
  <c r="C3" i="22"/>
  <c r="D3" i="22"/>
  <c r="E3" i="22"/>
  <c r="F3" i="22"/>
  <c r="G3" i="22"/>
  <c r="H3" i="22"/>
  <c r="I3" i="22"/>
  <c r="J3" i="22"/>
  <c r="K3" i="22"/>
  <c r="L3" i="22"/>
  <c r="M3" i="22"/>
  <c r="B3" i="22"/>
  <c r="B45" i="12"/>
  <c r="B44" i="12"/>
  <c r="B43" i="12"/>
  <c r="BD4" i="16" l="1"/>
  <c r="BD12" i="16"/>
  <c r="BD8" i="16"/>
  <c r="BD3" i="16"/>
  <c r="BD11" i="16"/>
  <c r="BD7" i="16"/>
  <c r="BD5" i="16"/>
  <c r="BD13" i="16"/>
  <c r="BD9" i="16"/>
  <c r="M5" i="18"/>
  <c r="M6" i="18"/>
  <c r="M7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0" i="20"/>
  <c r="M31" i="20"/>
  <c r="M32" i="20"/>
  <c r="M33" i="20"/>
  <c r="M34" i="20"/>
  <c r="M35" i="20"/>
  <c r="M36" i="20"/>
  <c r="M37" i="20"/>
  <c r="M38" i="20"/>
  <c r="M39" i="20"/>
  <c r="M40" i="20"/>
  <c r="M41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5" i="21"/>
  <c r="M6" i="21"/>
  <c r="M7" i="21"/>
  <c r="M8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L43" i="13"/>
  <c r="L33" i="14" s="1"/>
  <c r="L44" i="13"/>
  <c r="L34" i="14" s="1"/>
  <c r="L45" i="13"/>
  <c r="L35" i="14" s="1"/>
  <c r="L43" i="12"/>
  <c r="L27" i="14" s="1"/>
  <c r="L44" i="12"/>
  <c r="L28" i="14" s="1"/>
  <c r="L45" i="12"/>
  <c r="L29" i="14" s="1"/>
  <c r="L47" i="12"/>
  <c r="L51" i="12" s="1"/>
  <c r="L30" i="14" s="1"/>
  <c r="L48" i="12"/>
  <c r="L52" i="12" s="1"/>
  <c r="L32" i="14" s="1"/>
  <c r="L49" i="12"/>
  <c r="L53" i="12" s="1"/>
  <c r="L31" i="14" s="1"/>
  <c r="L50" i="11"/>
  <c r="L24" i="14" s="1"/>
  <c r="L51" i="11"/>
  <c r="L25" i="14" s="1"/>
  <c r="L52" i="11"/>
  <c r="L26" i="14" s="1"/>
  <c r="L53" i="10"/>
  <c r="L21" i="14" s="1"/>
  <c r="L54" i="10"/>
  <c r="L22" i="14" s="1"/>
  <c r="L55" i="10"/>
  <c r="L23" i="14" s="1"/>
  <c r="L43" i="9"/>
  <c r="L16" i="14" s="1"/>
  <c r="L44" i="9"/>
  <c r="L17" i="14" s="1"/>
  <c r="L45" i="9"/>
  <c r="L18" i="14" s="1"/>
  <c r="BD6" i="16"/>
  <c r="BD10" i="16"/>
  <c r="BD14" i="16"/>
  <c r="M54" i="18" l="1"/>
  <c r="M61" i="18"/>
  <c r="M63" i="18"/>
  <c r="M58" i="18"/>
  <c r="M66" i="18"/>
  <c r="M59" i="18"/>
  <c r="M55" i="18"/>
  <c r="M57" i="18"/>
  <c r="M53" i="18"/>
  <c r="M38" i="14"/>
  <c r="M39" i="14"/>
  <c r="M40" i="14"/>
  <c r="M43" i="21"/>
  <c r="M50" i="14" s="1"/>
  <c r="M44" i="21"/>
  <c r="M51" i="14" s="1"/>
  <c r="M45" i="21"/>
  <c r="M52" i="14" s="1"/>
  <c r="M49" i="20"/>
  <c r="M53" i="20" s="1"/>
  <c r="M48" i="14" s="1"/>
  <c r="M51" i="19"/>
  <c r="M42" i="14" s="1"/>
  <c r="M48" i="20"/>
  <c r="M52" i="20" s="1"/>
  <c r="M49" i="14" s="1"/>
  <c r="M47" i="20"/>
  <c r="M51" i="20" s="1"/>
  <c r="M47" i="14" s="1"/>
  <c r="M50" i="19"/>
  <c r="M41" i="14" s="1"/>
  <c r="M45" i="20"/>
  <c r="M46" i="14" s="1"/>
  <c r="M52" i="19"/>
  <c r="M43" i="14" s="1"/>
  <c r="M44" i="20"/>
  <c r="M45" i="14" s="1"/>
  <c r="M43" i="20"/>
  <c r="M44" i="14" s="1"/>
  <c r="C58" i="7"/>
  <c r="D58" i="7"/>
  <c r="E58" i="7"/>
  <c r="F58" i="7"/>
  <c r="G58" i="7"/>
  <c r="H58" i="7"/>
  <c r="I58" i="7"/>
  <c r="J58" i="7"/>
  <c r="K58" i="7"/>
  <c r="B58" i="7"/>
  <c r="M65" i="18" l="1"/>
  <c r="M67" i="18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30" i="20"/>
  <c r="L31" i="20"/>
  <c r="L32" i="20"/>
  <c r="L33" i="20"/>
  <c r="L34" i="20"/>
  <c r="L35" i="20"/>
  <c r="L36" i="20"/>
  <c r="L37" i="20"/>
  <c r="L38" i="20"/>
  <c r="L39" i="20"/>
  <c r="L40" i="20"/>
  <c r="L41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5" i="18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42" i="18"/>
  <c r="L43" i="18"/>
  <c r="L44" i="18"/>
  <c r="L45" i="18"/>
  <c r="L46" i="18"/>
  <c r="L47" i="18"/>
  <c r="L48" i="18"/>
  <c r="L49" i="18"/>
  <c r="L50" i="18"/>
  <c r="L51" i="18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BC4" i="16"/>
  <c r="BC12" i="16"/>
  <c r="BC8" i="16"/>
  <c r="BC3" i="16"/>
  <c r="BC11" i="16"/>
  <c r="BC7" i="16"/>
  <c r="K43" i="13"/>
  <c r="K33" i="14" s="1"/>
  <c r="AM33" i="14"/>
  <c r="K44" i="13"/>
  <c r="K34" i="14" s="1"/>
  <c r="AM34" i="14"/>
  <c r="K45" i="13"/>
  <c r="K35" i="14" s="1"/>
  <c r="AM35" i="14"/>
  <c r="K43" i="12"/>
  <c r="K27" i="14" s="1"/>
  <c r="AM27" i="14"/>
  <c r="K44" i="12"/>
  <c r="K28" i="14" s="1"/>
  <c r="AM28" i="14"/>
  <c r="K45" i="12"/>
  <c r="K29" i="14" s="1"/>
  <c r="AM29" i="14"/>
  <c r="K47" i="12"/>
  <c r="K51" i="12" s="1"/>
  <c r="K30" i="14" s="1"/>
  <c r="AM30" i="14"/>
  <c r="K48" i="12"/>
  <c r="K52" i="12" s="1"/>
  <c r="K32" i="14" s="1"/>
  <c r="AM32" i="14"/>
  <c r="K49" i="12"/>
  <c r="K53" i="12" s="1"/>
  <c r="K31" i="14" s="1"/>
  <c r="AM31" i="14"/>
  <c r="AM25" i="14"/>
  <c r="AM26" i="14"/>
  <c r="AM21" i="14"/>
  <c r="AM22" i="14"/>
  <c r="AM23" i="14"/>
  <c r="K43" i="8"/>
  <c r="K10" i="14" s="1"/>
  <c r="L43" i="8"/>
  <c r="L10" i="14" s="1"/>
  <c r="BC5" i="16" s="1"/>
  <c r="K44" i="8"/>
  <c r="K11" i="14" s="1"/>
  <c r="L44" i="8"/>
  <c r="L11" i="14" s="1"/>
  <c r="BC13" i="16" s="1"/>
  <c r="K45" i="8"/>
  <c r="K12" i="14" s="1"/>
  <c r="L45" i="8"/>
  <c r="L12" i="14" s="1"/>
  <c r="BC9" i="16" s="1"/>
  <c r="K47" i="8"/>
  <c r="K51" i="8" s="1"/>
  <c r="K13" i="14" s="1"/>
  <c r="L47" i="8"/>
  <c r="L51" i="8" s="1"/>
  <c r="K48" i="8"/>
  <c r="K52" i="8" s="1"/>
  <c r="K15" i="14" s="1"/>
  <c r="L48" i="8"/>
  <c r="L52" i="8" s="1"/>
  <c r="K49" i="8"/>
  <c r="K53" i="8" s="1"/>
  <c r="K14" i="14" s="1"/>
  <c r="L49" i="8"/>
  <c r="L53" i="8" s="1"/>
  <c r="K50" i="7"/>
  <c r="K7" i="14" s="1"/>
  <c r="K51" i="7"/>
  <c r="K8" i="14" s="1"/>
  <c r="K52" i="7"/>
  <c r="K9" i="14" s="1"/>
  <c r="K56" i="7"/>
  <c r="L54" i="18" l="1"/>
  <c r="L53" i="18"/>
  <c r="L61" i="18"/>
  <c r="L63" i="18"/>
  <c r="L58" i="18"/>
  <c r="L66" i="18"/>
  <c r="L59" i="18"/>
  <c r="L55" i="18"/>
  <c r="L40" i="14" s="1"/>
  <c r="L57" i="18"/>
  <c r="L13" i="14"/>
  <c r="BC6" i="16" s="1"/>
  <c r="L15" i="14"/>
  <c r="BC10" i="16" s="1"/>
  <c r="L14" i="14"/>
  <c r="BC14" i="16" s="1"/>
  <c r="L51" i="19"/>
  <c r="L42" i="14" s="1"/>
  <c r="L49" i="20"/>
  <c r="L53" i="20" s="1"/>
  <c r="L48" i="14" s="1"/>
  <c r="L48" i="20"/>
  <c r="L52" i="20" s="1"/>
  <c r="L49" i="14" s="1"/>
  <c r="L47" i="20"/>
  <c r="L51" i="20" s="1"/>
  <c r="L47" i="14" s="1"/>
  <c r="L50" i="19"/>
  <c r="L41" i="14" s="1"/>
  <c r="L39" i="14"/>
  <c r="L44" i="21"/>
  <c r="L51" i="14" s="1"/>
  <c r="L45" i="21"/>
  <c r="L52" i="14" s="1"/>
  <c r="L43" i="21"/>
  <c r="L50" i="14" s="1"/>
  <c r="L52" i="19"/>
  <c r="L43" i="14" s="1"/>
  <c r="L38" i="14"/>
  <c r="L44" i="20"/>
  <c r="L45" i="14" s="1"/>
  <c r="L45" i="20"/>
  <c r="L46" i="14" s="1"/>
  <c r="L43" i="20"/>
  <c r="L44" i="14" s="1"/>
  <c r="BF12" i="16"/>
  <c r="BB3" i="16"/>
  <c r="BF3" i="16"/>
  <c r="BB11" i="16"/>
  <c r="BF11" i="16"/>
  <c r="BB7" i="16"/>
  <c r="BF7" i="16"/>
  <c r="BB5" i="16"/>
  <c r="BF5" i="16"/>
  <c r="BB13" i="16"/>
  <c r="BF13" i="16"/>
  <c r="BB9" i="16"/>
  <c r="BF9" i="16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9" i="19"/>
  <c r="K40" i="19"/>
  <c r="K41" i="19"/>
  <c r="K42" i="19"/>
  <c r="K43" i="19"/>
  <c r="K44" i="19"/>
  <c r="K45" i="19"/>
  <c r="K46" i="19"/>
  <c r="K47" i="19"/>
  <c r="K48" i="19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54" i="18" s="1"/>
  <c r="K47" i="18"/>
  <c r="K48" i="18"/>
  <c r="K49" i="18"/>
  <c r="K50" i="18"/>
  <c r="K51" i="18"/>
  <c r="B50" i="11"/>
  <c r="K50" i="11"/>
  <c r="K24" i="14" s="1"/>
  <c r="K51" i="11"/>
  <c r="K25" i="14" s="1"/>
  <c r="K52" i="11"/>
  <c r="K26" i="14" s="1"/>
  <c r="K53" i="10"/>
  <c r="K21" i="14" s="1"/>
  <c r="K54" i="10"/>
  <c r="K22" i="14" s="1"/>
  <c r="K55" i="10"/>
  <c r="K23" i="14" s="1"/>
  <c r="K43" i="9"/>
  <c r="K16" i="14" s="1"/>
  <c r="K44" i="9"/>
  <c r="K17" i="14" s="1"/>
  <c r="K45" i="9"/>
  <c r="K18" i="14" s="1"/>
  <c r="BB6" i="16"/>
  <c r="BF6" i="16"/>
  <c r="BB10" i="16"/>
  <c r="BB14" i="16"/>
  <c r="BF14" i="16"/>
  <c r="BF10" i="16"/>
  <c r="K53" i="6"/>
  <c r="K4" i="14" s="1"/>
  <c r="BB4" i="16" s="1"/>
  <c r="BF4" i="16"/>
  <c r="K54" i="6"/>
  <c r="K5" i="14" s="1"/>
  <c r="BB12" i="16" s="1"/>
  <c r="K55" i="6"/>
  <c r="K6" i="14" s="1"/>
  <c r="BB8" i="16" s="1"/>
  <c r="BF8" i="16"/>
  <c r="B54" i="10"/>
  <c r="B53" i="10"/>
  <c r="B44" i="9"/>
  <c r="B43" i="9"/>
  <c r="B43" i="8"/>
  <c r="B51" i="7"/>
  <c r="B50" i="7"/>
  <c r="B55" i="6"/>
  <c r="K53" i="18" l="1"/>
  <c r="K61" i="18"/>
  <c r="K63" i="18"/>
  <c r="K58" i="18"/>
  <c r="K66" i="18"/>
  <c r="L65" i="18"/>
  <c r="L67" i="18"/>
  <c r="K55" i="18"/>
  <c r="K40" i="14" s="1"/>
  <c r="K57" i="18"/>
  <c r="K59" i="18"/>
  <c r="K44" i="20"/>
  <c r="K45" i="14" s="1"/>
  <c r="K38" i="14"/>
  <c r="K45" i="20"/>
  <c r="K46" i="14" s="1"/>
  <c r="K43" i="21"/>
  <c r="K50" i="14" s="1"/>
  <c r="K39" i="14"/>
  <c r="K45" i="21"/>
  <c r="K52" i="14" s="1"/>
  <c r="K50" i="19"/>
  <c r="K41" i="14" s="1"/>
  <c r="K43" i="20"/>
  <c r="K44" i="14" s="1"/>
  <c r="K52" i="19"/>
  <c r="K43" i="14" s="1"/>
  <c r="K44" i="21"/>
  <c r="K51" i="14" s="1"/>
  <c r="AM49" i="14"/>
  <c r="K51" i="19"/>
  <c r="K42" i="14" s="1"/>
  <c r="AM45" i="14"/>
  <c r="AM46" i="14"/>
  <c r="AM44" i="14"/>
  <c r="AM51" i="14"/>
  <c r="AM52" i="14"/>
  <c r="AM50" i="14"/>
  <c r="AM42" i="14"/>
  <c r="AM48" i="14"/>
  <c r="AM47" i="14"/>
  <c r="AM43" i="14"/>
  <c r="AM40" i="14"/>
  <c r="K49" i="20"/>
  <c r="K53" i="20" s="1"/>
  <c r="K48" i="14" s="1"/>
  <c r="K48" i="20"/>
  <c r="K52" i="20" s="1"/>
  <c r="K49" i="14" s="1"/>
  <c r="K47" i="20"/>
  <c r="K51" i="20" s="1"/>
  <c r="K47" i="14" s="1"/>
  <c r="B53" i="6"/>
  <c r="K65" i="18" l="1"/>
  <c r="K67" i="18"/>
  <c r="B54" i="6"/>
  <c r="B47" i="8" l="1"/>
  <c r="B51" i="8" s="1"/>
  <c r="B6" i="21" l="1"/>
  <c r="C6" i="21"/>
  <c r="D6" i="21"/>
  <c r="E6" i="21"/>
  <c r="F6" i="21"/>
  <c r="G6" i="21"/>
  <c r="H6" i="21"/>
  <c r="I6" i="21"/>
  <c r="J6" i="21"/>
  <c r="B7" i="21"/>
  <c r="C7" i="21"/>
  <c r="D7" i="21"/>
  <c r="E7" i="21"/>
  <c r="F7" i="21"/>
  <c r="G7" i="21"/>
  <c r="H7" i="21"/>
  <c r="I7" i="21"/>
  <c r="J7" i="21"/>
  <c r="B8" i="21"/>
  <c r="C8" i="21"/>
  <c r="D8" i="21"/>
  <c r="E8" i="21"/>
  <c r="F8" i="21"/>
  <c r="G8" i="21"/>
  <c r="H8" i="21"/>
  <c r="I8" i="21"/>
  <c r="J8" i="21"/>
  <c r="B9" i="21"/>
  <c r="C9" i="21"/>
  <c r="D9" i="21"/>
  <c r="E9" i="21"/>
  <c r="F9" i="21"/>
  <c r="G9" i="21"/>
  <c r="H9" i="21"/>
  <c r="I9" i="21"/>
  <c r="J9" i="21"/>
  <c r="B10" i="21"/>
  <c r="C10" i="21"/>
  <c r="D10" i="21"/>
  <c r="E10" i="21"/>
  <c r="F10" i="21"/>
  <c r="G10" i="21"/>
  <c r="H10" i="21"/>
  <c r="I10" i="21"/>
  <c r="J10" i="21"/>
  <c r="B11" i="21"/>
  <c r="C11" i="21"/>
  <c r="D11" i="21"/>
  <c r="E11" i="21"/>
  <c r="F11" i="21"/>
  <c r="G11" i="21"/>
  <c r="H11" i="21"/>
  <c r="I11" i="21"/>
  <c r="J11" i="21"/>
  <c r="B12" i="21"/>
  <c r="C12" i="21"/>
  <c r="D12" i="21"/>
  <c r="E12" i="21"/>
  <c r="F12" i="21"/>
  <c r="G12" i="21"/>
  <c r="H12" i="21"/>
  <c r="I12" i="21"/>
  <c r="J12" i="21"/>
  <c r="B13" i="21"/>
  <c r="C13" i="21"/>
  <c r="D13" i="21"/>
  <c r="E13" i="21"/>
  <c r="F13" i="21"/>
  <c r="G13" i="21"/>
  <c r="H13" i="21"/>
  <c r="I13" i="21"/>
  <c r="J13" i="21"/>
  <c r="B14" i="21"/>
  <c r="C14" i="21"/>
  <c r="D14" i="21"/>
  <c r="E14" i="21"/>
  <c r="F14" i="21"/>
  <c r="G14" i="21"/>
  <c r="H14" i="21"/>
  <c r="I14" i="21"/>
  <c r="J14" i="21"/>
  <c r="B15" i="21"/>
  <c r="C15" i="21"/>
  <c r="D15" i="21"/>
  <c r="E15" i="21"/>
  <c r="F15" i="21"/>
  <c r="G15" i="21"/>
  <c r="H15" i="21"/>
  <c r="I15" i="21"/>
  <c r="J15" i="21"/>
  <c r="B16" i="21"/>
  <c r="C16" i="21"/>
  <c r="D16" i="21"/>
  <c r="E16" i="21"/>
  <c r="F16" i="21"/>
  <c r="G16" i="21"/>
  <c r="H16" i="21"/>
  <c r="I16" i="21"/>
  <c r="J16" i="21"/>
  <c r="B17" i="21"/>
  <c r="C17" i="21"/>
  <c r="D17" i="21"/>
  <c r="E17" i="21"/>
  <c r="F17" i="21"/>
  <c r="G17" i="21"/>
  <c r="H17" i="21"/>
  <c r="I17" i="21"/>
  <c r="J17" i="21"/>
  <c r="B18" i="21"/>
  <c r="C18" i="21"/>
  <c r="D18" i="21"/>
  <c r="E18" i="21"/>
  <c r="F18" i="21"/>
  <c r="G18" i="21"/>
  <c r="H18" i="21"/>
  <c r="I18" i="21"/>
  <c r="J18" i="21"/>
  <c r="B19" i="21"/>
  <c r="C19" i="21"/>
  <c r="D19" i="21"/>
  <c r="E19" i="21"/>
  <c r="F19" i="21"/>
  <c r="G19" i="21"/>
  <c r="H19" i="21"/>
  <c r="I19" i="21"/>
  <c r="J19" i="21"/>
  <c r="B20" i="21"/>
  <c r="C20" i="21"/>
  <c r="D20" i="21"/>
  <c r="E20" i="21"/>
  <c r="F20" i="21"/>
  <c r="G20" i="21"/>
  <c r="H20" i="21"/>
  <c r="I20" i="21"/>
  <c r="J20" i="21"/>
  <c r="B21" i="21"/>
  <c r="C21" i="21"/>
  <c r="D21" i="21"/>
  <c r="E21" i="21"/>
  <c r="F21" i="21"/>
  <c r="G21" i="21"/>
  <c r="H21" i="21"/>
  <c r="I21" i="21"/>
  <c r="J21" i="21"/>
  <c r="B22" i="21"/>
  <c r="C22" i="21"/>
  <c r="D22" i="21"/>
  <c r="E22" i="21"/>
  <c r="F22" i="21"/>
  <c r="G22" i="21"/>
  <c r="H22" i="21"/>
  <c r="I22" i="21"/>
  <c r="J22" i="21"/>
  <c r="B23" i="21"/>
  <c r="C23" i="21"/>
  <c r="D23" i="21"/>
  <c r="E23" i="21"/>
  <c r="F23" i="21"/>
  <c r="G23" i="21"/>
  <c r="H23" i="21"/>
  <c r="I23" i="21"/>
  <c r="J23" i="21"/>
  <c r="B24" i="21"/>
  <c r="C24" i="21"/>
  <c r="D24" i="21"/>
  <c r="E24" i="21"/>
  <c r="F24" i="21"/>
  <c r="G24" i="21"/>
  <c r="H24" i="21"/>
  <c r="I24" i="21"/>
  <c r="J24" i="21"/>
  <c r="B25" i="21"/>
  <c r="C25" i="21"/>
  <c r="D25" i="21"/>
  <c r="E25" i="21"/>
  <c r="F25" i="21"/>
  <c r="G25" i="21"/>
  <c r="H25" i="21"/>
  <c r="I25" i="21"/>
  <c r="J25" i="21"/>
  <c r="J45" i="21" s="1"/>
  <c r="J52" i="14" s="1"/>
  <c r="B26" i="21"/>
  <c r="C26" i="21"/>
  <c r="D26" i="21"/>
  <c r="E26" i="21"/>
  <c r="F26" i="21"/>
  <c r="G26" i="21"/>
  <c r="H26" i="21"/>
  <c r="I26" i="21"/>
  <c r="J26" i="21"/>
  <c r="B27" i="21"/>
  <c r="C27" i="21"/>
  <c r="D27" i="21"/>
  <c r="E27" i="21"/>
  <c r="F27" i="21"/>
  <c r="G27" i="21"/>
  <c r="H27" i="21"/>
  <c r="I27" i="21"/>
  <c r="J27" i="21"/>
  <c r="B28" i="21"/>
  <c r="C28" i="21"/>
  <c r="D28" i="21"/>
  <c r="E28" i="21"/>
  <c r="F28" i="21"/>
  <c r="G28" i="21"/>
  <c r="H28" i="21"/>
  <c r="I28" i="21"/>
  <c r="J28" i="21"/>
  <c r="B29" i="21"/>
  <c r="C29" i="21"/>
  <c r="D29" i="21"/>
  <c r="E29" i="21"/>
  <c r="F29" i="21"/>
  <c r="G29" i="21"/>
  <c r="H29" i="21"/>
  <c r="I29" i="21"/>
  <c r="J29" i="21"/>
  <c r="J44" i="21" s="1"/>
  <c r="J51" i="14" s="1"/>
  <c r="B30" i="21"/>
  <c r="C30" i="21"/>
  <c r="D30" i="21"/>
  <c r="E30" i="21"/>
  <c r="F30" i="21"/>
  <c r="G30" i="21"/>
  <c r="H30" i="21"/>
  <c r="I30" i="21"/>
  <c r="J30" i="21"/>
  <c r="B31" i="21"/>
  <c r="C31" i="21"/>
  <c r="D31" i="21"/>
  <c r="E31" i="21"/>
  <c r="F31" i="21"/>
  <c r="G31" i="21"/>
  <c r="H31" i="21"/>
  <c r="I31" i="21"/>
  <c r="J31" i="21"/>
  <c r="B32" i="21"/>
  <c r="C32" i="21"/>
  <c r="D32" i="21"/>
  <c r="E32" i="21"/>
  <c r="F32" i="21"/>
  <c r="G32" i="21"/>
  <c r="H32" i="21"/>
  <c r="I32" i="21"/>
  <c r="J32" i="21"/>
  <c r="B33" i="21"/>
  <c r="C33" i="21"/>
  <c r="D33" i="21"/>
  <c r="E33" i="21"/>
  <c r="F33" i="21"/>
  <c r="G33" i="21"/>
  <c r="H33" i="21"/>
  <c r="I33" i="21"/>
  <c r="J33" i="21"/>
  <c r="B34" i="21"/>
  <c r="C34" i="21"/>
  <c r="D34" i="21"/>
  <c r="E34" i="21"/>
  <c r="F34" i="21"/>
  <c r="G34" i="21"/>
  <c r="H34" i="21"/>
  <c r="I34" i="21"/>
  <c r="J34" i="21"/>
  <c r="B35" i="21"/>
  <c r="C35" i="21"/>
  <c r="D35" i="21"/>
  <c r="E35" i="21"/>
  <c r="F35" i="21"/>
  <c r="G35" i="21"/>
  <c r="H35" i="21"/>
  <c r="I35" i="21"/>
  <c r="J35" i="21"/>
  <c r="B36" i="21"/>
  <c r="C36" i="21"/>
  <c r="D36" i="21"/>
  <c r="E36" i="21"/>
  <c r="F36" i="21"/>
  <c r="G36" i="21"/>
  <c r="H36" i="21"/>
  <c r="I36" i="21"/>
  <c r="J36" i="21"/>
  <c r="B37" i="21"/>
  <c r="C37" i="21"/>
  <c r="D37" i="21"/>
  <c r="E37" i="21"/>
  <c r="F37" i="21"/>
  <c r="G37" i="21"/>
  <c r="H37" i="21"/>
  <c r="I37" i="21"/>
  <c r="J37" i="21"/>
  <c r="B38" i="21"/>
  <c r="C38" i="21"/>
  <c r="D38" i="21"/>
  <c r="E38" i="21"/>
  <c r="F38" i="21"/>
  <c r="G38" i="21"/>
  <c r="H38" i="21"/>
  <c r="I38" i="21"/>
  <c r="J38" i="21"/>
  <c r="B39" i="21"/>
  <c r="C39" i="21"/>
  <c r="D39" i="21"/>
  <c r="E39" i="21"/>
  <c r="F39" i="21"/>
  <c r="G39" i="21"/>
  <c r="H39" i="21"/>
  <c r="I39" i="21"/>
  <c r="J39" i="21"/>
  <c r="B40" i="21"/>
  <c r="C40" i="21"/>
  <c r="D40" i="21"/>
  <c r="E40" i="21"/>
  <c r="F40" i="21"/>
  <c r="G40" i="21"/>
  <c r="H40" i="21"/>
  <c r="I40" i="21"/>
  <c r="J40" i="21"/>
  <c r="B41" i="21"/>
  <c r="C41" i="21"/>
  <c r="D41" i="21"/>
  <c r="E41" i="21"/>
  <c r="F41" i="21"/>
  <c r="G41" i="21"/>
  <c r="H41" i="21"/>
  <c r="I41" i="21"/>
  <c r="J41" i="21"/>
  <c r="C5" i="21"/>
  <c r="D5" i="21"/>
  <c r="E5" i="21"/>
  <c r="F5" i="21"/>
  <c r="G5" i="21"/>
  <c r="H5" i="21"/>
  <c r="I5" i="21"/>
  <c r="J5" i="21"/>
  <c r="B5" i="21"/>
  <c r="B6" i="20"/>
  <c r="C6" i="20"/>
  <c r="D6" i="20"/>
  <c r="E6" i="20"/>
  <c r="F6" i="20"/>
  <c r="G6" i="20"/>
  <c r="H6" i="20"/>
  <c r="I6" i="20"/>
  <c r="J6" i="20"/>
  <c r="B7" i="20"/>
  <c r="C7" i="20"/>
  <c r="D7" i="20"/>
  <c r="E7" i="20"/>
  <c r="F7" i="20"/>
  <c r="G7" i="20"/>
  <c r="H7" i="20"/>
  <c r="I7" i="20"/>
  <c r="J7" i="20"/>
  <c r="B8" i="20"/>
  <c r="C8" i="20"/>
  <c r="D8" i="20"/>
  <c r="E8" i="20"/>
  <c r="F8" i="20"/>
  <c r="G8" i="20"/>
  <c r="H8" i="20"/>
  <c r="I8" i="20"/>
  <c r="J8" i="20"/>
  <c r="B9" i="20"/>
  <c r="C9" i="20"/>
  <c r="D9" i="20"/>
  <c r="E9" i="20"/>
  <c r="F9" i="20"/>
  <c r="G9" i="20"/>
  <c r="H9" i="20"/>
  <c r="I9" i="20"/>
  <c r="J9" i="20"/>
  <c r="B10" i="20"/>
  <c r="C10" i="20"/>
  <c r="D10" i="20"/>
  <c r="E10" i="20"/>
  <c r="F10" i="20"/>
  <c r="G10" i="20"/>
  <c r="H10" i="20"/>
  <c r="I10" i="20"/>
  <c r="J10" i="20"/>
  <c r="B11" i="20"/>
  <c r="C11" i="20"/>
  <c r="D11" i="20"/>
  <c r="E11" i="20"/>
  <c r="F11" i="20"/>
  <c r="G11" i="20"/>
  <c r="H11" i="20"/>
  <c r="I11" i="20"/>
  <c r="J11" i="20"/>
  <c r="B12" i="20"/>
  <c r="C12" i="20"/>
  <c r="D12" i="20"/>
  <c r="E12" i="20"/>
  <c r="F12" i="20"/>
  <c r="G12" i="20"/>
  <c r="H12" i="20"/>
  <c r="I12" i="20"/>
  <c r="J12" i="20"/>
  <c r="B13" i="20"/>
  <c r="C13" i="20"/>
  <c r="D13" i="20"/>
  <c r="E13" i="20"/>
  <c r="F13" i="20"/>
  <c r="G13" i="20"/>
  <c r="H13" i="20"/>
  <c r="I13" i="20"/>
  <c r="J13" i="20"/>
  <c r="B14" i="20"/>
  <c r="C14" i="20"/>
  <c r="D14" i="20"/>
  <c r="E14" i="20"/>
  <c r="F14" i="20"/>
  <c r="G14" i="20"/>
  <c r="H14" i="20"/>
  <c r="I14" i="20"/>
  <c r="J14" i="20"/>
  <c r="B15" i="20"/>
  <c r="C15" i="20"/>
  <c r="D15" i="20"/>
  <c r="E15" i="20"/>
  <c r="F15" i="20"/>
  <c r="G15" i="20"/>
  <c r="H15" i="20"/>
  <c r="I15" i="20"/>
  <c r="J15" i="20"/>
  <c r="B16" i="20"/>
  <c r="C16" i="20"/>
  <c r="D16" i="20"/>
  <c r="E16" i="20"/>
  <c r="F16" i="20"/>
  <c r="G16" i="20"/>
  <c r="H16" i="20"/>
  <c r="I16" i="20"/>
  <c r="J16" i="20"/>
  <c r="B17" i="20"/>
  <c r="C17" i="20"/>
  <c r="D17" i="20"/>
  <c r="E17" i="20"/>
  <c r="F17" i="20"/>
  <c r="G17" i="20"/>
  <c r="H17" i="20"/>
  <c r="I17" i="20"/>
  <c r="J17" i="20"/>
  <c r="B18" i="20"/>
  <c r="C18" i="20"/>
  <c r="D18" i="20"/>
  <c r="E18" i="20"/>
  <c r="F18" i="20"/>
  <c r="G18" i="20"/>
  <c r="H18" i="20"/>
  <c r="I18" i="20"/>
  <c r="J18" i="20"/>
  <c r="B19" i="20"/>
  <c r="C19" i="20"/>
  <c r="D19" i="20"/>
  <c r="E19" i="20"/>
  <c r="F19" i="20"/>
  <c r="G19" i="20"/>
  <c r="H19" i="20"/>
  <c r="I19" i="20"/>
  <c r="J19" i="20"/>
  <c r="B20" i="20"/>
  <c r="C20" i="20"/>
  <c r="D20" i="20"/>
  <c r="E20" i="20"/>
  <c r="F20" i="20"/>
  <c r="G20" i="20"/>
  <c r="H20" i="20"/>
  <c r="I20" i="20"/>
  <c r="J20" i="20"/>
  <c r="B21" i="20"/>
  <c r="C21" i="20"/>
  <c r="D21" i="20"/>
  <c r="E21" i="20"/>
  <c r="F21" i="20"/>
  <c r="G21" i="20"/>
  <c r="H21" i="20"/>
  <c r="I21" i="20"/>
  <c r="J21" i="20"/>
  <c r="B22" i="20"/>
  <c r="C22" i="20"/>
  <c r="D22" i="20"/>
  <c r="E22" i="20"/>
  <c r="F22" i="20"/>
  <c r="G22" i="20"/>
  <c r="H22" i="20"/>
  <c r="I22" i="20"/>
  <c r="J22" i="20"/>
  <c r="B23" i="20"/>
  <c r="C23" i="20"/>
  <c r="D23" i="20"/>
  <c r="E23" i="20"/>
  <c r="F23" i="20"/>
  <c r="G23" i="20"/>
  <c r="H23" i="20"/>
  <c r="I23" i="20"/>
  <c r="J23" i="20"/>
  <c r="B24" i="20"/>
  <c r="C24" i="20"/>
  <c r="D24" i="20"/>
  <c r="E24" i="20"/>
  <c r="F24" i="20"/>
  <c r="G24" i="20"/>
  <c r="H24" i="20"/>
  <c r="I24" i="20"/>
  <c r="J24" i="20"/>
  <c r="B25" i="20"/>
  <c r="C25" i="20"/>
  <c r="D25" i="20"/>
  <c r="E25" i="20"/>
  <c r="F25" i="20"/>
  <c r="G25" i="20"/>
  <c r="H25" i="20"/>
  <c r="I25" i="20"/>
  <c r="J25" i="20"/>
  <c r="B26" i="20"/>
  <c r="C26" i="20"/>
  <c r="D26" i="20"/>
  <c r="E26" i="20"/>
  <c r="F26" i="20"/>
  <c r="G26" i="20"/>
  <c r="H26" i="20"/>
  <c r="I26" i="20"/>
  <c r="J26" i="20"/>
  <c r="B27" i="20"/>
  <c r="C27" i="20"/>
  <c r="D27" i="20"/>
  <c r="E27" i="20"/>
  <c r="F27" i="20"/>
  <c r="G27" i="20"/>
  <c r="H27" i="20"/>
  <c r="I27" i="20"/>
  <c r="J27" i="20"/>
  <c r="B28" i="20"/>
  <c r="C28" i="20"/>
  <c r="D28" i="20"/>
  <c r="E28" i="20"/>
  <c r="F28" i="20"/>
  <c r="G28" i="20"/>
  <c r="H28" i="20"/>
  <c r="I28" i="20"/>
  <c r="J28" i="20"/>
  <c r="B29" i="20"/>
  <c r="C29" i="20"/>
  <c r="D29" i="20"/>
  <c r="E29" i="20"/>
  <c r="F29" i="20"/>
  <c r="G29" i="20"/>
  <c r="H29" i="20"/>
  <c r="I29" i="20"/>
  <c r="J29" i="20"/>
  <c r="B30" i="20"/>
  <c r="C30" i="20"/>
  <c r="D30" i="20"/>
  <c r="E30" i="20"/>
  <c r="F30" i="20"/>
  <c r="G30" i="20"/>
  <c r="H30" i="20"/>
  <c r="I30" i="20"/>
  <c r="J30" i="20"/>
  <c r="B31" i="20"/>
  <c r="C31" i="20"/>
  <c r="D31" i="20"/>
  <c r="E31" i="20"/>
  <c r="F31" i="20"/>
  <c r="G31" i="20"/>
  <c r="H31" i="20"/>
  <c r="I31" i="20"/>
  <c r="J31" i="20"/>
  <c r="B32" i="20"/>
  <c r="C32" i="20"/>
  <c r="D32" i="20"/>
  <c r="E32" i="20"/>
  <c r="F32" i="20"/>
  <c r="G32" i="20"/>
  <c r="H32" i="20"/>
  <c r="I32" i="20"/>
  <c r="J32" i="20"/>
  <c r="B33" i="20"/>
  <c r="C33" i="20"/>
  <c r="D33" i="20"/>
  <c r="E33" i="20"/>
  <c r="F33" i="20"/>
  <c r="G33" i="20"/>
  <c r="H33" i="20"/>
  <c r="I33" i="20"/>
  <c r="J33" i="20"/>
  <c r="B34" i="20"/>
  <c r="C34" i="20"/>
  <c r="D34" i="20"/>
  <c r="E34" i="20"/>
  <c r="F34" i="20"/>
  <c r="G34" i="20"/>
  <c r="H34" i="20"/>
  <c r="I34" i="20"/>
  <c r="J34" i="20"/>
  <c r="B35" i="20"/>
  <c r="C35" i="20"/>
  <c r="D35" i="20"/>
  <c r="E35" i="20"/>
  <c r="F35" i="20"/>
  <c r="G35" i="20"/>
  <c r="H35" i="20"/>
  <c r="I35" i="20"/>
  <c r="J35" i="20"/>
  <c r="B36" i="20"/>
  <c r="C36" i="20"/>
  <c r="D36" i="20"/>
  <c r="E36" i="20"/>
  <c r="F36" i="20"/>
  <c r="G36" i="20"/>
  <c r="H36" i="20"/>
  <c r="I36" i="20"/>
  <c r="J36" i="20"/>
  <c r="B37" i="20"/>
  <c r="C37" i="20"/>
  <c r="D37" i="20"/>
  <c r="E37" i="20"/>
  <c r="F37" i="20"/>
  <c r="G37" i="20"/>
  <c r="H37" i="20"/>
  <c r="I37" i="20"/>
  <c r="J37" i="20"/>
  <c r="B38" i="20"/>
  <c r="C38" i="20"/>
  <c r="D38" i="20"/>
  <c r="E38" i="20"/>
  <c r="F38" i="20"/>
  <c r="G38" i="20"/>
  <c r="H38" i="20"/>
  <c r="I38" i="20"/>
  <c r="J38" i="20"/>
  <c r="B39" i="20"/>
  <c r="C39" i="20"/>
  <c r="D39" i="20"/>
  <c r="E39" i="20"/>
  <c r="F39" i="20"/>
  <c r="G39" i="20"/>
  <c r="H39" i="20"/>
  <c r="I39" i="20"/>
  <c r="J39" i="20"/>
  <c r="B40" i="20"/>
  <c r="C40" i="20"/>
  <c r="D40" i="20"/>
  <c r="E40" i="20"/>
  <c r="F40" i="20"/>
  <c r="G40" i="20"/>
  <c r="H40" i="20"/>
  <c r="I40" i="20"/>
  <c r="J40" i="20"/>
  <c r="B41" i="20"/>
  <c r="C41" i="20"/>
  <c r="D41" i="20"/>
  <c r="E41" i="20"/>
  <c r="F41" i="20"/>
  <c r="G41" i="20"/>
  <c r="H41" i="20"/>
  <c r="I41" i="20"/>
  <c r="J41" i="20"/>
  <c r="C5" i="20"/>
  <c r="D5" i="20"/>
  <c r="E5" i="20"/>
  <c r="F5" i="20"/>
  <c r="G5" i="20"/>
  <c r="H5" i="20"/>
  <c r="I5" i="20"/>
  <c r="J5" i="20"/>
  <c r="B5" i="20"/>
  <c r="B34" i="19"/>
  <c r="C34" i="19"/>
  <c r="D34" i="19"/>
  <c r="E34" i="19"/>
  <c r="F34" i="19"/>
  <c r="G34" i="19"/>
  <c r="H34" i="19"/>
  <c r="I34" i="19"/>
  <c r="J34" i="19"/>
  <c r="B35" i="19"/>
  <c r="C35" i="19"/>
  <c r="D35" i="19"/>
  <c r="E35" i="19"/>
  <c r="F35" i="19"/>
  <c r="G35" i="19"/>
  <c r="H35" i="19"/>
  <c r="I35" i="19"/>
  <c r="J35" i="19"/>
  <c r="B36" i="19"/>
  <c r="C36" i="19"/>
  <c r="D36" i="19"/>
  <c r="E36" i="19"/>
  <c r="F36" i="19"/>
  <c r="G36" i="19"/>
  <c r="H36" i="19"/>
  <c r="I36" i="19"/>
  <c r="J36" i="19"/>
  <c r="B37" i="19"/>
  <c r="C37" i="19"/>
  <c r="D37" i="19"/>
  <c r="E37" i="19"/>
  <c r="F37" i="19"/>
  <c r="G37" i="19"/>
  <c r="H37" i="19"/>
  <c r="I37" i="19"/>
  <c r="J37" i="19"/>
  <c r="B38" i="19"/>
  <c r="C38" i="19"/>
  <c r="D38" i="19"/>
  <c r="E38" i="19"/>
  <c r="F38" i="19"/>
  <c r="G38" i="19"/>
  <c r="H38" i="19"/>
  <c r="I38" i="19"/>
  <c r="J38" i="19"/>
  <c r="B39" i="19"/>
  <c r="C39" i="19"/>
  <c r="D39" i="19"/>
  <c r="E39" i="19"/>
  <c r="F39" i="19"/>
  <c r="G39" i="19"/>
  <c r="H39" i="19"/>
  <c r="I39" i="19"/>
  <c r="J39" i="19"/>
  <c r="B40" i="19"/>
  <c r="C40" i="19"/>
  <c r="D40" i="19"/>
  <c r="E40" i="19"/>
  <c r="F40" i="19"/>
  <c r="G40" i="19"/>
  <c r="H40" i="19"/>
  <c r="I40" i="19"/>
  <c r="J40" i="19"/>
  <c r="B41" i="19"/>
  <c r="C41" i="19"/>
  <c r="D41" i="19"/>
  <c r="E41" i="19"/>
  <c r="F41" i="19"/>
  <c r="G41" i="19"/>
  <c r="H41" i="19"/>
  <c r="I41" i="19"/>
  <c r="J41" i="19"/>
  <c r="B42" i="19"/>
  <c r="C42" i="19"/>
  <c r="D42" i="19"/>
  <c r="E42" i="19"/>
  <c r="F42" i="19"/>
  <c r="G42" i="19"/>
  <c r="H42" i="19"/>
  <c r="I42" i="19"/>
  <c r="J42" i="19"/>
  <c r="B43" i="19"/>
  <c r="C43" i="19"/>
  <c r="D43" i="19"/>
  <c r="E43" i="19"/>
  <c r="F43" i="19"/>
  <c r="G43" i="19"/>
  <c r="H43" i="19"/>
  <c r="I43" i="19"/>
  <c r="J43" i="19"/>
  <c r="B44" i="19"/>
  <c r="C44" i="19"/>
  <c r="D44" i="19"/>
  <c r="E44" i="19"/>
  <c r="F44" i="19"/>
  <c r="G44" i="19"/>
  <c r="H44" i="19"/>
  <c r="I44" i="19"/>
  <c r="J44" i="19"/>
  <c r="B45" i="19"/>
  <c r="C45" i="19"/>
  <c r="D45" i="19"/>
  <c r="E45" i="19"/>
  <c r="F45" i="19"/>
  <c r="G45" i="19"/>
  <c r="H45" i="19"/>
  <c r="I45" i="19"/>
  <c r="J45" i="19"/>
  <c r="B46" i="19"/>
  <c r="C46" i="19"/>
  <c r="D46" i="19"/>
  <c r="E46" i="19"/>
  <c r="F46" i="19"/>
  <c r="G46" i="19"/>
  <c r="H46" i="19"/>
  <c r="I46" i="19"/>
  <c r="J46" i="19"/>
  <c r="B47" i="19"/>
  <c r="C47" i="19"/>
  <c r="D47" i="19"/>
  <c r="E47" i="19"/>
  <c r="F47" i="19"/>
  <c r="G47" i="19"/>
  <c r="H47" i="19"/>
  <c r="I47" i="19"/>
  <c r="J47" i="19"/>
  <c r="B48" i="19"/>
  <c r="C48" i="19"/>
  <c r="D48" i="19"/>
  <c r="E48" i="19"/>
  <c r="F48" i="19"/>
  <c r="G48" i="19"/>
  <c r="H48" i="19"/>
  <c r="I48" i="19"/>
  <c r="J48" i="19"/>
  <c r="B6" i="19"/>
  <c r="C6" i="19"/>
  <c r="D6" i="19"/>
  <c r="E6" i="19"/>
  <c r="F6" i="19"/>
  <c r="G6" i="19"/>
  <c r="H6" i="19"/>
  <c r="I6" i="19"/>
  <c r="J6" i="19"/>
  <c r="B7" i="19"/>
  <c r="C7" i="19"/>
  <c r="D7" i="19"/>
  <c r="E7" i="19"/>
  <c r="F7" i="19"/>
  <c r="G7" i="19"/>
  <c r="H7" i="19"/>
  <c r="I7" i="19"/>
  <c r="J7" i="19"/>
  <c r="B8" i="19"/>
  <c r="C8" i="19"/>
  <c r="D8" i="19"/>
  <c r="E8" i="19"/>
  <c r="F8" i="19"/>
  <c r="G8" i="19"/>
  <c r="H8" i="19"/>
  <c r="I8" i="19"/>
  <c r="J8" i="19"/>
  <c r="B9" i="19"/>
  <c r="C9" i="19"/>
  <c r="D9" i="19"/>
  <c r="E9" i="19"/>
  <c r="F9" i="19"/>
  <c r="G9" i="19"/>
  <c r="H9" i="19"/>
  <c r="I9" i="19"/>
  <c r="J9" i="19"/>
  <c r="B10" i="19"/>
  <c r="C10" i="19"/>
  <c r="D10" i="19"/>
  <c r="E10" i="19"/>
  <c r="F10" i="19"/>
  <c r="G10" i="19"/>
  <c r="H10" i="19"/>
  <c r="I10" i="19"/>
  <c r="J10" i="19"/>
  <c r="B11" i="19"/>
  <c r="C11" i="19"/>
  <c r="D11" i="19"/>
  <c r="E11" i="19"/>
  <c r="F11" i="19"/>
  <c r="G11" i="19"/>
  <c r="H11" i="19"/>
  <c r="I11" i="19"/>
  <c r="J11" i="19"/>
  <c r="B12" i="19"/>
  <c r="C12" i="19"/>
  <c r="D12" i="19"/>
  <c r="E12" i="19"/>
  <c r="F12" i="19"/>
  <c r="G12" i="19"/>
  <c r="H12" i="19"/>
  <c r="I12" i="19"/>
  <c r="J12" i="19"/>
  <c r="B13" i="19"/>
  <c r="C13" i="19"/>
  <c r="D13" i="19"/>
  <c r="E13" i="19"/>
  <c r="F13" i="19"/>
  <c r="G13" i="19"/>
  <c r="H13" i="19"/>
  <c r="I13" i="19"/>
  <c r="J13" i="19"/>
  <c r="B14" i="19"/>
  <c r="C14" i="19"/>
  <c r="D14" i="19"/>
  <c r="E14" i="19"/>
  <c r="F14" i="19"/>
  <c r="G14" i="19"/>
  <c r="H14" i="19"/>
  <c r="I14" i="19"/>
  <c r="J14" i="19"/>
  <c r="B15" i="19"/>
  <c r="C15" i="19"/>
  <c r="D15" i="19"/>
  <c r="E15" i="19"/>
  <c r="F15" i="19"/>
  <c r="G15" i="19"/>
  <c r="H15" i="19"/>
  <c r="I15" i="19"/>
  <c r="J15" i="19"/>
  <c r="B16" i="19"/>
  <c r="C16" i="19"/>
  <c r="D16" i="19"/>
  <c r="E16" i="19"/>
  <c r="F16" i="19"/>
  <c r="G16" i="19"/>
  <c r="H16" i="19"/>
  <c r="I16" i="19"/>
  <c r="J16" i="19"/>
  <c r="B17" i="19"/>
  <c r="C17" i="19"/>
  <c r="D17" i="19"/>
  <c r="E17" i="19"/>
  <c r="F17" i="19"/>
  <c r="G17" i="19"/>
  <c r="H17" i="19"/>
  <c r="I17" i="19"/>
  <c r="J17" i="19"/>
  <c r="B18" i="19"/>
  <c r="C18" i="19"/>
  <c r="D18" i="19"/>
  <c r="E18" i="19"/>
  <c r="F18" i="19"/>
  <c r="G18" i="19"/>
  <c r="H18" i="19"/>
  <c r="I18" i="19"/>
  <c r="J18" i="19"/>
  <c r="B19" i="19"/>
  <c r="C19" i="19"/>
  <c r="D19" i="19"/>
  <c r="E19" i="19"/>
  <c r="F19" i="19"/>
  <c r="G19" i="19"/>
  <c r="H19" i="19"/>
  <c r="I19" i="19"/>
  <c r="J19" i="19"/>
  <c r="B20" i="19"/>
  <c r="C20" i="19"/>
  <c r="D20" i="19"/>
  <c r="E20" i="19"/>
  <c r="F20" i="19"/>
  <c r="G20" i="19"/>
  <c r="H20" i="19"/>
  <c r="I20" i="19"/>
  <c r="J20" i="19"/>
  <c r="B21" i="19"/>
  <c r="C21" i="19"/>
  <c r="D21" i="19"/>
  <c r="E21" i="19"/>
  <c r="F21" i="19"/>
  <c r="G21" i="19"/>
  <c r="H21" i="19"/>
  <c r="I21" i="19"/>
  <c r="J21" i="19"/>
  <c r="B22" i="19"/>
  <c r="C22" i="19"/>
  <c r="D22" i="19"/>
  <c r="E22" i="19"/>
  <c r="F22" i="19"/>
  <c r="G22" i="19"/>
  <c r="H22" i="19"/>
  <c r="I22" i="19"/>
  <c r="J22" i="19"/>
  <c r="B23" i="19"/>
  <c r="C23" i="19"/>
  <c r="D23" i="19"/>
  <c r="E23" i="19"/>
  <c r="F23" i="19"/>
  <c r="G23" i="19"/>
  <c r="H23" i="19"/>
  <c r="I23" i="19"/>
  <c r="J23" i="19"/>
  <c r="B24" i="19"/>
  <c r="C24" i="19"/>
  <c r="D24" i="19"/>
  <c r="E24" i="19"/>
  <c r="F24" i="19"/>
  <c r="G24" i="19"/>
  <c r="H24" i="19"/>
  <c r="I24" i="19"/>
  <c r="J24" i="19"/>
  <c r="B25" i="19"/>
  <c r="C25" i="19"/>
  <c r="D25" i="19"/>
  <c r="E25" i="19"/>
  <c r="F25" i="19"/>
  <c r="G25" i="19"/>
  <c r="H25" i="19"/>
  <c r="I25" i="19"/>
  <c r="J25" i="19"/>
  <c r="B26" i="19"/>
  <c r="C26" i="19"/>
  <c r="D26" i="19"/>
  <c r="E26" i="19"/>
  <c r="F26" i="19"/>
  <c r="G26" i="19"/>
  <c r="H26" i="19"/>
  <c r="I26" i="19"/>
  <c r="J26" i="19"/>
  <c r="B27" i="19"/>
  <c r="C27" i="19"/>
  <c r="D27" i="19"/>
  <c r="E27" i="19"/>
  <c r="F27" i="19"/>
  <c r="G27" i="19"/>
  <c r="H27" i="19"/>
  <c r="I27" i="19"/>
  <c r="J27" i="19"/>
  <c r="B28" i="19"/>
  <c r="C28" i="19"/>
  <c r="D28" i="19"/>
  <c r="E28" i="19"/>
  <c r="F28" i="19"/>
  <c r="G28" i="19"/>
  <c r="H28" i="19"/>
  <c r="I28" i="19"/>
  <c r="J28" i="19"/>
  <c r="B29" i="19"/>
  <c r="C29" i="19"/>
  <c r="D29" i="19"/>
  <c r="E29" i="19"/>
  <c r="F29" i="19"/>
  <c r="G29" i="19"/>
  <c r="H29" i="19"/>
  <c r="I29" i="19"/>
  <c r="J29" i="19"/>
  <c r="B30" i="19"/>
  <c r="C30" i="19"/>
  <c r="D30" i="19"/>
  <c r="E30" i="19"/>
  <c r="F30" i="19"/>
  <c r="G30" i="19"/>
  <c r="H30" i="19"/>
  <c r="I30" i="19"/>
  <c r="J30" i="19"/>
  <c r="B31" i="19"/>
  <c r="C31" i="19"/>
  <c r="D31" i="19"/>
  <c r="E31" i="19"/>
  <c r="F31" i="19"/>
  <c r="G31" i="19"/>
  <c r="H31" i="19"/>
  <c r="I31" i="19"/>
  <c r="J31" i="19"/>
  <c r="B32" i="19"/>
  <c r="C32" i="19"/>
  <c r="D32" i="19"/>
  <c r="E32" i="19"/>
  <c r="F32" i="19"/>
  <c r="G32" i="19"/>
  <c r="H32" i="19"/>
  <c r="I32" i="19"/>
  <c r="J32" i="19"/>
  <c r="B33" i="19"/>
  <c r="C33" i="19"/>
  <c r="D33" i="19"/>
  <c r="E33" i="19"/>
  <c r="F33" i="19"/>
  <c r="G33" i="19"/>
  <c r="H33" i="19"/>
  <c r="I33" i="19"/>
  <c r="J33" i="19"/>
  <c r="C5" i="19"/>
  <c r="D5" i="19"/>
  <c r="E5" i="19"/>
  <c r="F5" i="19"/>
  <c r="G5" i="19"/>
  <c r="H5" i="19"/>
  <c r="I5" i="19"/>
  <c r="J5" i="19"/>
  <c r="B5" i="19"/>
  <c r="C5" i="18"/>
  <c r="D5" i="18"/>
  <c r="E5" i="18"/>
  <c r="F5" i="18"/>
  <c r="G5" i="18"/>
  <c r="H5" i="18"/>
  <c r="I5" i="18"/>
  <c r="J5" i="18"/>
  <c r="C6" i="18"/>
  <c r="D6" i="18"/>
  <c r="E6" i="18"/>
  <c r="F6" i="18"/>
  <c r="G6" i="18"/>
  <c r="H6" i="18"/>
  <c r="I6" i="18"/>
  <c r="J6" i="18"/>
  <c r="C7" i="18"/>
  <c r="D7" i="18"/>
  <c r="E7" i="18"/>
  <c r="F7" i="18"/>
  <c r="G7" i="18"/>
  <c r="H7" i="18"/>
  <c r="I7" i="18"/>
  <c r="J7" i="18"/>
  <c r="C8" i="18"/>
  <c r="D8" i="18"/>
  <c r="E8" i="18"/>
  <c r="F8" i="18"/>
  <c r="G8" i="18"/>
  <c r="H8" i="18"/>
  <c r="I8" i="18"/>
  <c r="J8" i="18"/>
  <c r="C9" i="18"/>
  <c r="D9" i="18"/>
  <c r="E9" i="18"/>
  <c r="F9" i="18"/>
  <c r="G9" i="18"/>
  <c r="H9" i="18"/>
  <c r="I9" i="18"/>
  <c r="J9" i="18"/>
  <c r="C10" i="18"/>
  <c r="D10" i="18"/>
  <c r="E10" i="18"/>
  <c r="F10" i="18"/>
  <c r="G10" i="18"/>
  <c r="H10" i="18"/>
  <c r="I10" i="18"/>
  <c r="J10" i="18"/>
  <c r="C11" i="18"/>
  <c r="D11" i="18"/>
  <c r="E11" i="18"/>
  <c r="F11" i="18"/>
  <c r="G11" i="18"/>
  <c r="H11" i="18"/>
  <c r="I11" i="18"/>
  <c r="J11" i="18"/>
  <c r="C12" i="18"/>
  <c r="D12" i="18"/>
  <c r="E12" i="18"/>
  <c r="F12" i="18"/>
  <c r="G12" i="18"/>
  <c r="H12" i="18"/>
  <c r="I12" i="18"/>
  <c r="J12" i="18"/>
  <c r="C13" i="18"/>
  <c r="D13" i="18"/>
  <c r="E13" i="18"/>
  <c r="F13" i="18"/>
  <c r="G13" i="18"/>
  <c r="H13" i="18"/>
  <c r="I13" i="18"/>
  <c r="J13" i="18"/>
  <c r="C14" i="18"/>
  <c r="D14" i="18"/>
  <c r="E14" i="18"/>
  <c r="F14" i="18"/>
  <c r="G14" i="18"/>
  <c r="H14" i="18"/>
  <c r="I14" i="18"/>
  <c r="J14" i="18"/>
  <c r="C15" i="18"/>
  <c r="D15" i="18"/>
  <c r="E15" i="18"/>
  <c r="F15" i="18"/>
  <c r="G15" i="18"/>
  <c r="H15" i="18"/>
  <c r="I15" i="18"/>
  <c r="J15" i="18"/>
  <c r="C16" i="18"/>
  <c r="D16" i="18"/>
  <c r="E16" i="18"/>
  <c r="F16" i="18"/>
  <c r="G16" i="18"/>
  <c r="H16" i="18"/>
  <c r="I16" i="18"/>
  <c r="J16" i="18"/>
  <c r="C17" i="18"/>
  <c r="D17" i="18"/>
  <c r="E17" i="18"/>
  <c r="F17" i="18"/>
  <c r="G17" i="18"/>
  <c r="H17" i="18"/>
  <c r="I17" i="18"/>
  <c r="J17" i="18"/>
  <c r="C18" i="18"/>
  <c r="D18" i="18"/>
  <c r="E18" i="18"/>
  <c r="F18" i="18"/>
  <c r="G18" i="18"/>
  <c r="H18" i="18"/>
  <c r="I18" i="18"/>
  <c r="J18" i="18"/>
  <c r="C19" i="18"/>
  <c r="D19" i="18"/>
  <c r="E19" i="18"/>
  <c r="F19" i="18"/>
  <c r="G19" i="18"/>
  <c r="H19" i="18"/>
  <c r="I19" i="18"/>
  <c r="J19" i="18"/>
  <c r="C20" i="18"/>
  <c r="D20" i="18"/>
  <c r="E20" i="18"/>
  <c r="F20" i="18"/>
  <c r="G20" i="18"/>
  <c r="H20" i="18"/>
  <c r="I20" i="18"/>
  <c r="J20" i="18"/>
  <c r="C21" i="18"/>
  <c r="D21" i="18"/>
  <c r="E21" i="18"/>
  <c r="F21" i="18"/>
  <c r="G21" i="18"/>
  <c r="H21" i="18"/>
  <c r="I21" i="18"/>
  <c r="J21" i="18"/>
  <c r="C22" i="18"/>
  <c r="D22" i="18"/>
  <c r="E22" i="18"/>
  <c r="F22" i="18"/>
  <c r="G22" i="18"/>
  <c r="H22" i="18"/>
  <c r="I22" i="18"/>
  <c r="J22" i="18"/>
  <c r="C23" i="18"/>
  <c r="D23" i="18"/>
  <c r="E23" i="18"/>
  <c r="F23" i="18"/>
  <c r="G23" i="18"/>
  <c r="H23" i="18"/>
  <c r="I23" i="18"/>
  <c r="J23" i="18"/>
  <c r="C24" i="18"/>
  <c r="D24" i="18"/>
  <c r="E24" i="18"/>
  <c r="F24" i="18"/>
  <c r="G24" i="18"/>
  <c r="H24" i="18"/>
  <c r="I24" i="18"/>
  <c r="J24" i="18"/>
  <c r="C25" i="18"/>
  <c r="D25" i="18"/>
  <c r="E25" i="18"/>
  <c r="F25" i="18"/>
  <c r="G25" i="18"/>
  <c r="H25" i="18"/>
  <c r="I25" i="18"/>
  <c r="J25" i="18"/>
  <c r="C26" i="18"/>
  <c r="D26" i="18"/>
  <c r="E26" i="18"/>
  <c r="F26" i="18"/>
  <c r="G26" i="18"/>
  <c r="H26" i="18"/>
  <c r="I26" i="18"/>
  <c r="J26" i="18"/>
  <c r="C27" i="18"/>
  <c r="D27" i="18"/>
  <c r="E27" i="18"/>
  <c r="F27" i="18"/>
  <c r="G27" i="18"/>
  <c r="H27" i="18"/>
  <c r="I27" i="18"/>
  <c r="J27" i="18"/>
  <c r="C28" i="18"/>
  <c r="D28" i="18"/>
  <c r="E28" i="18"/>
  <c r="F28" i="18"/>
  <c r="G28" i="18"/>
  <c r="H28" i="18"/>
  <c r="I28" i="18"/>
  <c r="J28" i="18"/>
  <c r="C29" i="18"/>
  <c r="D29" i="18"/>
  <c r="E29" i="18"/>
  <c r="F29" i="18"/>
  <c r="G29" i="18"/>
  <c r="H29" i="18"/>
  <c r="I29" i="18"/>
  <c r="J29" i="18"/>
  <c r="C30" i="18"/>
  <c r="D30" i="18"/>
  <c r="E30" i="18"/>
  <c r="F30" i="18"/>
  <c r="G30" i="18"/>
  <c r="H30" i="18"/>
  <c r="I30" i="18"/>
  <c r="J30" i="18"/>
  <c r="C31" i="18"/>
  <c r="D31" i="18"/>
  <c r="E31" i="18"/>
  <c r="F31" i="18"/>
  <c r="G31" i="18"/>
  <c r="H31" i="18"/>
  <c r="I31" i="18"/>
  <c r="J31" i="18"/>
  <c r="C32" i="18"/>
  <c r="D32" i="18"/>
  <c r="E32" i="18"/>
  <c r="F32" i="18"/>
  <c r="G32" i="18"/>
  <c r="H32" i="18"/>
  <c r="I32" i="18"/>
  <c r="J32" i="18"/>
  <c r="C33" i="18"/>
  <c r="D33" i="18"/>
  <c r="E33" i="18"/>
  <c r="F33" i="18"/>
  <c r="G33" i="18"/>
  <c r="H33" i="18"/>
  <c r="I33" i="18"/>
  <c r="J33" i="18"/>
  <c r="C34" i="18"/>
  <c r="D34" i="18"/>
  <c r="E34" i="18"/>
  <c r="F34" i="18"/>
  <c r="G34" i="18"/>
  <c r="H34" i="18"/>
  <c r="I34" i="18"/>
  <c r="J34" i="18"/>
  <c r="C35" i="18"/>
  <c r="D35" i="18"/>
  <c r="E35" i="18"/>
  <c r="F35" i="18"/>
  <c r="G35" i="18"/>
  <c r="H35" i="18"/>
  <c r="I35" i="18"/>
  <c r="J35" i="18"/>
  <c r="C36" i="18"/>
  <c r="D36" i="18"/>
  <c r="E36" i="18"/>
  <c r="F36" i="18"/>
  <c r="G36" i="18"/>
  <c r="H36" i="18"/>
  <c r="I36" i="18"/>
  <c r="J36" i="18"/>
  <c r="C37" i="18"/>
  <c r="D37" i="18"/>
  <c r="E37" i="18"/>
  <c r="F37" i="18"/>
  <c r="G37" i="18"/>
  <c r="H37" i="18"/>
  <c r="I37" i="18"/>
  <c r="J37" i="18"/>
  <c r="C38" i="18"/>
  <c r="D38" i="18"/>
  <c r="E38" i="18"/>
  <c r="F38" i="18"/>
  <c r="G38" i="18"/>
  <c r="H38" i="18"/>
  <c r="I38" i="18"/>
  <c r="J38" i="18"/>
  <c r="C39" i="18"/>
  <c r="D39" i="18"/>
  <c r="E39" i="18"/>
  <c r="F39" i="18"/>
  <c r="G39" i="18"/>
  <c r="H39" i="18"/>
  <c r="I39" i="18"/>
  <c r="J39" i="18"/>
  <c r="C40" i="18"/>
  <c r="D40" i="18"/>
  <c r="E40" i="18"/>
  <c r="F40" i="18"/>
  <c r="G40" i="18"/>
  <c r="H40" i="18"/>
  <c r="I40" i="18"/>
  <c r="J40" i="18"/>
  <c r="C41" i="18"/>
  <c r="D41" i="18"/>
  <c r="E41" i="18"/>
  <c r="F41" i="18"/>
  <c r="G41" i="18"/>
  <c r="H41" i="18"/>
  <c r="I41" i="18"/>
  <c r="J41" i="18"/>
  <c r="C42" i="18"/>
  <c r="D42" i="18"/>
  <c r="E42" i="18"/>
  <c r="F42" i="18"/>
  <c r="G42" i="18"/>
  <c r="H42" i="18"/>
  <c r="I42" i="18"/>
  <c r="J42" i="18"/>
  <c r="C43" i="18"/>
  <c r="C53" i="18" s="1"/>
  <c r="D43" i="18"/>
  <c r="D53" i="18" s="1"/>
  <c r="E43" i="18"/>
  <c r="E53" i="18" s="1"/>
  <c r="F43" i="18"/>
  <c r="G43" i="18"/>
  <c r="G53" i="18" s="1"/>
  <c r="H43" i="18"/>
  <c r="I43" i="18"/>
  <c r="I53" i="18" s="1"/>
  <c r="J43" i="18"/>
  <c r="C44" i="18"/>
  <c r="D44" i="18"/>
  <c r="E44" i="18"/>
  <c r="F44" i="18"/>
  <c r="G44" i="18"/>
  <c r="H44" i="18"/>
  <c r="I44" i="18"/>
  <c r="J44" i="18"/>
  <c r="C45" i="18"/>
  <c r="D45" i="18"/>
  <c r="E45" i="18"/>
  <c r="F45" i="18"/>
  <c r="G45" i="18"/>
  <c r="H45" i="18"/>
  <c r="I45" i="18"/>
  <c r="J45" i="18"/>
  <c r="C46" i="18"/>
  <c r="C54" i="18" s="1"/>
  <c r="D46" i="18"/>
  <c r="D54" i="18" s="1"/>
  <c r="E46" i="18"/>
  <c r="E54" i="18" s="1"/>
  <c r="F46" i="18"/>
  <c r="G46" i="18"/>
  <c r="G54" i="18" s="1"/>
  <c r="H46" i="18"/>
  <c r="I46" i="18"/>
  <c r="I54" i="18" s="1"/>
  <c r="J46" i="18"/>
  <c r="C47" i="18"/>
  <c r="D47" i="18"/>
  <c r="E47" i="18"/>
  <c r="F47" i="18"/>
  <c r="G47" i="18"/>
  <c r="H47" i="18"/>
  <c r="I47" i="18"/>
  <c r="J47" i="18"/>
  <c r="C48" i="18"/>
  <c r="D48" i="18"/>
  <c r="E48" i="18"/>
  <c r="F48" i="18"/>
  <c r="G48" i="18"/>
  <c r="H48" i="18"/>
  <c r="I48" i="18"/>
  <c r="J48" i="18"/>
  <c r="C49" i="18"/>
  <c r="D49" i="18"/>
  <c r="E49" i="18"/>
  <c r="F49" i="18"/>
  <c r="G49" i="18"/>
  <c r="H49" i="18"/>
  <c r="I49" i="18"/>
  <c r="J49" i="18"/>
  <c r="C50" i="18"/>
  <c r="D50" i="18"/>
  <c r="E50" i="18"/>
  <c r="F50" i="18"/>
  <c r="G50" i="18"/>
  <c r="H50" i="18"/>
  <c r="I50" i="18"/>
  <c r="J50" i="18"/>
  <c r="C51" i="18"/>
  <c r="D51" i="18"/>
  <c r="E51" i="18"/>
  <c r="F51" i="18"/>
  <c r="G51" i="18"/>
  <c r="H51" i="18"/>
  <c r="I51" i="18"/>
  <c r="J51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53" i="18" s="1"/>
  <c r="B44" i="18"/>
  <c r="B45" i="18"/>
  <c r="B46" i="18"/>
  <c r="B47" i="18"/>
  <c r="B48" i="18"/>
  <c r="B49" i="18"/>
  <c r="B50" i="18"/>
  <c r="B51" i="18"/>
  <c r="B5" i="18"/>
  <c r="D43" i="21"/>
  <c r="D50" i="14" s="1"/>
  <c r="G45" i="20"/>
  <c r="G46" i="14" s="1"/>
  <c r="J54" i="18" l="1"/>
  <c r="J53" i="18"/>
  <c r="F54" i="18"/>
  <c r="F53" i="18"/>
  <c r="B61" i="18"/>
  <c r="B63" i="18"/>
  <c r="B66" i="18"/>
  <c r="B58" i="18"/>
  <c r="J61" i="18"/>
  <c r="J63" i="18"/>
  <c r="J58" i="18"/>
  <c r="J66" i="18"/>
  <c r="J55" i="18"/>
  <c r="J57" i="18"/>
  <c r="J59" i="18"/>
  <c r="I61" i="18"/>
  <c r="I63" i="18"/>
  <c r="I58" i="18"/>
  <c r="I66" i="18"/>
  <c r="I55" i="18"/>
  <c r="I57" i="18"/>
  <c r="I59" i="18"/>
  <c r="B59" i="18"/>
  <c r="B55" i="18"/>
  <c r="B40" i="14" s="1"/>
  <c r="B57" i="18"/>
  <c r="H63" i="18"/>
  <c r="H58" i="18"/>
  <c r="H66" i="18"/>
  <c r="H61" i="18"/>
  <c r="H57" i="18"/>
  <c r="H55" i="18"/>
  <c r="H59" i="18"/>
  <c r="G63" i="18"/>
  <c r="G58" i="18"/>
  <c r="G66" i="18"/>
  <c r="G61" i="18"/>
  <c r="G57" i="18"/>
  <c r="G59" i="18"/>
  <c r="G55" i="18"/>
  <c r="F63" i="18"/>
  <c r="F58" i="18"/>
  <c r="F66" i="18"/>
  <c r="F61" i="18"/>
  <c r="F57" i="18"/>
  <c r="F59" i="18"/>
  <c r="F55" i="18"/>
  <c r="F40" i="14" s="1"/>
  <c r="E66" i="18"/>
  <c r="E63" i="18"/>
  <c r="E58" i="18"/>
  <c r="E61" i="18"/>
  <c r="E57" i="18"/>
  <c r="E59" i="18"/>
  <c r="E55" i="18"/>
  <c r="H54" i="18"/>
  <c r="H53" i="18"/>
  <c r="H38" i="14" s="1"/>
  <c r="D58" i="18"/>
  <c r="D66" i="18"/>
  <c r="D61" i="18"/>
  <c r="D63" i="18"/>
  <c r="D59" i="18"/>
  <c r="D55" i="18"/>
  <c r="D57" i="18"/>
  <c r="B54" i="18"/>
  <c r="C58" i="18"/>
  <c r="C66" i="18"/>
  <c r="C61" i="18"/>
  <c r="C63" i="18"/>
  <c r="C59" i="18"/>
  <c r="C55" i="18"/>
  <c r="C57" i="18"/>
  <c r="H44" i="21"/>
  <c r="H51" i="14" s="1"/>
  <c r="G38" i="14"/>
  <c r="I39" i="14"/>
  <c r="G39" i="14"/>
  <c r="C38" i="14"/>
  <c r="C43" i="20"/>
  <c r="C44" i="14" s="1"/>
  <c r="D45" i="21"/>
  <c r="D52" i="14" s="1"/>
  <c r="E39" i="14"/>
  <c r="J39" i="14"/>
  <c r="F44" i="21"/>
  <c r="F51" i="14" s="1"/>
  <c r="F45" i="21"/>
  <c r="F52" i="14" s="1"/>
  <c r="F43" i="21"/>
  <c r="F50" i="14" s="1"/>
  <c r="C39" i="14"/>
  <c r="H52" i="19"/>
  <c r="H43" i="14" s="1"/>
  <c r="B45" i="20"/>
  <c r="B46" i="14" s="1"/>
  <c r="C45" i="20"/>
  <c r="C46" i="14" s="1"/>
  <c r="G43" i="20"/>
  <c r="G44" i="14" s="1"/>
  <c r="D44" i="21"/>
  <c r="D51" i="14" s="1"/>
  <c r="H45" i="21"/>
  <c r="H52" i="14" s="1"/>
  <c r="H43" i="21"/>
  <c r="H50" i="14" s="1"/>
  <c r="D38" i="14"/>
  <c r="J38" i="14"/>
  <c r="F38" i="14"/>
  <c r="D51" i="19"/>
  <c r="D42" i="14" s="1"/>
  <c r="D52" i="19"/>
  <c r="D43" i="14" s="1"/>
  <c r="D50" i="19"/>
  <c r="D41" i="14" s="1"/>
  <c r="I38" i="14"/>
  <c r="F44" i="20"/>
  <c r="F45" i="14" s="1"/>
  <c r="H43" i="20"/>
  <c r="H44" i="14" s="1"/>
  <c r="J43" i="21"/>
  <c r="J50" i="14" s="1"/>
  <c r="H50" i="19"/>
  <c r="H41" i="14" s="1"/>
  <c r="B38" i="14"/>
  <c r="J51" i="19"/>
  <c r="J42" i="14" s="1"/>
  <c r="F51" i="19"/>
  <c r="F42" i="14" s="1"/>
  <c r="G49" i="20"/>
  <c r="G53" i="20" s="1"/>
  <c r="G48" i="14" s="1"/>
  <c r="C49" i="20"/>
  <c r="C53" i="20" s="1"/>
  <c r="C48" i="14" s="1"/>
  <c r="J52" i="19"/>
  <c r="J43" i="14" s="1"/>
  <c r="F52" i="19"/>
  <c r="F43" i="14" s="1"/>
  <c r="B52" i="19"/>
  <c r="B43" i="14" s="1"/>
  <c r="G48" i="20"/>
  <c r="G52" i="20" s="1"/>
  <c r="G49" i="14" s="1"/>
  <c r="C48" i="20"/>
  <c r="C52" i="20" s="1"/>
  <c r="C49" i="14" s="1"/>
  <c r="J50" i="19"/>
  <c r="J41" i="14" s="1"/>
  <c r="F50" i="19"/>
  <c r="F41" i="14" s="1"/>
  <c r="G47" i="20"/>
  <c r="G51" i="20" s="1"/>
  <c r="G47" i="14" s="1"/>
  <c r="C47" i="20"/>
  <c r="C51" i="20" s="1"/>
  <c r="C47" i="14" s="1"/>
  <c r="I44" i="20"/>
  <c r="I45" i="14" s="1"/>
  <c r="E44" i="20"/>
  <c r="E45" i="14" s="1"/>
  <c r="J44" i="20"/>
  <c r="J45" i="14" s="1"/>
  <c r="H44" i="20"/>
  <c r="H45" i="14" s="1"/>
  <c r="D44" i="20"/>
  <c r="D45" i="14" s="1"/>
  <c r="J45" i="20"/>
  <c r="J46" i="14" s="1"/>
  <c r="F45" i="20"/>
  <c r="F46" i="14" s="1"/>
  <c r="H45" i="20"/>
  <c r="H46" i="14" s="1"/>
  <c r="D45" i="20"/>
  <c r="D46" i="14" s="1"/>
  <c r="J43" i="20"/>
  <c r="J44" i="14" s="1"/>
  <c r="F43" i="20"/>
  <c r="F44" i="14" s="1"/>
  <c r="D43" i="20"/>
  <c r="D44" i="14" s="1"/>
  <c r="E45" i="20"/>
  <c r="E46" i="14" s="1"/>
  <c r="I43" i="20"/>
  <c r="I44" i="14" s="1"/>
  <c r="B39" i="14"/>
  <c r="H51" i="19"/>
  <c r="H42" i="14" s="1"/>
  <c r="I51" i="19"/>
  <c r="I42" i="14" s="1"/>
  <c r="E51" i="19"/>
  <c r="E42" i="14" s="1"/>
  <c r="I52" i="19"/>
  <c r="I43" i="14" s="1"/>
  <c r="E52" i="19"/>
  <c r="E43" i="14" s="1"/>
  <c r="I50" i="19"/>
  <c r="I41" i="14" s="1"/>
  <c r="E50" i="19"/>
  <c r="E41" i="14" s="1"/>
  <c r="H49" i="20"/>
  <c r="H53" i="20" s="1"/>
  <c r="H48" i="14" s="1"/>
  <c r="D49" i="20"/>
  <c r="D53" i="20" s="1"/>
  <c r="D48" i="14" s="1"/>
  <c r="H39" i="14"/>
  <c r="D39" i="14"/>
  <c r="G40" i="14"/>
  <c r="C40" i="14"/>
  <c r="E43" i="20"/>
  <c r="E44" i="14" s="1"/>
  <c r="F39" i="14"/>
  <c r="E38" i="14"/>
  <c r="C50" i="19"/>
  <c r="C41" i="14" s="1"/>
  <c r="G50" i="19"/>
  <c r="G41" i="14" s="1"/>
  <c r="J49" i="20"/>
  <c r="J53" i="20" s="1"/>
  <c r="J48" i="14" s="1"/>
  <c r="F49" i="20"/>
  <c r="F53" i="20" s="1"/>
  <c r="F48" i="14" s="1"/>
  <c r="B49" i="20"/>
  <c r="B53" i="20" s="1"/>
  <c r="B48" i="14" s="1"/>
  <c r="B51" i="19"/>
  <c r="B42" i="14" s="1"/>
  <c r="J48" i="20"/>
  <c r="J52" i="20" s="1"/>
  <c r="J49" i="14" s="1"/>
  <c r="F48" i="20"/>
  <c r="F52" i="20" s="1"/>
  <c r="F49" i="14" s="1"/>
  <c r="B48" i="20"/>
  <c r="B52" i="20" s="1"/>
  <c r="B49" i="14" s="1"/>
  <c r="J47" i="20"/>
  <c r="J51" i="20" s="1"/>
  <c r="J47" i="14" s="1"/>
  <c r="F47" i="20"/>
  <c r="F51" i="20" s="1"/>
  <c r="F47" i="14" s="1"/>
  <c r="B50" i="19"/>
  <c r="B41" i="14" s="1"/>
  <c r="B47" i="20"/>
  <c r="B51" i="20" s="1"/>
  <c r="B47" i="14" s="1"/>
  <c r="B44" i="21"/>
  <c r="B51" i="14" s="1"/>
  <c r="B45" i="21"/>
  <c r="B52" i="14" s="1"/>
  <c r="B43" i="21"/>
  <c r="B50" i="14" s="1"/>
  <c r="C51" i="19"/>
  <c r="C42" i="14" s="1"/>
  <c r="G51" i="19"/>
  <c r="G42" i="14" s="1"/>
  <c r="H40" i="14"/>
  <c r="D40" i="14"/>
  <c r="J40" i="14"/>
  <c r="I40" i="14"/>
  <c r="E40" i="14"/>
  <c r="I49" i="20"/>
  <c r="I53" i="20" s="1"/>
  <c r="I48" i="14" s="1"/>
  <c r="E49" i="20"/>
  <c r="E53" i="20" s="1"/>
  <c r="E48" i="14" s="1"/>
  <c r="I48" i="20"/>
  <c r="I52" i="20" s="1"/>
  <c r="I49" i="14" s="1"/>
  <c r="E48" i="20"/>
  <c r="E52" i="20" s="1"/>
  <c r="E49" i="14" s="1"/>
  <c r="I47" i="20"/>
  <c r="I51" i="20" s="1"/>
  <c r="I47" i="14" s="1"/>
  <c r="E47" i="20"/>
  <c r="E51" i="20" s="1"/>
  <c r="E47" i="14" s="1"/>
  <c r="G44" i="21"/>
  <c r="G51" i="14" s="1"/>
  <c r="C44" i="21"/>
  <c r="C51" i="14" s="1"/>
  <c r="I44" i="21"/>
  <c r="I51" i="14" s="1"/>
  <c r="E44" i="21"/>
  <c r="E51" i="14" s="1"/>
  <c r="G45" i="21"/>
  <c r="G52" i="14" s="1"/>
  <c r="C45" i="21"/>
  <c r="C52" i="14" s="1"/>
  <c r="I45" i="21"/>
  <c r="I52" i="14" s="1"/>
  <c r="E45" i="21"/>
  <c r="E52" i="14" s="1"/>
  <c r="G43" i="21"/>
  <c r="G50" i="14" s="1"/>
  <c r="C43" i="21"/>
  <c r="C50" i="14" s="1"/>
  <c r="I43" i="21"/>
  <c r="I50" i="14" s="1"/>
  <c r="E43" i="21"/>
  <c r="E50" i="14" s="1"/>
  <c r="C52" i="19"/>
  <c r="C43" i="14" s="1"/>
  <c r="G52" i="19"/>
  <c r="G43" i="14" s="1"/>
  <c r="H48" i="20"/>
  <c r="H52" i="20" s="1"/>
  <c r="H49" i="14" s="1"/>
  <c r="D48" i="20"/>
  <c r="D52" i="20" s="1"/>
  <c r="D49" i="14" s="1"/>
  <c r="H47" i="20"/>
  <c r="H51" i="20" s="1"/>
  <c r="H47" i="14" s="1"/>
  <c r="D47" i="20"/>
  <c r="D51" i="20" s="1"/>
  <c r="D47" i="14" s="1"/>
  <c r="B44" i="20"/>
  <c r="B45" i="14" s="1"/>
  <c r="B43" i="20"/>
  <c r="B44" i="14" s="1"/>
  <c r="C44" i="20"/>
  <c r="C45" i="14" s="1"/>
  <c r="G44" i="20"/>
  <c r="G45" i="14" s="1"/>
  <c r="I45" i="20"/>
  <c r="I46" i="14" s="1"/>
  <c r="B56" i="7"/>
  <c r="C56" i="7"/>
  <c r="D56" i="7"/>
  <c r="E56" i="7"/>
  <c r="F56" i="7"/>
  <c r="G56" i="7"/>
  <c r="H56" i="7"/>
  <c r="I56" i="7"/>
  <c r="J56" i="7"/>
  <c r="F67" i="18" l="1"/>
  <c r="F65" i="18"/>
  <c r="H65" i="18"/>
  <c r="H67" i="18"/>
  <c r="E65" i="18"/>
  <c r="E67" i="18"/>
  <c r="D65" i="18"/>
  <c r="D67" i="18"/>
  <c r="J65" i="18"/>
  <c r="J67" i="18"/>
  <c r="G65" i="18"/>
  <c r="G67" i="18"/>
  <c r="C65" i="18"/>
  <c r="C67" i="18"/>
  <c r="B65" i="18"/>
  <c r="B67" i="18"/>
  <c r="I65" i="18"/>
  <c r="I67" i="18"/>
  <c r="C137" i="17"/>
  <c r="AV17" i="16"/>
  <c r="AY18" i="16"/>
  <c r="AZ18" i="16"/>
  <c r="AT20" i="16"/>
  <c r="AU20" i="16"/>
  <c r="AV20" i="16"/>
  <c r="AX21" i="16"/>
  <c r="AY21" i="16"/>
  <c r="AZ21" i="16"/>
  <c r="AU23" i="16"/>
  <c r="AV23" i="16"/>
  <c r="AY24" i="16"/>
  <c r="AZ24" i="16"/>
  <c r="AU26" i="16"/>
  <c r="AV26" i="16"/>
  <c r="AY27" i="16"/>
  <c r="AZ27" i="16"/>
  <c r="AS18" i="16"/>
  <c r="AS26" i="16"/>
  <c r="AS27" i="16"/>
  <c r="AS16" i="16"/>
  <c r="D135" i="17"/>
  <c r="AT16" i="16" s="1"/>
  <c r="E135" i="17"/>
  <c r="AU16" i="16" s="1"/>
  <c r="F135" i="17"/>
  <c r="AV16" i="16" s="1"/>
  <c r="G135" i="17"/>
  <c r="AW16" i="16" s="1"/>
  <c r="H135" i="17"/>
  <c r="AX16" i="16" s="1"/>
  <c r="I135" i="17"/>
  <c r="AY16" i="16" s="1"/>
  <c r="J135" i="17"/>
  <c r="AZ16" i="16" s="1"/>
  <c r="K135" i="17"/>
  <c r="BA16" i="16" s="1"/>
  <c r="L135" i="17"/>
  <c r="BB16" i="16" s="1"/>
  <c r="D136" i="17"/>
  <c r="AT17" i="16" s="1"/>
  <c r="E136" i="17"/>
  <c r="AU17" i="16" s="1"/>
  <c r="F136" i="17"/>
  <c r="G136" i="17"/>
  <c r="AW17" i="16" s="1"/>
  <c r="H136" i="17"/>
  <c r="AX17" i="16" s="1"/>
  <c r="I136" i="17"/>
  <c r="AY17" i="16" s="1"/>
  <c r="J136" i="17"/>
  <c r="AZ17" i="16" s="1"/>
  <c r="K136" i="17"/>
  <c r="BA17" i="16" s="1"/>
  <c r="L136" i="17"/>
  <c r="BB17" i="16" s="1"/>
  <c r="D137" i="17"/>
  <c r="AT18" i="16" s="1"/>
  <c r="E137" i="17"/>
  <c r="AU18" i="16" s="1"/>
  <c r="F137" i="17"/>
  <c r="AV18" i="16" s="1"/>
  <c r="G137" i="17"/>
  <c r="AW18" i="16" s="1"/>
  <c r="H137" i="17"/>
  <c r="AX18" i="16" s="1"/>
  <c r="I137" i="17"/>
  <c r="J137" i="17"/>
  <c r="K137" i="17"/>
  <c r="BA18" i="16" s="1"/>
  <c r="L137" i="17"/>
  <c r="BB18" i="16" s="1"/>
  <c r="D138" i="17"/>
  <c r="AT19" i="16" s="1"/>
  <c r="E138" i="17"/>
  <c r="AU19" i="16" s="1"/>
  <c r="F138" i="17"/>
  <c r="AV19" i="16" s="1"/>
  <c r="G138" i="17"/>
  <c r="AW19" i="16" s="1"/>
  <c r="H138" i="17"/>
  <c r="AX19" i="16" s="1"/>
  <c r="I138" i="17"/>
  <c r="AY19" i="16" s="1"/>
  <c r="J138" i="17"/>
  <c r="AZ19" i="16" s="1"/>
  <c r="K138" i="17"/>
  <c r="BA19" i="16" s="1"/>
  <c r="L138" i="17"/>
  <c r="BB19" i="16" s="1"/>
  <c r="D139" i="17"/>
  <c r="E139" i="17"/>
  <c r="F139" i="17"/>
  <c r="G139" i="17"/>
  <c r="AW20" i="16" s="1"/>
  <c r="H139" i="17"/>
  <c r="AX20" i="16" s="1"/>
  <c r="I139" i="17"/>
  <c r="AY20" i="16" s="1"/>
  <c r="J139" i="17"/>
  <c r="AZ20" i="16" s="1"/>
  <c r="K139" i="17"/>
  <c r="BA20" i="16" s="1"/>
  <c r="L139" i="17"/>
  <c r="BB20" i="16" s="1"/>
  <c r="D140" i="17"/>
  <c r="AT21" i="16" s="1"/>
  <c r="E140" i="17"/>
  <c r="AU21" i="16" s="1"/>
  <c r="F140" i="17"/>
  <c r="AV21" i="16" s="1"/>
  <c r="G140" i="17"/>
  <c r="AW21" i="16" s="1"/>
  <c r="H140" i="17"/>
  <c r="I140" i="17"/>
  <c r="J140" i="17"/>
  <c r="K140" i="17"/>
  <c r="BA21" i="16" s="1"/>
  <c r="L140" i="17"/>
  <c r="BB21" i="16" s="1"/>
  <c r="D141" i="17"/>
  <c r="AT22" i="16" s="1"/>
  <c r="E141" i="17"/>
  <c r="AU22" i="16" s="1"/>
  <c r="F141" i="17"/>
  <c r="AV22" i="16" s="1"/>
  <c r="G141" i="17"/>
  <c r="AW22" i="16" s="1"/>
  <c r="H141" i="17"/>
  <c r="AX22" i="16" s="1"/>
  <c r="I141" i="17"/>
  <c r="AY22" i="16" s="1"/>
  <c r="J141" i="17"/>
  <c r="AZ22" i="16" s="1"/>
  <c r="K141" i="17"/>
  <c r="BA22" i="16" s="1"/>
  <c r="L141" i="17"/>
  <c r="BB22" i="16" s="1"/>
  <c r="D142" i="17"/>
  <c r="AT23" i="16" s="1"/>
  <c r="E142" i="17"/>
  <c r="F142" i="17"/>
  <c r="G142" i="17"/>
  <c r="AW23" i="16" s="1"/>
  <c r="H142" i="17"/>
  <c r="AX23" i="16" s="1"/>
  <c r="I142" i="17"/>
  <c r="AY23" i="16" s="1"/>
  <c r="J142" i="17"/>
  <c r="AZ23" i="16" s="1"/>
  <c r="K142" i="17"/>
  <c r="BA23" i="16" s="1"/>
  <c r="L142" i="17"/>
  <c r="BB23" i="16" s="1"/>
  <c r="D143" i="17"/>
  <c r="AT24" i="16" s="1"/>
  <c r="E143" i="17"/>
  <c r="AU24" i="16" s="1"/>
  <c r="F143" i="17"/>
  <c r="AV24" i="16" s="1"/>
  <c r="G143" i="17"/>
  <c r="AW24" i="16" s="1"/>
  <c r="H143" i="17"/>
  <c r="AX24" i="16" s="1"/>
  <c r="I143" i="17"/>
  <c r="J143" i="17"/>
  <c r="K143" i="17"/>
  <c r="BA24" i="16" s="1"/>
  <c r="L143" i="17"/>
  <c r="BB24" i="16" s="1"/>
  <c r="D144" i="17"/>
  <c r="AT25" i="16" s="1"/>
  <c r="E144" i="17"/>
  <c r="AU25" i="16" s="1"/>
  <c r="F144" i="17"/>
  <c r="AV25" i="16" s="1"/>
  <c r="G144" i="17"/>
  <c r="AW25" i="16" s="1"/>
  <c r="H144" i="17"/>
  <c r="AX25" i="16" s="1"/>
  <c r="I144" i="17"/>
  <c r="AY25" i="16" s="1"/>
  <c r="J144" i="17"/>
  <c r="AZ25" i="16" s="1"/>
  <c r="K144" i="17"/>
  <c r="BA25" i="16" s="1"/>
  <c r="L144" i="17"/>
  <c r="BB25" i="16" s="1"/>
  <c r="D145" i="17"/>
  <c r="AT26" i="16" s="1"/>
  <c r="E145" i="17"/>
  <c r="F145" i="17"/>
  <c r="G145" i="17"/>
  <c r="AW26" i="16" s="1"/>
  <c r="H145" i="17"/>
  <c r="AX26" i="16" s="1"/>
  <c r="I145" i="17"/>
  <c r="AY26" i="16" s="1"/>
  <c r="J145" i="17"/>
  <c r="AZ26" i="16" s="1"/>
  <c r="K145" i="17"/>
  <c r="BA26" i="16" s="1"/>
  <c r="L145" i="17"/>
  <c r="BB26" i="16" s="1"/>
  <c r="D146" i="17"/>
  <c r="AT27" i="16" s="1"/>
  <c r="E146" i="17"/>
  <c r="AU27" i="16" s="1"/>
  <c r="F146" i="17"/>
  <c r="AV27" i="16" s="1"/>
  <c r="G146" i="17"/>
  <c r="AW27" i="16" s="1"/>
  <c r="H146" i="17"/>
  <c r="AX27" i="16" s="1"/>
  <c r="I146" i="17"/>
  <c r="J146" i="17"/>
  <c r="K146" i="17"/>
  <c r="BA27" i="16" s="1"/>
  <c r="L146" i="17"/>
  <c r="BB27" i="16" s="1"/>
  <c r="C146" i="17"/>
  <c r="C145" i="17"/>
  <c r="C144" i="17"/>
  <c r="AS25" i="16" s="1"/>
  <c r="C143" i="17"/>
  <c r="AS24" i="16" s="1"/>
  <c r="C142" i="17"/>
  <c r="AS23" i="16" s="1"/>
  <c r="C141" i="17"/>
  <c r="AS22" i="16" s="1"/>
  <c r="C140" i="17"/>
  <c r="AS21" i="16" s="1"/>
  <c r="C139" i="17"/>
  <c r="AS20" i="16" s="1"/>
  <c r="C138" i="17"/>
  <c r="AS19" i="16" s="1"/>
  <c r="C136" i="17"/>
  <c r="AS17" i="16" s="1"/>
  <c r="B55" i="10" l="1"/>
  <c r="C47" i="12" l="1"/>
  <c r="C51" i="12" s="1"/>
  <c r="C30" i="14" s="1"/>
  <c r="D47" i="12"/>
  <c r="D51" i="12" s="1"/>
  <c r="D30" i="14" s="1"/>
  <c r="E47" i="12"/>
  <c r="E51" i="12" s="1"/>
  <c r="E30" i="14" s="1"/>
  <c r="F47" i="12"/>
  <c r="G47" i="12"/>
  <c r="G51" i="12" s="1"/>
  <c r="G30" i="14" s="1"/>
  <c r="H47" i="12"/>
  <c r="H51" i="12" s="1"/>
  <c r="H30" i="14" s="1"/>
  <c r="I47" i="12"/>
  <c r="I51" i="12" s="1"/>
  <c r="I30" i="14" s="1"/>
  <c r="J47" i="12"/>
  <c r="J51" i="12" s="1"/>
  <c r="J30" i="14" s="1"/>
  <c r="C48" i="12"/>
  <c r="C52" i="12" s="1"/>
  <c r="C32" i="14" s="1"/>
  <c r="D48" i="12"/>
  <c r="D52" i="12" s="1"/>
  <c r="D32" i="14" s="1"/>
  <c r="E48" i="12"/>
  <c r="E52" i="12" s="1"/>
  <c r="E32" i="14" s="1"/>
  <c r="F48" i="12"/>
  <c r="F52" i="12" s="1"/>
  <c r="F32" i="14" s="1"/>
  <c r="G48" i="12"/>
  <c r="G52" i="12" s="1"/>
  <c r="G32" i="14" s="1"/>
  <c r="H48" i="12"/>
  <c r="H52" i="12" s="1"/>
  <c r="H32" i="14" s="1"/>
  <c r="I48" i="12"/>
  <c r="I52" i="12" s="1"/>
  <c r="I32" i="14" s="1"/>
  <c r="J48" i="12"/>
  <c r="J52" i="12" s="1"/>
  <c r="J32" i="14" s="1"/>
  <c r="C49" i="12"/>
  <c r="C53" i="12" s="1"/>
  <c r="C31" i="14" s="1"/>
  <c r="D49" i="12"/>
  <c r="D53" i="12" s="1"/>
  <c r="D31" i="14" s="1"/>
  <c r="E49" i="12"/>
  <c r="E53" i="12" s="1"/>
  <c r="E31" i="14" s="1"/>
  <c r="F49" i="12"/>
  <c r="F53" i="12" s="1"/>
  <c r="F31" i="14" s="1"/>
  <c r="G49" i="12"/>
  <c r="G53" i="12" s="1"/>
  <c r="G31" i="14" s="1"/>
  <c r="H49" i="12"/>
  <c r="H53" i="12" s="1"/>
  <c r="H31" i="14" s="1"/>
  <c r="I49" i="12"/>
  <c r="I53" i="12" s="1"/>
  <c r="I31" i="14" s="1"/>
  <c r="J49" i="12"/>
  <c r="J53" i="12" s="1"/>
  <c r="J31" i="14" s="1"/>
  <c r="B49" i="12"/>
  <c r="B53" i="12" s="1"/>
  <c r="B31" i="14" s="1"/>
  <c r="B48" i="12"/>
  <c r="B52" i="12" s="1"/>
  <c r="B32" i="14" s="1"/>
  <c r="B47" i="12"/>
  <c r="B51" i="12" s="1"/>
  <c r="B30" i="14" s="1"/>
  <c r="F51" i="12"/>
  <c r="F30" i="14" s="1"/>
  <c r="C47" i="8"/>
  <c r="C51" i="8" s="1"/>
  <c r="C13" i="14" s="1"/>
  <c r="AT6" i="16" s="1"/>
  <c r="D47" i="8"/>
  <c r="D51" i="8" s="1"/>
  <c r="D13" i="14" s="1"/>
  <c r="AU6" i="16" s="1"/>
  <c r="E47" i="8"/>
  <c r="E51" i="8" s="1"/>
  <c r="E13" i="14" s="1"/>
  <c r="AV6" i="16" s="1"/>
  <c r="F47" i="8"/>
  <c r="F51" i="8" s="1"/>
  <c r="F13" i="14" s="1"/>
  <c r="AW6" i="16" s="1"/>
  <c r="G47" i="8"/>
  <c r="G51" i="8" s="1"/>
  <c r="G13" i="14" s="1"/>
  <c r="AX6" i="16" s="1"/>
  <c r="H47" i="8"/>
  <c r="H51" i="8" s="1"/>
  <c r="H13" i="14" s="1"/>
  <c r="AY6" i="16" s="1"/>
  <c r="I47" i="8"/>
  <c r="I51" i="8" s="1"/>
  <c r="I13" i="14" s="1"/>
  <c r="AZ6" i="16" s="1"/>
  <c r="J47" i="8"/>
  <c r="J51" i="8" s="1"/>
  <c r="C48" i="8"/>
  <c r="C52" i="8" s="1"/>
  <c r="C15" i="14" s="1"/>
  <c r="AT10" i="16" s="1"/>
  <c r="D48" i="8"/>
  <c r="D52" i="8" s="1"/>
  <c r="D15" i="14" s="1"/>
  <c r="AU10" i="16" s="1"/>
  <c r="E48" i="8"/>
  <c r="E52" i="8" s="1"/>
  <c r="E15" i="14" s="1"/>
  <c r="AV10" i="16" s="1"/>
  <c r="F48" i="8"/>
  <c r="F52" i="8" s="1"/>
  <c r="F15" i="14" s="1"/>
  <c r="AW10" i="16" s="1"/>
  <c r="G48" i="8"/>
  <c r="G52" i="8" s="1"/>
  <c r="G15" i="14" s="1"/>
  <c r="AX10" i="16" s="1"/>
  <c r="H48" i="8"/>
  <c r="H52" i="8" s="1"/>
  <c r="H15" i="14" s="1"/>
  <c r="AY10" i="16" s="1"/>
  <c r="I48" i="8"/>
  <c r="I52" i="8" s="1"/>
  <c r="I15" i="14" s="1"/>
  <c r="AZ10" i="16" s="1"/>
  <c r="J48" i="8"/>
  <c r="J52" i="8" s="1"/>
  <c r="C49" i="8"/>
  <c r="C53" i="8" s="1"/>
  <c r="C14" i="14" s="1"/>
  <c r="AT14" i="16" s="1"/>
  <c r="D49" i="8"/>
  <c r="D53" i="8" s="1"/>
  <c r="D14" i="14" s="1"/>
  <c r="AU14" i="16" s="1"/>
  <c r="E49" i="8"/>
  <c r="E53" i="8" s="1"/>
  <c r="E14" i="14" s="1"/>
  <c r="AV14" i="16" s="1"/>
  <c r="F49" i="8"/>
  <c r="F53" i="8" s="1"/>
  <c r="F14" i="14" s="1"/>
  <c r="AW14" i="16" s="1"/>
  <c r="G49" i="8"/>
  <c r="G53" i="8" s="1"/>
  <c r="G14" i="14" s="1"/>
  <c r="AX14" i="16" s="1"/>
  <c r="H49" i="8"/>
  <c r="H53" i="8" s="1"/>
  <c r="H14" i="14" s="1"/>
  <c r="AY14" i="16" s="1"/>
  <c r="I49" i="8"/>
  <c r="I53" i="8" s="1"/>
  <c r="I14" i="14" s="1"/>
  <c r="AZ14" i="16" s="1"/>
  <c r="J49" i="8"/>
  <c r="J53" i="8" s="1"/>
  <c r="B13" i="14"/>
  <c r="AS6" i="16" s="1"/>
  <c r="B48" i="8"/>
  <c r="B52" i="8" s="1"/>
  <c r="B15" i="14" s="1"/>
  <c r="AS10" i="16" s="1"/>
  <c r="B49" i="8"/>
  <c r="B53" i="8" s="1"/>
  <c r="B14" i="14" s="1"/>
  <c r="AS14" i="16" s="1"/>
  <c r="E23" i="14"/>
  <c r="G24" i="14"/>
  <c r="H24" i="14"/>
  <c r="I24" i="14"/>
  <c r="C26" i="14"/>
  <c r="H34" i="14"/>
  <c r="B34" i="14"/>
  <c r="B28" i="14"/>
  <c r="B29" i="14"/>
  <c r="B27" i="14"/>
  <c r="B24" i="14"/>
  <c r="B22" i="14"/>
  <c r="B23" i="14"/>
  <c r="B21" i="14"/>
  <c r="J52" i="11"/>
  <c r="J26" i="14" s="1"/>
  <c r="I52" i="11"/>
  <c r="I26" i="14" s="1"/>
  <c r="H52" i="11"/>
  <c r="H26" i="14" s="1"/>
  <c r="G52" i="11"/>
  <c r="G26" i="14" s="1"/>
  <c r="F52" i="11"/>
  <c r="F26" i="14" s="1"/>
  <c r="E52" i="11"/>
  <c r="E26" i="14" s="1"/>
  <c r="D52" i="11"/>
  <c r="D26" i="14" s="1"/>
  <c r="C52" i="11"/>
  <c r="B52" i="11"/>
  <c r="B26" i="14" s="1"/>
  <c r="J51" i="11"/>
  <c r="J25" i="14" s="1"/>
  <c r="I51" i="11"/>
  <c r="I25" i="14" s="1"/>
  <c r="H51" i="11"/>
  <c r="H25" i="14" s="1"/>
  <c r="G51" i="11"/>
  <c r="G25" i="14" s="1"/>
  <c r="F51" i="11"/>
  <c r="F25" i="14" s="1"/>
  <c r="E51" i="11"/>
  <c r="E25" i="14" s="1"/>
  <c r="D51" i="11"/>
  <c r="D25" i="14" s="1"/>
  <c r="C51" i="11"/>
  <c r="C25" i="14" s="1"/>
  <c r="B51" i="11"/>
  <c r="B25" i="14" s="1"/>
  <c r="J50" i="11"/>
  <c r="J24" i="14" s="1"/>
  <c r="I50" i="11"/>
  <c r="H50" i="11"/>
  <c r="G50" i="11"/>
  <c r="F50" i="11"/>
  <c r="F24" i="14" s="1"/>
  <c r="E50" i="11"/>
  <c r="E24" i="14" s="1"/>
  <c r="D50" i="11"/>
  <c r="D24" i="14" s="1"/>
  <c r="C50" i="11"/>
  <c r="C24" i="14" s="1"/>
  <c r="J45" i="13"/>
  <c r="J35" i="14" s="1"/>
  <c r="I45" i="13"/>
  <c r="I35" i="14" s="1"/>
  <c r="H45" i="13"/>
  <c r="H35" i="14" s="1"/>
  <c r="G45" i="13"/>
  <c r="G35" i="14" s="1"/>
  <c r="F45" i="13"/>
  <c r="F35" i="14" s="1"/>
  <c r="E45" i="13"/>
  <c r="E35" i="14" s="1"/>
  <c r="D45" i="13"/>
  <c r="D35" i="14" s="1"/>
  <c r="C45" i="13"/>
  <c r="C35" i="14" s="1"/>
  <c r="B45" i="13"/>
  <c r="B35" i="14" s="1"/>
  <c r="J44" i="13"/>
  <c r="J34" i="14" s="1"/>
  <c r="I44" i="13"/>
  <c r="I34" i="14" s="1"/>
  <c r="H44" i="13"/>
  <c r="G44" i="13"/>
  <c r="G34" i="14" s="1"/>
  <c r="F44" i="13"/>
  <c r="F34" i="14" s="1"/>
  <c r="E44" i="13"/>
  <c r="E34" i="14" s="1"/>
  <c r="D44" i="13"/>
  <c r="D34" i="14" s="1"/>
  <c r="C44" i="13"/>
  <c r="C34" i="14" s="1"/>
  <c r="B44" i="13"/>
  <c r="J43" i="13"/>
  <c r="J33" i="14" s="1"/>
  <c r="I43" i="13"/>
  <c r="I33" i="14" s="1"/>
  <c r="H43" i="13"/>
  <c r="H33" i="14" s="1"/>
  <c r="G43" i="13"/>
  <c r="G33" i="14" s="1"/>
  <c r="F43" i="13"/>
  <c r="F33" i="14" s="1"/>
  <c r="E43" i="13"/>
  <c r="E33" i="14" s="1"/>
  <c r="D43" i="13"/>
  <c r="D33" i="14" s="1"/>
  <c r="C43" i="13"/>
  <c r="C33" i="14" s="1"/>
  <c r="B43" i="13"/>
  <c r="B33" i="14" s="1"/>
  <c r="J45" i="12"/>
  <c r="J29" i="14" s="1"/>
  <c r="I45" i="12"/>
  <c r="I29" i="14" s="1"/>
  <c r="H45" i="12"/>
  <c r="H29" i="14" s="1"/>
  <c r="G45" i="12"/>
  <c r="G29" i="14" s="1"/>
  <c r="F45" i="12"/>
  <c r="F29" i="14" s="1"/>
  <c r="E45" i="12"/>
  <c r="E29" i="14" s="1"/>
  <c r="D45" i="12"/>
  <c r="D29" i="14" s="1"/>
  <c r="C45" i="12"/>
  <c r="C29" i="14" s="1"/>
  <c r="J44" i="12"/>
  <c r="J28" i="14" s="1"/>
  <c r="I44" i="12"/>
  <c r="I28" i="14" s="1"/>
  <c r="H44" i="12"/>
  <c r="H28" i="14" s="1"/>
  <c r="G44" i="12"/>
  <c r="G28" i="14" s="1"/>
  <c r="F44" i="12"/>
  <c r="F28" i="14" s="1"/>
  <c r="E44" i="12"/>
  <c r="E28" i="14" s="1"/>
  <c r="D44" i="12"/>
  <c r="D28" i="14" s="1"/>
  <c r="C44" i="12"/>
  <c r="C28" i="14" s="1"/>
  <c r="J43" i="12"/>
  <c r="J27" i="14" s="1"/>
  <c r="I43" i="12"/>
  <c r="I27" i="14" s="1"/>
  <c r="H43" i="12"/>
  <c r="H27" i="14" s="1"/>
  <c r="G43" i="12"/>
  <c r="G27" i="14" s="1"/>
  <c r="F43" i="12"/>
  <c r="F27" i="14" s="1"/>
  <c r="E43" i="12"/>
  <c r="E27" i="14" s="1"/>
  <c r="D43" i="12"/>
  <c r="D27" i="14" s="1"/>
  <c r="C43" i="12"/>
  <c r="C27" i="14" s="1"/>
  <c r="J55" i="10"/>
  <c r="J23" i="14" s="1"/>
  <c r="I55" i="10"/>
  <c r="I23" i="14" s="1"/>
  <c r="H55" i="10"/>
  <c r="H23" i="14" s="1"/>
  <c r="G55" i="10"/>
  <c r="G23" i="14" s="1"/>
  <c r="F55" i="10"/>
  <c r="F23" i="14" s="1"/>
  <c r="E55" i="10"/>
  <c r="D55" i="10"/>
  <c r="D23" i="14" s="1"/>
  <c r="C55" i="10"/>
  <c r="C23" i="14" s="1"/>
  <c r="J54" i="10"/>
  <c r="J22" i="14" s="1"/>
  <c r="I54" i="10"/>
  <c r="I22" i="14" s="1"/>
  <c r="H54" i="10"/>
  <c r="H22" i="14" s="1"/>
  <c r="G54" i="10"/>
  <c r="G22" i="14" s="1"/>
  <c r="F54" i="10"/>
  <c r="F22" i="14" s="1"/>
  <c r="E54" i="10"/>
  <c r="E22" i="14" s="1"/>
  <c r="D54" i="10"/>
  <c r="D22" i="14" s="1"/>
  <c r="C54" i="10"/>
  <c r="C22" i="14" s="1"/>
  <c r="J53" i="10"/>
  <c r="J21" i="14" s="1"/>
  <c r="I53" i="10"/>
  <c r="I21" i="14" s="1"/>
  <c r="H53" i="10"/>
  <c r="H21" i="14" s="1"/>
  <c r="G53" i="10"/>
  <c r="G21" i="14" s="1"/>
  <c r="F53" i="10"/>
  <c r="F21" i="14" s="1"/>
  <c r="E53" i="10"/>
  <c r="E21" i="14" s="1"/>
  <c r="D53" i="10"/>
  <c r="D21" i="14" s="1"/>
  <c r="C53" i="10"/>
  <c r="C21" i="14" s="1"/>
  <c r="D6" i="14"/>
  <c r="AU8" i="16" s="1"/>
  <c r="E6" i="14"/>
  <c r="AV8" i="16" s="1"/>
  <c r="B5" i="14"/>
  <c r="AS12" i="16" s="1"/>
  <c r="B6" i="14"/>
  <c r="AS8" i="16" s="1"/>
  <c r="C55" i="6"/>
  <c r="C6" i="14" s="1"/>
  <c r="AT8" i="16" s="1"/>
  <c r="D55" i="6"/>
  <c r="E55" i="6"/>
  <c r="F55" i="6"/>
  <c r="F6" i="14" s="1"/>
  <c r="AW8" i="16" s="1"/>
  <c r="G55" i="6"/>
  <c r="G6" i="14" s="1"/>
  <c r="AX8" i="16" s="1"/>
  <c r="H55" i="6"/>
  <c r="H6" i="14" s="1"/>
  <c r="AY8" i="16" s="1"/>
  <c r="I55" i="6"/>
  <c r="I6" i="14" s="1"/>
  <c r="AZ8" i="16" s="1"/>
  <c r="J55" i="6"/>
  <c r="J6" i="14" s="1"/>
  <c r="BA8" i="16" s="1"/>
  <c r="C54" i="6"/>
  <c r="C5" i="14" s="1"/>
  <c r="AT12" i="16" s="1"/>
  <c r="D54" i="6"/>
  <c r="D5" i="14" s="1"/>
  <c r="AU12" i="16" s="1"/>
  <c r="E54" i="6"/>
  <c r="E5" i="14" s="1"/>
  <c r="AV12" i="16" s="1"/>
  <c r="F54" i="6"/>
  <c r="F5" i="14" s="1"/>
  <c r="AW12" i="16" s="1"/>
  <c r="G54" i="6"/>
  <c r="G5" i="14" s="1"/>
  <c r="AX12" i="16" s="1"/>
  <c r="H54" i="6"/>
  <c r="H5" i="14" s="1"/>
  <c r="AY12" i="16" s="1"/>
  <c r="I54" i="6"/>
  <c r="I5" i="14" s="1"/>
  <c r="AZ12" i="16" s="1"/>
  <c r="J54" i="6"/>
  <c r="J5" i="14" s="1"/>
  <c r="BA12" i="16" s="1"/>
  <c r="B4" i="14"/>
  <c r="AS4" i="16" s="1"/>
  <c r="C53" i="6"/>
  <c r="C4" i="14" s="1"/>
  <c r="AT4" i="16" s="1"/>
  <c r="D53" i="6"/>
  <c r="D4" i="14" s="1"/>
  <c r="AU4" i="16" s="1"/>
  <c r="E53" i="6"/>
  <c r="E4" i="14" s="1"/>
  <c r="AV4" i="16" s="1"/>
  <c r="F53" i="6"/>
  <c r="F4" i="14" s="1"/>
  <c r="AW4" i="16" s="1"/>
  <c r="G53" i="6"/>
  <c r="G4" i="14" s="1"/>
  <c r="AX4" i="16" s="1"/>
  <c r="H53" i="6"/>
  <c r="H4" i="14" s="1"/>
  <c r="AY4" i="16" s="1"/>
  <c r="I53" i="6"/>
  <c r="I4" i="14" s="1"/>
  <c r="AZ4" i="16" s="1"/>
  <c r="J53" i="6"/>
  <c r="J4" i="14" s="1"/>
  <c r="BA4" i="16" s="1"/>
  <c r="B17" i="14"/>
  <c r="B16" i="14"/>
  <c r="C43" i="9"/>
  <c r="C16" i="14" s="1"/>
  <c r="D43" i="9"/>
  <c r="D16" i="14" s="1"/>
  <c r="E43" i="9"/>
  <c r="E16" i="14" s="1"/>
  <c r="F43" i="9"/>
  <c r="F16" i="14" s="1"/>
  <c r="G43" i="9"/>
  <c r="G16" i="14" s="1"/>
  <c r="H43" i="9"/>
  <c r="H16" i="14" s="1"/>
  <c r="I43" i="9"/>
  <c r="I16" i="14" s="1"/>
  <c r="J43" i="9"/>
  <c r="J16" i="14" s="1"/>
  <c r="C44" i="9"/>
  <c r="C17" i="14" s="1"/>
  <c r="D44" i="9"/>
  <c r="D17" i="14" s="1"/>
  <c r="E44" i="9"/>
  <c r="E17" i="14" s="1"/>
  <c r="F44" i="9"/>
  <c r="F17" i="14" s="1"/>
  <c r="G44" i="9"/>
  <c r="G17" i="14" s="1"/>
  <c r="H44" i="9"/>
  <c r="H17" i="14" s="1"/>
  <c r="I44" i="9"/>
  <c r="I17" i="14" s="1"/>
  <c r="J44" i="9"/>
  <c r="J17" i="14" s="1"/>
  <c r="C45" i="9"/>
  <c r="C18" i="14" s="1"/>
  <c r="D45" i="9"/>
  <c r="D18" i="14" s="1"/>
  <c r="E45" i="9"/>
  <c r="E18" i="14" s="1"/>
  <c r="F45" i="9"/>
  <c r="F18" i="14" s="1"/>
  <c r="G45" i="9"/>
  <c r="G18" i="14" s="1"/>
  <c r="H45" i="9"/>
  <c r="H18" i="14" s="1"/>
  <c r="I45" i="9"/>
  <c r="I18" i="14" s="1"/>
  <c r="J45" i="9"/>
  <c r="J18" i="14" s="1"/>
  <c r="B45" i="9"/>
  <c r="B18" i="14" s="1"/>
  <c r="AS13" i="16"/>
  <c r="B10" i="14"/>
  <c r="AS5" i="16" s="1"/>
  <c r="C43" i="8"/>
  <c r="C10" i="14" s="1"/>
  <c r="AT5" i="16" s="1"/>
  <c r="D43" i="8"/>
  <c r="D10" i="14" s="1"/>
  <c r="AU5" i="16" s="1"/>
  <c r="E43" i="8"/>
  <c r="E10" i="14" s="1"/>
  <c r="AV5" i="16" s="1"/>
  <c r="F43" i="8"/>
  <c r="F10" i="14" s="1"/>
  <c r="AW5" i="16" s="1"/>
  <c r="G43" i="8"/>
  <c r="G10" i="14" s="1"/>
  <c r="AX5" i="16" s="1"/>
  <c r="H43" i="8"/>
  <c r="H10" i="14" s="1"/>
  <c r="AY5" i="16" s="1"/>
  <c r="I43" i="8"/>
  <c r="I10" i="14" s="1"/>
  <c r="AZ5" i="16" s="1"/>
  <c r="J43" i="8"/>
  <c r="J10" i="14" s="1"/>
  <c r="BA5" i="16" s="1"/>
  <c r="C44" i="8"/>
  <c r="C11" i="14" s="1"/>
  <c r="AT13" i="16" s="1"/>
  <c r="D44" i="8"/>
  <c r="D11" i="14" s="1"/>
  <c r="AU13" i="16" s="1"/>
  <c r="E44" i="8"/>
  <c r="E11" i="14" s="1"/>
  <c r="AV13" i="16" s="1"/>
  <c r="F44" i="8"/>
  <c r="F11" i="14" s="1"/>
  <c r="AW13" i="16" s="1"/>
  <c r="G44" i="8"/>
  <c r="G11" i="14" s="1"/>
  <c r="AX13" i="16" s="1"/>
  <c r="H44" i="8"/>
  <c r="H11" i="14" s="1"/>
  <c r="AY13" i="16" s="1"/>
  <c r="I44" i="8"/>
  <c r="I11" i="14" s="1"/>
  <c r="AZ13" i="16" s="1"/>
  <c r="J44" i="8"/>
  <c r="J11" i="14" s="1"/>
  <c r="BA13" i="16" s="1"/>
  <c r="C45" i="8"/>
  <c r="C12" i="14" s="1"/>
  <c r="AT9" i="16" s="1"/>
  <c r="D45" i="8"/>
  <c r="D12" i="14" s="1"/>
  <c r="AU9" i="16" s="1"/>
  <c r="E45" i="8"/>
  <c r="E12" i="14" s="1"/>
  <c r="AV9" i="16" s="1"/>
  <c r="F45" i="8"/>
  <c r="F12" i="14" s="1"/>
  <c r="AW9" i="16" s="1"/>
  <c r="G45" i="8"/>
  <c r="G12" i="14" s="1"/>
  <c r="AX9" i="16" s="1"/>
  <c r="H45" i="8"/>
  <c r="H12" i="14" s="1"/>
  <c r="AY9" i="16" s="1"/>
  <c r="I45" i="8"/>
  <c r="I12" i="14" s="1"/>
  <c r="AZ9" i="16" s="1"/>
  <c r="J45" i="8"/>
  <c r="J12" i="14" s="1"/>
  <c r="BA9" i="16" s="1"/>
  <c r="B45" i="8"/>
  <c r="B12" i="14" s="1"/>
  <c r="AS9" i="16" s="1"/>
  <c r="B52" i="7"/>
  <c r="B9" i="14" s="1"/>
  <c r="AS7" i="16" s="1"/>
  <c r="C52" i="7"/>
  <c r="D52" i="7"/>
  <c r="E52" i="7"/>
  <c r="E9" i="14" s="1"/>
  <c r="AV7" i="16" s="1"/>
  <c r="F52" i="7"/>
  <c r="F9" i="14" s="1"/>
  <c r="AW7" i="16" s="1"/>
  <c r="G52" i="7"/>
  <c r="H52" i="7"/>
  <c r="H9" i="14" s="1"/>
  <c r="AY7" i="16" s="1"/>
  <c r="I52" i="7"/>
  <c r="I9" i="14" s="1"/>
  <c r="AZ7" i="16" s="1"/>
  <c r="J52" i="7"/>
  <c r="C51" i="7"/>
  <c r="C8" i="14" s="1"/>
  <c r="AT11" i="16" s="1"/>
  <c r="D51" i="7"/>
  <c r="D8" i="14" s="1"/>
  <c r="AU11" i="16" s="1"/>
  <c r="E51" i="7"/>
  <c r="F51" i="7"/>
  <c r="F8" i="14" s="1"/>
  <c r="AW11" i="16" s="1"/>
  <c r="G51" i="7"/>
  <c r="G8" i="14" s="1"/>
  <c r="AX11" i="16" s="1"/>
  <c r="H51" i="7"/>
  <c r="H8" i="14" s="1"/>
  <c r="AY11" i="16" s="1"/>
  <c r="I51" i="7"/>
  <c r="I8" i="14" s="1"/>
  <c r="AZ11" i="16" s="1"/>
  <c r="J51" i="7"/>
  <c r="E8" i="14"/>
  <c r="AV11" i="16" s="1"/>
  <c r="C9" i="14"/>
  <c r="AT7" i="16" s="1"/>
  <c r="D9" i="14"/>
  <c r="AU7" i="16" s="1"/>
  <c r="G9" i="14"/>
  <c r="AX7" i="16" s="1"/>
  <c r="B8" i="14"/>
  <c r="AS11" i="16" s="1"/>
  <c r="B7" i="14"/>
  <c r="AS3" i="16" s="1"/>
  <c r="C50" i="7"/>
  <c r="C7" i="14" s="1"/>
  <c r="AT3" i="16" s="1"/>
  <c r="D50" i="7"/>
  <c r="D7" i="14" s="1"/>
  <c r="AU3" i="16" s="1"/>
  <c r="E50" i="7"/>
  <c r="E7" i="14" s="1"/>
  <c r="AV3" i="16" s="1"/>
  <c r="F50" i="7"/>
  <c r="F7" i="14" s="1"/>
  <c r="AW3" i="16" s="1"/>
  <c r="G50" i="7"/>
  <c r="G7" i="14" s="1"/>
  <c r="AX3" i="16" s="1"/>
  <c r="H50" i="7"/>
  <c r="H7" i="14" s="1"/>
  <c r="AY3" i="16" s="1"/>
  <c r="I50" i="7"/>
  <c r="I7" i="14" s="1"/>
  <c r="AZ3" i="16" s="1"/>
  <c r="J50" i="7"/>
  <c r="J7" i="14" s="1"/>
  <c r="BA3" i="16" s="1"/>
  <c r="C20" i="14"/>
  <c r="D3" i="17" s="1"/>
  <c r="E20" i="14"/>
  <c r="F3" i="17" s="1"/>
  <c r="L3" i="17"/>
  <c r="J9" i="14" l="1"/>
  <c r="BA7" i="16" s="1"/>
  <c r="J8" i="14"/>
  <c r="BA11" i="16" s="1"/>
  <c r="J14" i="14"/>
  <c r="BA14" i="16" s="1"/>
  <c r="J15" i="14"/>
  <c r="BA10" i="16" s="1"/>
  <c r="J13" i="14"/>
  <c r="BA6" i="16" s="1"/>
  <c r="C37" i="14"/>
  <c r="F37" i="14"/>
  <c r="I37" i="14"/>
  <c r="H37" i="14"/>
  <c r="E37" i="14"/>
  <c r="B37" i="14"/>
  <c r="G37" i="14"/>
  <c r="D37" i="14"/>
  <c r="G20" i="14"/>
  <c r="H3" i="17" s="1"/>
  <c r="I20" i="14"/>
  <c r="J3" i="17" s="1"/>
  <c r="B20" i="14"/>
  <c r="C3" i="17" s="1"/>
  <c r="K3" i="17"/>
  <c r="H20" i="14"/>
  <c r="I3" i="17" s="1"/>
  <c r="F20" i="14"/>
  <c r="G3" i="17" s="1"/>
  <c r="D20" i="14"/>
  <c r="E3" i="17" s="1"/>
</calcChain>
</file>

<file path=xl/sharedStrings.xml><?xml version="1.0" encoding="utf-8"?>
<sst xmlns="http://schemas.openxmlformats.org/spreadsheetml/2006/main" count="3807" uniqueCount="113">
  <si>
    <t>в тыс. единиц</t>
  </si>
  <si>
    <t>Показатель</t>
  </si>
  <si>
    <t>0,00</t>
  </si>
  <si>
    <t>государственных коммерческих предприятий</t>
  </si>
  <si>
    <t>частного сектора</t>
  </si>
  <si>
    <t>физических лиц</t>
  </si>
  <si>
    <t>небанковских финансовых организаций</t>
  </si>
  <si>
    <t>в том числе:</t>
  </si>
  <si>
    <t>1.1. вклады до востребования</t>
  </si>
  <si>
    <t>1.2. срочные вклады</t>
  </si>
  <si>
    <t>из них:</t>
  </si>
  <si>
    <t xml:space="preserve">           отзывные вклады</t>
  </si>
  <si>
    <t xml:space="preserve">           безотзывные вклады</t>
  </si>
  <si>
    <t>1.3. условные вклады</t>
  </si>
  <si>
    <t>Справочно:</t>
  </si>
  <si>
    <t>депозитные сертификаты</t>
  </si>
  <si>
    <t>сберегательные сертификаты</t>
  </si>
  <si>
    <t>до года</t>
  </si>
  <si>
    <t>от года до 2-х лет</t>
  </si>
  <si>
    <t>от двух лет и более</t>
  </si>
  <si>
    <t>юридических лиц</t>
  </si>
  <si>
    <t>1.1. срочные вклады</t>
  </si>
  <si>
    <t>1.2. условные вклады</t>
  </si>
  <si>
    <t>1. Вклады секторов экономики, в национальной валюте, всего</t>
  </si>
  <si>
    <t>вклады (депозиты) и сертификаты</t>
  </si>
  <si>
    <t>1. Вклады секторов экономики, в эквиваленте белорусских рублей, всего</t>
  </si>
  <si>
    <t>01.01.2020</t>
  </si>
  <si>
    <t>01.02.2020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</si>
  <si>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</si>
  <si>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</si>
  <si>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</si>
  <si>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</si>
  <si>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</si>
  <si>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</si>
  <si>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</si>
  <si>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</si>
  <si>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Остаток денежных средств секторов экономики, размещенных во вклады (депозиты) в банках без учета начисленных процентных расходов по вкладам (депозитам)</t>
  </si>
  <si>
    <t>Остаток денежных средств секторов экономики, размещенных во вклады (депозиты) в банках без учета начисленных процентных расходов по вкладам (депозитам) в НВ</t>
  </si>
  <si>
    <t>Остаток денежных средств секторов экономики, размещенных в отзывные вклады (депозиты) в банках без учета начисленных процентных расходов по вкладам (депозитам)</t>
  </si>
  <si>
    <t>Остаток денежных средств секторов экономики, размещенных в отзывные вклады (депозиты) в банках без учета начисленных процентных расходов по вкладам (депозитам) в НВ</t>
  </si>
  <si>
    <t>Остаток денежных средств секторов экономики, размещенных во вклады (депозиты) в банках без учета начисленных процентных расходов по вкладам (депозитам) в ИВ</t>
  </si>
  <si>
    <t>Остаток денежных средств секторов экономики, размещенных в безотзывные вклады (депозиты) в банках без учета начисленных процентных расходов по вкладам (депозитам)</t>
  </si>
  <si>
    <t>Доля ВСЕХ безотзывных вкладов</t>
  </si>
  <si>
    <t>Доля безотзывных вкладов ЮЛ</t>
  </si>
  <si>
    <t>Доля безотзывных вкладов ФЛ</t>
  </si>
  <si>
    <r>
      <t>Остаток денежных средств секторов экономики, размещенных в</t>
    </r>
    <r>
      <rPr>
        <b/>
        <sz val="11"/>
        <color indexed="10"/>
        <rFont val="Arial"/>
        <family val="2"/>
        <charset val="204"/>
      </rPr>
      <t xml:space="preserve"> безотзывные вклады </t>
    </r>
    <r>
      <rPr>
        <b/>
        <sz val="11"/>
        <color indexed="63"/>
        <rFont val="Arial"/>
        <family val="2"/>
        <charset val="204"/>
      </rPr>
      <t>(депозиты) в банках без учета начисленных процентных расходов по вкладам (депозитам)  в НВ</t>
    </r>
  </si>
  <si>
    <t>Долгосрочные все</t>
  </si>
  <si>
    <t>Долгосрочные ЮЛ</t>
  </si>
  <si>
    <t>Долгосрочные ФЛ</t>
  </si>
  <si>
    <r>
      <rPr>
        <b/>
        <sz val="10"/>
        <color indexed="10"/>
        <rFont val="Arial"/>
        <family val="2"/>
        <charset val="204"/>
      </rPr>
      <t>ЮЛ</t>
    </r>
    <r>
      <rPr>
        <b/>
        <sz val="10"/>
        <rFont val="Arial"/>
        <family val="2"/>
        <charset val="204"/>
      </rPr>
      <t xml:space="preserve"> в НВ</t>
    </r>
  </si>
  <si>
    <r>
      <rPr>
        <b/>
        <sz val="11"/>
        <color indexed="10"/>
        <rFont val="Calibri"/>
        <family val="2"/>
        <charset val="204"/>
      </rPr>
      <t>ФЛ</t>
    </r>
    <r>
      <rPr>
        <b/>
        <sz val="11"/>
        <color indexed="10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 НВ</t>
    </r>
  </si>
  <si>
    <t>Долгосрочные в целом во всего</t>
  </si>
  <si>
    <t>Безотзывные во всего</t>
  </si>
  <si>
    <t>Долгосрочные безотзывные в безотзывных</t>
  </si>
  <si>
    <t xml:space="preserve">Долгосрочные безотзывные в долгосрочных </t>
  </si>
  <si>
    <r>
      <t>ВСЕ</t>
    </r>
    <r>
      <rPr>
        <b/>
        <sz val="11"/>
        <rFont val="Calibri"/>
        <family val="2"/>
        <charset val="204"/>
      </rPr>
      <t xml:space="preserve"> в СКВ</t>
    </r>
  </si>
  <si>
    <r>
      <rPr>
        <b/>
        <sz val="10"/>
        <color indexed="10"/>
        <rFont val="Arial"/>
        <family val="2"/>
        <charset val="204"/>
      </rPr>
      <t xml:space="preserve">ЮЛ </t>
    </r>
    <r>
      <rPr>
        <b/>
        <sz val="10"/>
        <rFont val="Arial"/>
        <family val="2"/>
        <charset val="204"/>
      </rPr>
      <t>в СКВ</t>
    </r>
  </si>
  <si>
    <r>
      <rPr>
        <b/>
        <sz val="11"/>
        <color indexed="10"/>
        <rFont val="Calibri"/>
        <family val="2"/>
        <charset val="204"/>
      </rPr>
      <t xml:space="preserve">ФЛ </t>
    </r>
    <r>
      <rPr>
        <b/>
        <sz val="11"/>
        <rFont val="Calibri"/>
        <family val="2"/>
        <charset val="204"/>
      </rPr>
      <t>в СКВ</t>
    </r>
  </si>
  <si>
    <r>
      <rPr>
        <b/>
        <sz val="11"/>
        <color indexed="10"/>
        <rFont val="Calibri"/>
        <family val="2"/>
        <charset val="204"/>
      </rPr>
      <t>ВСЕ</t>
    </r>
    <r>
      <rPr>
        <b/>
        <sz val="11"/>
        <rFont val="Calibri"/>
        <family val="2"/>
        <charset val="204"/>
      </rPr>
      <t xml:space="preserve"> в НВ</t>
    </r>
  </si>
  <si>
    <t>По форме 1368</t>
  </si>
  <si>
    <t xml:space="preserve">ДОЛИ </t>
  </si>
  <si>
    <t>Остаток денежных средств секторов экономики, размещенных во вклады (депозиты) в банках без учета начисленных процентных расходов по вкладам (депозитам) в СКВ</t>
  </si>
  <si>
    <t>1.1. срочные вклады (безотзывные)</t>
  </si>
  <si>
    <t>Только срочные</t>
  </si>
  <si>
    <t>По форме 1706 (только срочные)</t>
  </si>
  <si>
    <t>По форме 1368 (срочные + условные)</t>
  </si>
  <si>
    <t>Остаток денежных средств секторов экономики, размещенных во вклады (депозиты) в банках без учета начисленных процентных расходов по вкладам (депозитам) ВСЕ валюты</t>
  </si>
  <si>
    <r>
      <t>Остаток денежных средств секторов экономики, размещенных в</t>
    </r>
    <r>
      <rPr>
        <b/>
        <sz val="11"/>
        <color indexed="10"/>
        <rFont val="Arial"/>
        <family val="2"/>
        <charset val="204"/>
      </rPr>
      <t xml:space="preserve"> безотзывные вклады </t>
    </r>
    <r>
      <rPr>
        <b/>
        <sz val="11"/>
        <color indexed="63"/>
        <rFont val="Arial"/>
        <family val="2"/>
        <charset val="204"/>
      </rPr>
      <t>(депозиты) в банках без учета начисленных процентных расходов по вкладам (депозитам) ВСЕ валюты</t>
    </r>
  </si>
  <si>
    <t>Остаток денежных средств секторов экономики, размещенных в отзывные вклады (депозиты) в банках без учета начисленных процентных расходов по вкладам (депозитам) ВСЕ валюты</t>
  </si>
  <si>
    <t>01.11.2020</t>
  </si>
  <si>
    <t>01.12.2020</t>
  </si>
  <si>
    <t>01.01.2021</t>
  </si>
  <si>
    <t>Долгосрочные</t>
  </si>
  <si>
    <t>Краткосрочные</t>
  </si>
  <si>
    <t>01.02.2021</t>
  </si>
  <si>
    <t>01.03.2021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</si>
  <si>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</si>
  <si>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</si>
  <si>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</si>
  <si>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</si>
  <si>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</si>
  <si>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</si>
  <si>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</si>
  <si>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01.11.2021</t>
  </si>
  <si>
    <t>01.12.2021</t>
  </si>
  <si>
    <t>01.01.2022</t>
  </si>
  <si>
    <t>01.02.2022</t>
  </si>
  <si>
    <t>01.03.2022</t>
  </si>
  <si>
    <t>01.04.2022</t>
  </si>
  <si>
    <t>01.05.2022</t>
  </si>
  <si>
    <t>01.06.2022</t>
  </si>
  <si>
    <t>01.07.2022</t>
  </si>
  <si>
    <t>01.08.2022</t>
  </si>
  <si>
    <t>б/о фл</t>
  </si>
  <si>
    <t>в срочных вкладах</t>
  </si>
  <si>
    <t>в срочных и условных вкладах</t>
  </si>
  <si>
    <t>во всех вкладах</t>
  </si>
  <si>
    <r>
      <t xml:space="preserve">ДОЛИ </t>
    </r>
    <r>
      <rPr>
        <b/>
        <u/>
        <sz val="14"/>
        <color rgb="FFC00000"/>
        <rFont val="Arial"/>
        <family val="2"/>
        <charset val="204"/>
      </rPr>
      <t>в срочных и условных</t>
    </r>
    <r>
      <rPr>
        <sz val="14"/>
        <rFont val="Arial"/>
        <family val="2"/>
        <charset val="204"/>
      </rPr>
      <t xml:space="preserve"> вкладах в НАЦ. и ИН.валюте (по остаткам форма 1706)</t>
    </r>
  </si>
  <si>
    <t>срочные и условные в НАЦ.валюте</t>
  </si>
  <si>
    <t>срочные и условные  в ИН.валюте</t>
  </si>
  <si>
    <t>срочные и условные ВСЕ валюты</t>
  </si>
  <si>
    <t>Доля вкладов на срок 1 год и более ФЛ</t>
  </si>
  <si>
    <t>Доля вкладов на срок 1 год и более ЮЛ</t>
  </si>
  <si>
    <t>Доля ВСЕХ вкладов на срок 1 год и более в безотзывных</t>
  </si>
  <si>
    <t>Доля вкладов на срок 1 год и более в безотзывных ФЛ</t>
  </si>
  <si>
    <t>Доля вкладов на срок 1 год и более в безотзывных ЮЛ</t>
  </si>
  <si>
    <t>Доля ВСЕХ безотзывных во вкладах на срок 1 год и более</t>
  </si>
  <si>
    <t>Доля безотзывных во вкладах на срок 1 год и более ФЛ</t>
  </si>
  <si>
    <t>Доля безотзывных во вкладах на срок 1 год и более ЮЛ</t>
  </si>
  <si>
    <t>Доля ВСЕХ вкладов на срок 1 год и более в отзывных</t>
  </si>
  <si>
    <t>Доля вкладов на срок 1 год и более в отзывных ФЛ</t>
  </si>
  <si>
    <t>Доля вкладов на срок 1 год и более в отзывных ЮЛ</t>
  </si>
  <si>
    <t>Доля ВСЕХ вкладов на срок 1 год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</si>
</sst>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_ ;\-#,##0.00\ "/>
    <numFmt numFmtId="166" formatCode="#,##0.0_ ;\-#,##0.0\ "/>
  </numFmts>
  <fonts count="32" x14ac:knownFonts="1">
    <font>
      <sz val="10"/>
      <name val="Arial"/>
    </font>
    <font>
      <sz val="9"/>
      <color indexed="63"/>
      <name val="Arial"/>
      <family val="2"/>
      <charset val="204"/>
    </font>
    <font>
      <b/>
      <sz val="11"/>
      <color indexed="63"/>
      <name val="Arial"/>
      <family val="2"/>
      <charset val="204"/>
    </font>
    <font>
      <b/>
      <sz val="11"/>
      <color indexed="10"/>
      <name val="Arial"/>
      <family val="2"/>
      <charset val="204"/>
    </font>
    <font>
      <sz val="11"/>
      <color indexed="63"/>
      <name val="Arial"/>
      <family val="2"/>
      <charset val="204"/>
    </font>
    <font>
      <b/>
      <sz val="9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1"/>
      <color indexed="63"/>
      <name val="Arial"/>
      <family val="2"/>
      <charset val="204"/>
    </font>
    <font>
      <b/>
      <sz val="9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9"/>
      <color indexed="63"/>
      <name val="Arial"/>
      <family val="2"/>
      <charset val="204"/>
    </font>
    <font>
      <b/>
      <sz val="11"/>
      <color indexed="10"/>
      <name val="Arial"/>
      <family val="2"/>
      <charset val="204"/>
    </font>
    <font>
      <sz val="11"/>
      <color indexed="63"/>
      <name val="Arial"/>
      <family val="2"/>
      <charset val="204"/>
    </font>
    <font>
      <sz val="14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0"/>
      <name val="Arial"/>
      <family val="2"/>
      <charset val="204"/>
    </font>
    <font>
      <b/>
      <sz val="10"/>
      <color indexed="10"/>
      <name val="Arial"/>
      <family val="2"/>
      <charset val="204"/>
    </font>
    <font>
      <sz val="8"/>
      <name val="Arial Narrow"/>
      <family val="2"/>
      <charset val="204"/>
    </font>
    <font>
      <sz val="9"/>
      <name val="Arial"/>
      <family val="2"/>
      <charset val="204"/>
    </font>
    <font>
      <sz val="8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b/>
      <sz val="9"/>
      <color indexed="63"/>
      <name val="Arial"/>
      <family val="2"/>
      <charset val="204"/>
    </font>
    <font>
      <b/>
      <u/>
      <sz val="14"/>
      <color rgb="FFC0000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9"/>
      </patternFill>
    </fill>
    <fill>
      <patternFill patternType="solid">
        <fgColor theme="8" tint="0.79998168889431442"/>
        <bgColor indexed="9"/>
      </patternFill>
    </fill>
    <fill>
      <patternFill patternType="solid">
        <fgColor theme="9" tint="0.59999389629810485"/>
        <bgColor indexed="9"/>
      </patternFill>
    </fill>
    <fill>
      <patternFill patternType="solid">
        <fgColor theme="4" tint="0.59999389629810485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9" fontId="31" fillId="0" borderId="0" applyFont="0" applyFill="0" applyBorder="0" applyAlignment="0" applyProtection="0"/>
  </cellStyleXfs>
  <cellXfs count="149">
    <xf numFmtId="0" fontId="0" fillId="0" borderId="0" xfId="0"/>
    <xf numFmtId="0" fontId="1" fillId="2" borderId="0" xfId="0" applyFont="1" applyFill="1" applyAlignment="1">
      <alignment horizontal="left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39" fontId="5" fillId="2" borderId="2" xfId="0" applyNumberFormat="1" applyFont="1" applyFill="1" applyBorder="1" applyAlignment="1">
      <alignment horizontal="right" vertical="center"/>
    </xf>
    <xf numFmtId="49" fontId="6" fillId="2" borderId="3" xfId="0" applyNumberFormat="1" applyFont="1" applyFill="1" applyBorder="1" applyAlignment="1">
      <alignment horizontal="right" vertical="center" wrapText="1"/>
    </xf>
    <xf numFmtId="39" fontId="6" fillId="2" borderId="3" xfId="0" applyNumberFormat="1" applyFont="1" applyFill="1" applyBorder="1" applyAlignment="1">
      <alignment horizontal="right" vertical="center"/>
    </xf>
    <xf numFmtId="49" fontId="7" fillId="2" borderId="3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 wrapText="1"/>
    </xf>
    <xf numFmtId="39" fontId="5" fillId="2" borderId="3" xfId="0" applyNumberFormat="1" applyFont="1" applyFill="1" applyBorder="1" applyAlignment="1">
      <alignment horizontal="right" vertical="center"/>
    </xf>
    <xf numFmtId="49" fontId="6" fillId="2" borderId="3" xfId="0" applyNumberFormat="1" applyFont="1" applyFill="1" applyBorder="1" applyAlignment="1">
      <alignment horizontal="left" vertical="center" wrapText="1"/>
    </xf>
    <xf numFmtId="39" fontId="7" fillId="2" borderId="3" xfId="0" applyNumberFormat="1" applyFont="1" applyFill="1" applyBorder="1" applyAlignment="1">
      <alignment horizontal="right" vertical="center"/>
    </xf>
    <xf numFmtId="164" fontId="0" fillId="0" borderId="0" xfId="0" applyNumberFormat="1"/>
    <xf numFmtId="0" fontId="9" fillId="0" borderId="0" xfId="0" applyFont="1"/>
    <xf numFmtId="164" fontId="0" fillId="3" borderId="5" xfId="0" applyNumberFormat="1" applyFill="1" applyBorder="1"/>
    <xf numFmtId="0" fontId="9" fillId="3" borderId="5" xfId="0" applyFont="1" applyFill="1" applyBorder="1"/>
    <xf numFmtId="0" fontId="0" fillId="4" borderId="5" xfId="0" applyFill="1" applyBorder="1"/>
    <xf numFmtId="164" fontId="0" fillId="4" borderId="5" xfId="0" applyNumberFormat="1" applyFill="1" applyBorder="1"/>
    <xf numFmtId="0" fontId="9" fillId="4" borderId="5" xfId="0" applyFont="1" applyFill="1" applyBorder="1"/>
    <xf numFmtId="0" fontId="9" fillId="5" borderId="5" xfId="0" applyFont="1" applyFill="1" applyBorder="1"/>
    <xf numFmtId="0" fontId="9" fillId="6" borderId="5" xfId="0" applyFont="1" applyFill="1" applyBorder="1"/>
    <xf numFmtId="164" fontId="0" fillId="6" borderId="5" xfId="0" applyNumberFormat="1" applyFill="1" applyBorder="1"/>
    <xf numFmtId="164" fontId="0" fillId="5" borderId="5" xfId="0" applyNumberFormat="1" applyFill="1" applyBorder="1"/>
    <xf numFmtId="49" fontId="11" fillId="2" borderId="1" xfId="0" applyNumberFormat="1" applyFont="1" applyFill="1" applyBorder="1" applyAlignment="1">
      <alignment horizontal="center" vertical="center" wrapText="1"/>
    </xf>
    <xf numFmtId="39" fontId="11" fillId="2" borderId="2" xfId="0" applyNumberFormat="1" applyFont="1" applyFill="1" applyBorder="1" applyAlignment="1">
      <alignment horizontal="right" vertical="center"/>
    </xf>
    <xf numFmtId="39" fontId="12" fillId="2" borderId="3" xfId="0" applyNumberFormat="1" applyFont="1" applyFill="1" applyBorder="1" applyAlignment="1">
      <alignment horizontal="right" vertical="center"/>
    </xf>
    <xf numFmtId="39" fontId="13" fillId="2" borderId="3" xfId="0" applyNumberFormat="1" applyFont="1" applyFill="1" applyBorder="1" applyAlignment="1">
      <alignment horizontal="right" vertical="center"/>
    </xf>
    <xf numFmtId="49" fontId="13" fillId="2" borderId="4" xfId="0" applyNumberFormat="1" applyFont="1" applyFill="1" applyBorder="1" applyAlignment="1">
      <alignment horizontal="left" vertical="center"/>
    </xf>
    <xf numFmtId="39" fontId="11" fillId="2" borderId="3" xfId="0" applyNumberFormat="1" applyFont="1" applyFill="1" applyBorder="1" applyAlignment="1">
      <alignment horizontal="right" vertical="center"/>
    </xf>
    <xf numFmtId="49" fontId="11" fillId="2" borderId="2" xfId="0" applyNumberFormat="1" applyFont="1" applyFill="1" applyBorder="1" applyAlignment="1">
      <alignment horizontal="left" vertical="center" wrapText="1"/>
    </xf>
    <xf numFmtId="49" fontId="12" fillId="2" borderId="3" xfId="0" applyNumberFormat="1" applyFont="1" applyFill="1" applyBorder="1" applyAlignment="1">
      <alignment horizontal="right" vertical="center" wrapText="1"/>
    </xf>
    <xf numFmtId="49" fontId="13" fillId="2" borderId="3" xfId="0" applyNumberFormat="1" applyFont="1" applyFill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left" vertical="center" wrapText="1"/>
    </xf>
    <xf numFmtId="49" fontId="12" fillId="2" borderId="3" xfId="0" applyNumberFormat="1" applyFont="1" applyFill="1" applyBorder="1" applyAlignment="1">
      <alignment horizontal="left" vertical="center" wrapText="1"/>
    </xf>
    <xf numFmtId="0" fontId="14" fillId="2" borderId="0" xfId="0" applyFont="1" applyFill="1" applyAlignment="1">
      <alignment horizontal="left"/>
    </xf>
    <xf numFmtId="0" fontId="18" fillId="7" borderId="5" xfId="0" applyFont="1" applyFill="1" applyBorder="1" applyAlignment="1">
      <alignment horizontal="center"/>
    </xf>
    <xf numFmtId="14" fontId="8" fillId="7" borderId="5" xfId="0" applyNumberFormat="1" applyFont="1" applyFill="1" applyBorder="1" applyAlignment="1">
      <alignment horizontal="center"/>
    </xf>
    <xf numFmtId="165" fontId="0" fillId="0" borderId="0" xfId="0" applyNumberFormat="1"/>
    <xf numFmtId="0" fontId="8" fillId="8" borderId="5" xfId="0" applyFont="1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 wrapText="1"/>
    </xf>
    <xf numFmtId="0" fontId="24" fillId="3" borderId="5" xfId="0" applyFont="1" applyFill="1" applyBorder="1" applyAlignment="1">
      <alignment horizontal="left" vertical="center" wrapText="1"/>
    </xf>
    <xf numFmtId="0" fontId="24" fillId="4" borderId="5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4" fillId="6" borderId="5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center" wrapText="1"/>
    </xf>
    <xf numFmtId="164" fontId="25" fillId="8" borderId="9" xfId="0" applyNumberFormat="1" applyFont="1" applyFill="1" applyBorder="1"/>
    <xf numFmtId="164" fontId="25" fillId="8" borderId="5" xfId="0" applyNumberFormat="1" applyFont="1" applyFill="1" applyBorder="1"/>
    <xf numFmtId="164" fontId="25" fillId="6" borderId="5" xfId="0" applyNumberFormat="1" applyFont="1" applyFill="1" applyBorder="1"/>
    <xf numFmtId="164" fontId="25" fillId="4" borderId="5" xfId="0" applyNumberFormat="1" applyFont="1" applyFill="1" applyBorder="1"/>
    <xf numFmtId="0" fontId="25" fillId="0" borderId="0" xfId="0" applyFont="1"/>
    <xf numFmtId="164" fontId="25" fillId="3" borderId="5" xfId="0" applyNumberFormat="1" applyFont="1" applyFill="1" applyBorder="1"/>
    <xf numFmtId="17" fontId="26" fillId="9" borderId="5" xfId="0" applyNumberFormat="1" applyFont="1" applyFill="1" applyBorder="1" applyAlignment="1">
      <alignment horizontal="center"/>
    </xf>
    <xf numFmtId="49" fontId="11" fillId="10" borderId="2" xfId="0" applyNumberFormat="1" applyFont="1" applyFill="1" applyBorder="1" applyAlignment="1">
      <alignment horizontal="left" vertical="center" wrapText="1"/>
    </xf>
    <xf numFmtId="39" fontId="11" fillId="10" borderId="2" xfId="0" applyNumberFormat="1" applyFont="1" applyFill="1" applyBorder="1" applyAlignment="1">
      <alignment horizontal="right" vertical="center"/>
    </xf>
    <xf numFmtId="49" fontId="12" fillId="10" borderId="3" xfId="0" applyNumberFormat="1" applyFont="1" applyFill="1" applyBorder="1" applyAlignment="1">
      <alignment horizontal="right" vertical="center" wrapText="1"/>
    </xf>
    <xf numFmtId="39" fontId="12" fillId="10" borderId="3" xfId="0" applyNumberFormat="1" applyFont="1" applyFill="1" applyBorder="1" applyAlignment="1">
      <alignment horizontal="right" vertical="center"/>
    </xf>
    <xf numFmtId="49" fontId="13" fillId="10" borderId="3" xfId="0" applyNumberFormat="1" applyFont="1" applyFill="1" applyBorder="1" applyAlignment="1">
      <alignment horizontal="center" vertical="center" wrapText="1"/>
    </xf>
    <xf numFmtId="39" fontId="13" fillId="10" borderId="3" xfId="0" applyNumberFormat="1" applyFont="1" applyFill="1" applyBorder="1" applyAlignment="1">
      <alignment horizontal="right" vertical="center"/>
    </xf>
    <xf numFmtId="49" fontId="13" fillId="10" borderId="4" xfId="0" applyNumberFormat="1" applyFont="1" applyFill="1" applyBorder="1" applyAlignment="1">
      <alignment horizontal="left" vertical="center"/>
    </xf>
    <xf numFmtId="49" fontId="11" fillId="10" borderId="3" xfId="0" applyNumberFormat="1" applyFont="1" applyFill="1" applyBorder="1" applyAlignment="1">
      <alignment horizontal="left" vertical="center" wrapText="1"/>
    </xf>
    <xf numFmtId="39" fontId="11" fillId="10" borderId="3" xfId="0" applyNumberFormat="1" applyFont="1" applyFill="1" applyBorder="1" applyAlignment="1">
      <alignment horizontal="right" vertical="center"/>
    </xf>
    <xf numFmtId="49" fontId="12" fillId="11" borderId="3" xfId="0" applyNumberFormat="1" applyFont="1" applyFill="1" applyBorder="1" applyAlignment="1">
      <alignment horizontal="right" vertical="center" wrapText="1"/>
    </xf>
    <xf numFmtId="39" fontId="12" fillId="11" borderId="3" xfId="0" applyNumberFormat="1" applyFont="1" applyFill="1" applyBorder="1" applyAlignment="1">
      <alignment horizontal="right" vertical="center"/>
    </xf>
    <xf numFmtId="49" fontId="13" fillId="11" borderId="3" xfId="0" applyNumberFormat="1" applyFont="1" applyFill="1" applyBorder="1" applyAlignment="1">
      <alignment horizontal="center" vertical="center" wrapText="1"/>
    </xf>
    <xf numFmtId="49" fontId="13" fillId="11" borderId="4" xfId="0" applyNumberFormat="1" applyFont="1" applyFill="1" applyBorder="1" applyAlignment="1">
      <alignment horizontal="left" vertical="center"/>
    </xf>
    <xf numFmtId="49" fontId="11" fillId="11" borderId="3" xfId="0" applyNumberFormat="1" applyFont="1" applyFill="1" applyBorder="1" applyAlignment="1">
      <alignment horizontal="left" vertical="center" wrapText="1"/>
    </xf>
    <xf numFmtId="39" fontId="11" fillId="11" borderId="3" xfId="0" applyNumberFormat="1" applyFont="1" applyFill="1" applyBorder="1" applyAlignment="1">
      <alignment horizontal="right" vertical="center"/>
    </xf>
    <xf numFmtId="49" fontId="11" fillId="12" borderId="2" xfId="0" applyNumberFormat="1" applyFont="1" applyFill="1" applyBorder="1" applyAlignment="1">
      <alignment horizontal="left" vertical="center" wrapText="1"/>
    </xf>
    <xf numFmtId="39" fontId="11" fillId="12" borderId="2" xfId="0" applyNumberFormat="1" applyFont="1" applyFill="1" applyBorder="1" applyAlignment="1">
      <alignment horizontal="right" vertical="center"/>
    </xf>
    <xf numFmtId="49" fontId="12" fillId="12" borderId="3" xfId="0" applyNumberFormat="1" applyFont="1" applyFill="1" applyBorder="1" applyAlignment="1">
      <alignment horizontal="right" vertical="center" wrapText="1"/>
    </xf>
    <xf numFmtId="39" fontId="12" fillId="12" borderId="3" xfId="0" applyNumberFormat="1" applyFont="1" applyFill="1" applyBorder="1" applyAlignment="1">
      <alignment horizontal="right" vertical="center"/>
    </xf>
    <xf numFmtId="49" fontId="13" fillId="12" borderId="3" xfId="0" applyNumberFormat="1" applyFont="1" applyFill="1" applyBorder="1" applyAlignment="1">
      <alignment horizontal="center" vertical="center" wrapText="1"/>
    </xf>
    <xf numFmtId="39" fontId="13" fillId="12" borderId="3" xfId="0" applyNumberFormat="1" applyFont="1" applyFill="1" applyBorder="1" applyAlignment="1">
      <alignment horizontal="right" vertical="center"/>
    </xf>
    <xf numFmtId="49" fontId="13" fillId="12" borderId="4" xfId="0" applyNumberFormat="1" applyFont="1" applyFill="1" applyBorder="1" applyAlignment="1">
      <alignment horizontal="left" vertical="center"/>
    </xf>
    <xf numFmtId="49" fontId="11" fillId="12" borderId="3" xfId="0" applyNumberFormat="1" applyFont="1" applyFill="1" applyBorder="1" applyAlignment="1">
      <alignment horizontal="left" vertical="center" wrapText="1"/>
    </xf>
    <xf numFmtId="39" fontId="11" fillId="12" borderId="3" xfId="0" applyNumberFormat="1" applyFont="1" applyFill="1" applyBorder="1" applyAlignment="1">
      <alignment horizontal="right" vertical="center"/>
    </xf>
    <xf numFmtId="49" fontId="12" fillId="10" borderId="3" xfId="0" applyNumberFormat="1" applyFont="1" applyFill="1" applyBorder="1" applyAlignment="1">
      <alignment horizontal="left" vertical="center" wrapText="1"/>
    </xf>
    <xf numFmtId="39" fontId="5" fillId="10" borderId="3" xfId="0" applyNumberFormat="1" applyFont="1" applyFill="1" applyBorder="1" applyAlignment="1">
      <alignment horizontal="right" vertical="center"/>
    </xf>
    <xf numFmtId="39" fontId="6" fillId="10" borderId="3" xfId="0" applyNumberFormat="1" applyFont="1" applyFill="1" applyBorder="1" applyAlignment="1">
      <alignment horizontal="right" vertical="center"/>
    </xf>
    <xf numFmtId="39" fontId="7" fillId="10" borderId="3" xfId="0" applyNumberFormat="1" applyFont="1" applyFill="1" applyBorder="1" applyAlignment="1">
      <alignment horizontal="right" vertical="center"/>
    </xf>
    <xf numFmtId="39" fontId="5" fillId="10" borderId="2" xfId="0" applyNumberFormat="1" applyFont="1" applyFill="1" applyBorder="1" applyAlignment="1">
      <alignment horizontal="right" vertical="center"/>
    </xf>
    <xf numFmtId="49" fontId="7" fillId="10" borderId="4" xfId="0" applyNumberFormat="1" applyFont="1" applyFill="1" applyBorder="1" applyAlignment="1">
      <alignment horizontal="left" vertical="center"/>
    </xf>
    <xf numFmtId="39" fontId="6" fillId="11" borderId="3" xfId="0" applyNumberFormat="1" applyFont="1" applyFill="1" applyBorder="1" applyAlignment="1">
      <alignment horizontal="right" vertical="center"/>
    </xf>
    <xf numFmtId="49" fontId="7" fillId="11" borderId="4" xfId="0" applyNumberFormat="1" applyFont="1" applyFill="1" applyBorder="1" applyAlignment="1">
      <alignment horizontal="left" vertical="center"/>
    </xf>
    <xf numFmtId="39" fontId="5" fillId="11" borderId="3" xfId="0" applyNumberFormat="1" applyFont="1" applyFill="1" applyBorder="1" applyAlignment="1">
      <alignment horizontal="right" vertical="center"/>
    </xf>
    <xf numFmtId="39" fontId="5" fillId="12" borderId="2" xfId="0" applyNumberFormat="1" applyFont="1" applyFill="1" applyBorder="1" applyAlignment="1">
      <alignment horizontal="right" vertical="center"/>
    </xf>
    <xf numFmtId="39" fontId="6" fillId="12" borderId="3" xfId="0" applyNumberFormat="1" applyFont="1" applyFill="1" applyBorder="1" applyAlignment="1">
      <alignment horizontal="right" vertical="center"/>
    </xf>
    <xf numFmtId="39" fontId="7" fillId="12" borderId="3" xfId="0" applyNumberFormat="1" applyFont="1" applyFill="1" applyBorder="1" applyAlignment="1">
      <alignment horizontal="right" vertical="center"/>
    </xf>
    <xf numFmtId="49" fontId="7" fillId="12" borderId="4" xfId="0" applyNumberFormat="1" applyFont="1" applyFill="1" applyBorder="1" applyAlignment="1">
      <alignment horizontal="left" vertical="center"/>
    </xf>
    <xf numFmtId="39" fontId="5" fillId="12" borderId="3" xfId="0" applyNumberFormat="1" applyFont="1" applyFill="1" applyBorder="1" applyAlignment="1">
      <alignment horizontal="right" vertical="center"/>
    </xf>
    <xf numFmtId="49" fontId="11" fillId="13" borderId="1" xfId="0" applyNumberFormat="1" applyFont="1" applyFill="1" applyBorder="1" applyAlignment="1">
      <alignment horizontal="center" vertical="center" wrapText="1"/>
    </xf>
    <xf numFmtId="14" fontId="11" fillId="13" borderId="1" xfId="0" applyNumberFormat="1" applyFont="1" applyFill="1" applyBorder="1" applyAlignment="1">
      <alignment horizontal="center" vertical="center" wrapText="1"/>
    </xf>
    <xf numFmtId="164" fontId="25" fillId="14" borderId="5" xfId="0" applyNumberFormat="1" applyFont="1" applyFill="1" applyBorder="1"/>
    <xf numFmtId="164" fontId="25" fillId="0" borderId="0" xfId="0" applyNumberFormat="1" applyFont="1"/>
    <xf numFmtId="0" fontId="27" fillId="0" borderId="0" xfId="0" applyFont="1"/>
    <xf numFmtId="49" fontId="12" fillId="11" borderId="3" xfId="0" applyNumberFormat="1" applyFont="1" applyFill="1" applyBorder="1" applyAlignment="1">
      <alignment horizontal="left" vertical="center" wrapText="1"/>
    </xf>
    <xf numFmtId="166" fontId="0" fillId="0" borderId="0" xfId="0" applyNumberFormat="1"/>
    <xf numFmtId="0" fontId="28" fillId="2" borderId="0" xfId="0" applyFont="1" applyFill="1" applyAlignment="1">
      <alignment horizontal="left"/>
    </xf>
    <xf numFmtId="49" fontId="6" fillId="2" borderId="11" xfId="0" applyNumberFormat="1" applyFont="1" applyFill="1" applyBorder="1" applyAlignment="1">
      <alignment horizontal="right" vertical="center" wrapText="1"/>
    </xf>
    <xf numFmtId="49" fontId="7" fillId="2" borderId="11" xfId="0" applyNumberFormat="1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left" vertical="center" wrapText="1"/>
    </xf>
    <xf numFmtId="49" fontId="5" fillId="2" borderId="11" xfId="0" applyNumberFormat="1" applyFont="1" applyFill="1" applyBorder="1" applyAlignment="1">
      <alignment horizontal="left" vertical="center" wrapText="1"/>
    </xf>
    <xf numFmtId="49" fontId="6" fillId="2" borderId="11" xfId="0" applyNumberFormat="1" applyFont="1" applyFill="1" applyBorder="1" applyAlignment="1">
      <alignment horizontal="left" vertical="center" wrapText="1"/>
    </xf>
    <xf numFmtId="39" fontId="11" fillId="2" borderId="12" xfId="0" applyNumberFormat="1" applyFont="1" applyFill="1" applyBorder="1" applyAlignment="1">
      <alignment horizontal="right" vertical="center"/>
    </xf>
    <xf numFmtId="39" fontId="12" fillId="2" borderId="5" xfId="0" applyNumberFormat="1" applyFont="1" applyFill="1" applyBorder="1" applyAlignment="1">
      <alignment horizontal="right" vertical="center"/>
    </xf>
    <xf numFmtId="39" fontId="11" fillId="2" borderId="5" xfId="0" applyNumberFormat="1" applyFont="1" applyFill="1" applyBorder="1" applyAlignment="1">
      <alignment horizontal="right" vertical="center"/>
    </xf>
    <xf numFmtId="39" fontId="12" fillId="2" borderId="12" xfId="0" applyNumberFormat="1" applyFont="1" applyFill="1" applyBorder="1" applyAlignment="1">
      <alignment horizontal="right" vertical="center"/>
    </xf>
    <xf numFmtId="39" fontId="12" fillId="2" borderId="13" xfId="0" applyNumberFormat="1" applyFont="1" applyFill="1" applyBorder="1" applyAlignment="1">
      <alignment horizontal="right" vertical="center"/>
    </xf>
    <xf numFmtId="164" fontId="0" fillId="15" borderId="0" xfId="0" applyNumberFormat="1" applyFill="1"/>
    <xf numFmtId="2" fontId="0" fillId="0" borderId="0" xfId="0" applyNumberFormat="1"/>
    <xf numFmtId="14" fontId="26" fillId="9" borderId="5" xfId="0" applyNumberFormat="1" applyFont="1" applyFill="1" applyBorder="1" applyAlignment="1">
      <alignment horizontal="center"/>
    </xf>
    <xf numFmtId="39" fontId="6" fillId="2" borderId="1" xfId="0" applyNumberFormat="1" applyFont="1" applyFill="1" applyBorder="1" applyAlignment="1">
      <alignment horizontal="right" vertical="center"/>
    </xf>
    <xf numFmtId="39" fontId="5" fillId="2" borderId="13" xfId="0" applyNumberFormat="1" applyFont="1" applyFill="1" applyBorder="1" applyAlignment="1">
      <alignment horizontal="right" vertical="center"/>
    </xf>
    <xf numFmtId="49" fontId="7" fillId="2" borderId="7" xfId="0" applyNumberFormat="1" applyFont="1" applyFill="1" applyBorder="1" applyAlignment="1">
      <alignment horizontal="left" vertical="center"/>
    </xf>
    <xf numFmtId="49" fontId="7" fillId="2" borderId="8" xfId="0" applyNumberFormat="1" applyFont="1" applyFill="1" applyBorder="1" applyAlignment="1">
      <alignment horizontal="left" vertical="center"/>
    </xf>
    <xf numFmtId="49" fontId="7" fillId="2" borderId="9" xfId="0" applyNumberFormat="1" applyFont="1" applyFill="1" applyBorder="1" applyAlignment="1">
      <alignment horizontal="left" vertical="center"/>
    </xf>
    <xf numFmtId="164" fontId="0" fillId="16" borderId="0" xfId="0" applyNumberFormat="1" applyFill="1"/>
    <xf numFmtId="164" fontId="0" fillId="7" borderId="0" xfId="0" applyNumberFormat="1" applyFill="1"/>
    <xf numFmtId="2" fontId="0" fillId="4" borderId="5" xfId="0" applyNumberFormat="1" applyFill="1" applyBorder="1"/>
    <xf numFmtId="164" fontId="0" fillId="17" borderId="0" xfId="0" applyNumberFormat="1" applyFill="1"/>
    <xf numFmtId="14" fontId="30" fillId="7" borderId="5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vertical="center" wrapText="1"/>
    </xf>
    <xf numFmtId="0" fontId="1" fillId="2" borderId="0" xfId="0" applyFont="1" applyFill="1" applyAlignment="1"/>
    <xf numFmtId="49" fontId="10" fillId="2" borderId="0" xfId="0" applyNumberFormat="1" applyFont="1" applyFill="1" applyAlignment="1">
      <alignment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39" fontId="0" fillId="0" borderId="0" xfId="0" applyNumberFormat="1"/>
    <xf numFmtId="14" fontId="0" fillId="0" borderId="0" xfId="0" applyNumberFormat="1"/>
    <xf numFmtId="2" fontId="0" fillId="0" borderId="0" xfId="1" applyNumberFormat="1" applyFont="1"/>
    <xf numFmtId="14" fontId="1" fillId="2" borderId="0" xfId="0" applyNumberFormat="1" applyFont="1" applyFill="1" applyAlignment="1">
      <alignment horizontal="left"/>
    </xf>
    <xf numFmtId="14" fontId="14" fillId="2" borderId="0" xfId="0" applyNumberFormat="1" applyFont="1" applyFill="1" applyAlignment="1">
      <alignment horizontal="left"/>
    </xf>
    <xf numFmtId="0" fontId="17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right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15" fillId="2" borderId="0" xfId="0" applyNumberFormat="1" applyFont="1" applyFill="1" applyAlignment="1">
      <alignment horizontal="center" vertical="center" wrapText="1"/>
    </xf>
    <xf numFmtId="49" fontId="16" fillId="2" borderId="0" xfId="0" applyNumberFormat="1" applyFont="1" applyFill="1" applyAlignment="1">
      <alignment horizontal="right" vertical="center" wrapText="1"/>
    </xf>
    <xf numFmtId="0" fontId="27" fillId="0" borderId="10" xfId="0" applyFont="1" applyBorder="1" applyAlignment="1">
      <alignment horizontal="right"/>
    </xf>
    <xf numFmtId="0" fontId="20" fillId="4" borderId="5" xfId="0" applyFont="1" applyFill="1" applyBorder="1" applyAlignment="1">
      <alignment horizontal="left" vertical="center" wrapText="1"/>
    </xf>
    <xf numFmtId="0" fontId="19" fillId="9" borderId="5" xfId="0" applyFont="1" applyFill="1" applyBorder="1" applyAlignment="1">
      <alignment horizontal="center" vertical="center"/>
    </xf>
    <xf numFmtId="0" fontId="19" fillId="9" borderId="6" xfId="0" applyFont="1" applyFill="1" applyBorder="1" applyAlignment="1">
      <alignment horizontal="center" vertical="center"/>
    </xf>
    <xf numFmtId="0" fontId="20" fillId="8" borderId="7" xfId="0" applyFont="1" applyFill="1" applyBorder="1" applyAlignment="1">
      <alignment horizontal="left" vertical="center" wrapText="1"/>
    </xf>
    <xf numFmtId="0" fontId="20" fillId="8" borderId="8" xfId="0" applyFont="1" applyFill="1" applyBorder="1" applyAlignment="1">
      <alignment horizontal="left" vertical="center" wrapText="1"/>
    </xf>
    <xf numFmtId="164" fontId="22" fillId="6" borderId="7" xfId="0" applyNumberFormat="1" applyFont="1" applyFill="1" applyBorder="1" applyAlignment="1">
      <alignment horizontal="left" vertical="center" wrapText="1"/>
    </xf>
    <xf numFmtId="164" fontId="22" fillId="6" borderId="8" xfId="0" applyNumberFormat="1" applyFont="1" applyFill="1" applyBorder="1" applyAlignment="1">
      <alignment horizontal="left" vertical="center" wrapText="1"/>
    </xf>
    <xf numFmtId="0" fontId="20" fillId="4" borderId="7" xfId="0" applyFont="1" applyFill="1" applyBorder="1" applyAlignment="1">
      <alignment horizontal="left" vertical="center" wrapText="1"/>
    </xf>
    <xf numFmtId="0" fontId="20" fillId="4" borderId="8" xfId="0" applyFont="1" applyFill="1" applyBorder="1" applyAlignment="1">
      <alignment horizontal="left" vertical="center" wrapText="1"/>
    </xf>
    <xf numFmtId="0" fontId="21" fillId="3" borderId="5" xfId="0" applyFont="1" applyFill="1" applyBorder="1" applyAlignment="1">
      <alignment horizontal="left" vertical="center" wrapText="1"/>
    </xf>
    <xf numFmtId="164" fontId="22" fillId="6" borderId="5" xfId="0" applyNumberFormat="1" applyFont="1" applyFill="1" applyBorder="1" applyAlignment="1">
      <alignment horizontal="left" vertical="center" wrapText="1"/>
    </xf>
    <xf numFmtId="49" fontId="10" fillId="2" borderId="0" xfId="0" applyNumberFormat="1" applyFont="1" applyFill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8FBFC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Доля безотзывных вкладов,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Ост.ВСЕ!$A$65</c:f>
              <c:strCache>
                <c:ptCount val="1"/>
                <c:pt idx="0">
                  <c:v>в срочных и условных вкладах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ru-BY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Ост.ВСЕ!$B$64:$AM$64</c:f>
              <c:strCache>
                <c:ptCount val="14"/>
                <c:pt idx="0">
                  <c:v>01.01.2022</c:v>
                </c:pt>
                <c:pt idx="1">
                  <c:v>01.02.2022</c:v>
                </c:pt>
                <c:pt idx="2">
                  <c:v>01.03.2022</c:v>
                </c:pt>
                <c:pt idx="3">
                  <c:v>01.04.2022</c:v>
                </c:pt>
                <c:pt idx="4">
                  <c:v>01.05.2022</c:v>
                </c:pt>
                <c:pt idx="5">
                  <c:v>01.06.2022</c:v>
                </c:pt>
                <c:pt idx="6">
                  <c:v>01.07.2022</c:v>
                </c:pt>
                <c:pt idx="7">
                  <c:v>01.08.2022</c:v>
                </c:pt>
                <c:pt idx="8">
                  <c:v>01.09.2022</c:v>
                </c:pt>
                <c:pt idx="9">
                  <c:v>01.10.2022</c:v>
                </c:pt>
                <c:pt idx="10">
                  <c:v>01.11.2022</c:v>
                </c:pt>
                <c:pt idx="11">
                  <c:v>01.12.2022</c:v>
                </c:pt>
                <c:pt idx="12">
                  <c:v>01.01.2023</c:v>
                </c:pt>
                <c:pt idx="13">
                  <c:v>01.02.2023</c:v>
                </c:pt>
              </c:strCache>
            </c:strRef>
          </c:cat>
          <c:val>
            <c:numRef>
              <c:f>Ост.ВСЕ!$B$65:$AM$65</c:f>
              <c:numCache>
                <c:formatCode>0.00</c:formatCode>
                <c:ptCount val="14"/>
                <c:pt idx="0">
                  <c:v>74.719636567064029</c:v>
                </c:pt>
                <c:pt idx="1">
                  <c:v>74.946652670374576</c:v>
                </c:pt>
                <c:pt idx="2">
                  <c:v>75.061120597561981</c:v>
                </c:pt>
                <c:pt idx="3">
                  <c:v>76.157318312989403</c:v>
                </c:pt>
                <c:pt idx="4">
                  <c:v>76.462292156477346</c:v>
                </c:pt>
                <c:pt idx="5">
                  <c:v>76.502741438580912</c:v>
                </c:pt>
                <c:pt idx="6">
                  <c:v>77.065562174937966</c:v>
                </c:pt>
                <c:pt idx="7">
                  <c:v>76.859114225886316</c:v>
                </c:pt>
                <c:pt idx="8">
                  <c:v>77.152589397870472</c:v>
                </c:pt>
                <c:pt idx="9">
                  <c:v>77.50342909113192</c:v>
                </c:pt>
                <c:pt idx="10">
                  <c:v>77.633192149792848</c:v>
                </c:pt>
                <c:pt idx="11">
                  <c:v>78.012315343406641</c:v>
                </c:pt>
                <c:pt idx="12">
                  <c:v>77.546006343793849</c:v>
                </c:pt>
                <c:pt idx="13">
                  <c:v>77.900940651497635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44-4C9B-9B56-F000F7B6C494}"/>
            </c:ext>
          </c:extLst>
        </c:ser>
        <c:ser>
          <c:idx val="1"/>
          <c:order val="1"/>
          <c:tx>
            <c:strRef>
              <c:f>Ост.ВСЕ!$A$67</c:f>
              <c:strCache>
                <c:ptCount val="1"/>
                <c:pt idx="0">
                  <c:v>во всех вкладах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ru-BY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Ост.ВСЕ!$B$64:$AM$64</c:f>
              <c:strCache>
                <c:ptCount val="14"/>
                <c:pt idx="0">
                  <c:v>01.01.2022</c:v>
                </c:pt>
                <c:pt idx="1">
                  <c:v>01.02.2022</c:v>
                </c:pt>
                <c:pt idx="2">
                  <c:v>01.03.2022</c:v>
                </c:pt>
                <c:pt idx="3">
                  <c:v>01.04.2022</c:v>
                </c:pt>
                <c:pt idx="4">
                  <c:v>01.05.2022</c:v>
                </c:pt>
                <c:pt idx="5">
                  <c:v>01.06.2022</c:v>
                </c:pt>
                <c:pt idx="6">
                  <c:v>01.07.2022</c:v>
                </c:pt>
                <c:pt idx="7">
                  <c:v>01.08.2022</c:v>
                </c:pt>
                <c:pt idx="8">
                  <c:v>01.09.2022</c:v>
                </c:pt>
                <c:pt idx="9">
                  <c:v>01.10.2022</c:v>
                </c:pt>
                <c:pt idx="10">
                  <c:v>01.11.2022</c:v>
                </c:pt>
                <c:pt idx="11">
                  <c:v>01.12.2022</c:v>
                </c:pt>
                <c:pt idx="12">
                  <c:v>01.01.2023</c:v>
                </c:pt>
                <c:pt idx="13">
                  <c:v>01.02.2023</c:v>
                </c:pt>
              </c:strCache>
            </c:strRef>
          </c:cat>
          <c:val>
            <c:numRef>
              <c:f>Ост.ВСЕ!$B$67:$AM$67</c:f>
              <c:numCache>
                <c:formatCode>0.00</c:formatCode>
                <c:ptCount val="14"/>
                <c:pt idx="0">
                  <c:v>73.104674301649268</c:v>
                </c:pt>
                <c:pt idx="1">
                  <c:v>73.331449644382232</c:v>
                </c:pt>
                <c:pt idx="2">
                  <c:v>73.507875870497102</c:v>
                </c:pt>
                <c:pt idx="3">
                  <c:v>74.802714536521947</c:v>
                </c:pt>
                <c:pt idx="4">
                  <c:v>75.08453430550513</c:v>
                </c:pt>
                <c:pt idx="5">
                  <c:v>75.103101885276331</c:v>
                </c:pt>
                <c:pt idx="6">
                  <c:v>75.635642842666257</c:v>
                </c:pt>
                <c:pt idx="7">
                  <c:v>75.424544093176777</c:v>
                </c:pt>
                <c:pt idx="8">
                  <c:v>75.773052498658345</c:v>
                </c:pt>
                <c:pt idx="9">
                  <c:v>76.115716182857142</c:v>
                </c:pt>
                <c:pt idx="10">
                  <c:v>76.216284379755095</c:v>
                </c:pt>
                <c:pt idx="11">
                  <c:v>76.612100060925641</c:v>
                </c:pt>
                <c:pt idx="12">
                  <c:v>76.211817963495776</c:v>
                </c:pt>
                <c:pt idx="13">
                  <c:v>76.519414315327467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44-4C9B-9B56-F000F7B6C494}"/>
            </c:ext>
          </c:extLst>
        </c:ser>
        <c:ser>
          <c:idx val="2"/>
          <c:order val="2"/>
          <c:tx>
            <c:strRef>
              <c:f>Ост.ВСЕ!$A$68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Ост.ВСЕ!$B$64:$AM$64</c:f>
              <c:strCache>
                <c:ptCount val="14"/>
                <c:pt idx="0">
                  <c:v>01.01.2022</c:v>
                </c:pt>
                <c:pt idx="1">
                  <c:v>01.02.2022</c:v>
                </c:pt>
                <c:pt idx="2">
                  <c:v>01.03.2022</c:v>
                </c:pt>
                <c:pt idx="3">
                  <c:v>01.04.2022</c:v>
                </c:pt>
                <c:pt idx="4">
                  <c:v>01.05.2022</c:v>
                </c:pt>
                <c:pt idx="5">
                  <c:v>01.06.2022</c:v>
                </c:pt>
                <c:pt idx="6">
                  <c:v>01.07.2022</c:v>
                </c:pt>
                <c:pt idx="7">
                  <c:v>01.08.2022</c:v>
                </c:pt>
                <c:pt idx="8">
                  <c:v>01.09.2022</c:v>
                </c:pt>
                <c:pt idx="9">
                  <c:v>01.10.2022</c:v>
                </c:pt>
                <c:pt idx="10">
                  <c:v>01.11.2022</c:v>
                </c:pt>
                <c:pt idx="11">
                  <c:v>01.12.2022</c:v>
                </c:pt>
                <c:pt idx="12">
                  <c:v>01.01.2023</c:v>
                </c:pt>
                <c:pt idx="13">
                  <c:v>01.02.2023</c:v>
                </c:pt>
              </c:strCache>
            </c:strRef>
          </c:cat>
          <c:val>
            <c:numRef>
              <c:f>Ост.ВСЕ!$B$68:$AM$68</c:f>
              <c:numCache>
                <c:formatCode>General</c:formatCode>
                <c:ptCount val="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44-4C9B-9B56-F000F7B6C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035472"/>
        <c:axId val="1461513520"/>
      </c:lineChart>
      <c:dateAx>
        <c:axId val="145903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461513520"/>
        <c:crosses val="autoZero"/>
        <c:auto val="0"/>
        <c:lblOffset val="100"/>
        <c:baseTimeUnit val="days"/>
      </c:dateAx>
      <c:valAx>
        <c:axId val="1461513520"/>
        <c:scaling>
          <c:orientation val="minMax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459035472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Срочные вклады ФЛ в НВ, в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График!$A$2</c:f>
              <c:strCache>
                <c:ptCount val="1"/>
                <c:pt idx="0">
                  <c:v>Долгосрочные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BY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График!$B$1:$M$1</c:f>
              <c:strCache>
                <c:ptCount val="12"/>
                <c:pt idx="0">
                  <c:v>01.01.2020</c:v>
                </c:pt>
                <c:pt idx="1">
                  <c:v>01.02.2020</c:v>
                </c:pt>
                <c:pt idx="2">
                  <c:v>01.03.2020</c:v>
                </c:pt>
                <c:pt idx="3">
                  <c:v>01.04.2020</c:v>
                </c:pt>
                <c:pt idx="4">
                  <c:v>01.05.2020</c:v>
                </c:pt>
                <c:pt idx="5">
                  <c:v>01.06.2020</c:v>
                </c:pt>
                <c:pt idx="6">
                  <c:v>01.07.2020</c:v>
                </c:pt>
                <c:pt idx="7">
                  <c:v>01.08.2020</c:v>
                </c:pt>
                <c:pt idx="8">
                  <c:v>01.09.2020</c:v>
                </c:pt>
                <c:pt idx="9">
                  <c:v>01.10.2020</c:v>
                </c:pt>
                <c:pt idx="10">
                  <c:v>01.11.2020</c:v>
                </c:pt>
                <c:pt idx="11">
                  <c:v>01.12.2020</c:v>
                </c:pt>
              </c:strCache>
            </c:strRef>
          </c:cat>
          <c:val>
            <c:numRef>
              <c:f>График!$B$2:$M$2</c:f>
              <c:numCache>
                <c:formatCode>0.0</c:formatCode>
                <c:ptCount val="12"/>
                <c:pt idx="0">
                  <c:v>75.536687244651361</c:v>
                </c:pt>
                <c:pt idx="1">
                  <c:v>74.722441339733606</c:v>
                </c:pt>
                <c:pt idx="2">
                  <c:v>74.699583445102618</c:v>
                </c:pt>
                <c:pt idx="3">
                  <c:v>75.807018000610142</c:v>
                </c:pt>
                <c:pt idx="4">
                  <c:v>76.366579150676699</c:v>
                </c:pt>
                <c:pt idx="5">
                  <c:v>75.484130088633734</c:v>
                </c:pt>
                <c:pt idx="6">
                  <c:v>74.297779803228138</c:v>
                </c:pt>
                <c:pt idx="7">
                  <c:v>74.574545093479728</c:v>
                </c:pt>
                <c:pt idx="8">
                  <c:v>75.828832091094128</c:v>
                </c:pt>
                <c:pt idx="9">
                  <c:v>74.711704527729182</c:v>
                </c:pt>
                <c:pt idx="10">
                  <c:v>72.547428643258598</c:v>
                </c:pt>
                <c:pt idx="11">
                  <c:v>68.522436948910354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4A-4A6B-8100-E53C9DF5962E}"/>
            </c:ext>
          </c:extLst>
        </c:ser>
        <c:ser>
          <c:idx val="1"/>
          <c:order val="1"/>
          <c:tx>
            <c:strRef>
              <c:f>График!$A$3</c:f>
              <c:strCache>
                <c:ptCount val="1"/>
                <c:pt idx="0">
                  <c:v>Краткосрочные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BY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График!$B$1:$M$1</c:f>
              <c:strCache>
                <c:ptCount val="12"/>
                <c:pt idx="0">
                  <c:v>01.01.2020</c:v>
                </c:pt>
                <c:pt idx="1">
                  <c:v>01.02.2020</c:v>
                </c:pt>
                <c:pt idx="2">
                  <c:v>01.03.2020</c:v>
                </c:pt>
                <c:pt idx="3">
                  <c:v>01.04.2020</c:v>
                </c:pt>
                <c:pt idx="4">
                  <c:v>01.05.2020</c:v>
                </c:pt>
                <c:pt idx="5">
                  <c:v>01.06.2020</c:v>
                </c:pt>
                <c:pt idx="6">
                  <c:v>01.07.2020</c:v>
                </c:pt>
                <c:pt idx="7">
                  <c:v>01.08.2020</c:v>
                </c:pt>
                <c:pt idx="8">
                  <c:v>01.09.2020</c:v>
                </c:pt>
                <c:pt idx="9">
                  <c:v>01.10.2020</c:v>
                </c:pt>
                <c:pt idx="10">
                  <c:v>01.11.2020</c:v>
                </c:pt>
                <c:pt idx="11">
                  <c:v>01.12.2020</c:v>
                </c:pt>
              </c:strCache>
            </c:strRef>
          </c:cat>
          <c:val>
            <c:numRef>
              <c:f>График!$B$3:$M$3</c:f>
              <c:numCache>
                <c:formatCode>0.0</c:formatCode>
                <c:ptCount val="12"/>
                <c:pt idx="0">
                  <c:v>24.463312755348639</c:v>
                </c:pt>
                <c:pt idx="1">
                  <c:v>25.277558660266394</c:v>
                </c:pt>
                <c:pt idx="2">
                  <c:v>25.300416554897382</c:v>
                </c:pt>
                <c:pt idx="3">
                  <c:v>24.192981999389858</c:v>
                </c:pt>
                <c:pt idx="4">
                  <c:v>23.633420849323301</c:v>
                </c:pt>
                <c:pt idx="5">
                  <c:v>24.515869911366266</c:v>
                </c:pt>
                <c:pt idx="6">
                  <c:v>25.702220196771862</c:v>
                </c:pt>
                <c:pt idx="7">
                  <c:v>25.425454906520272</c:v>
                </c:pt>
                <c:pt idx="8">
                  <c:v>24.171167908905872</c:v>
                </c:pt>
                <c:pt idx="9">
                  <c:v>25.288295472270818</c:v>
                </c:pt>
                <c:pt idx="10">
                  <c:v>27.452571356741402</c:v>
                </c:pt>
                <c:pt idx="11">
                  <c:v>31.477563051089646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4A-4A6B-8100-E53C9DF59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732479344"/>
        <c:axId val="1732482256"/>
      </c:barChart>
      <c:catAx>
        <c:axId val="173247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732482256"/>
        <c:crosses val="autoZero"/>
        <c:auto val="1"/>
        <c:lblAlgn val="ctr"/>
        <c:lblOffset val="100"/>
        <c:noMultiLvlLbl val="0"/>
      </c:catAx>
      <c:valAx>
        <c:axId val="17324822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732479344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165651</xdr:colOff>
      <xdr:row>75</xdr:row>
      <xdr:rowOff>73718</xdr:rowOff>
    </xdr:from>
    <xdr:to>
      <xdr:col>6</xdr:col>
      <xdr:colOff>455543</xdr:colOff>
      <xdr:row>92</xdr:row>
      <xdr:rowOff>831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4F94513-C750-4427-A4DB-9C1958EEA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8</xdr:row>
      <xdr:rowOff>102870</xdr:rowOff>
    </xdr:from>
    <xdr:to>
      <xdr:col>15</xdr:col>
      <xdr:colOff>15240</xdr:colOff>
      <xdr:row>24</xdr:row>
      <xdr:rowOff>163830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6;&#1077;&#1089;&#1091;&#1088;&#1089;&#1099;/&#1053;&#1042;%20170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6;&#1077;&#1089;&#1091;&#1088;&#1089;&#1099;/&#1048;&#1042;%20170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6;&#1077;&#1089;&#1091;&#1088;&#1089;&#1099;/&#1042;&#1057;&#1045;%2017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змещено"/>
      <sheetName val="Размещено_по срокам"/>
      <sheetName val="Размещено_по срокам_безотз"/>
      <sheetName val="Размещено_по срокам_отз"/>
      <sheetName val="Остаток"/>
      <sheetName val="Остаток_по срокам"/>
      <sheetName val="Остаток_по срокам_безотз"/>
      <sheetName val="Остаток_по срокам_отз"/>
      <sheetName val="Курс"/>
    </sheetNames>
    <sheetDataSet>
      <sheetData sheetId="0"/>
      <sheetData sheetId="1"/>
      <sheetData sheetId="2"/>
      <sheetData sheetId="3"/>
      <sheetData sheetId="4">
        <row r="10">
          <cell r="B10">
            <v>11777161.61775</v>
          </cell>
        </row>
        <row r="11">
          <cell r="B11">
            <v>1678258.37463</v>
          </cell>
        </row>
        <row r="12">
          <cell r="B12">
            <v>2261405.72542</v>
          </cell>
        </row>
        <row r="13">
          <cell r="B13">
            <v>6668348.2564500002</v>
          </cell>
        </row>
        <row r="14">
          <cell r="B14">
            <v>1169149.26125</v>
          </cell>
        </row>
        <row r="15">
          <cell r="B15"/>
        </row>
        <row r="16">
          <cell r="B16">
            <v>255250.03834</v>
          </cell>
        </row>
        <row r="17">
          <cell r="B17">
            <v>33410.812850000002</v>
          </cell>
        </row>
        <row r="18">
          <cell r="B18">
            <v>2949.4614499999998</v>
          </cell>
        </row>
        <row r="19">
          <cell r="B19">
            <v>214879.41404</v>
          </cell>
        </row>
        <row r="20">
          <cell r="B20">
            <v>4010.35</v>
          </cell>
        </row>
        <row r="21">
          <cell r="B21">
            <v>10753190.52217</v>
          </cell>
        </row>
        <row r="22">
          <cell r="B22">
            <v>1644847.5617800001</v>
          </cell>
        </row>
        <row r="23">
          <cell r="B23">
            <v>2257147.0551399998</v>
          </cell>
        </row>
        <row r="24">
          <cell r="B24">
            <v>5686056.9939999999</v>
          </cell>
        </row>
        <row r="25">
          <cell r="B25">
            <v>1165138.9112499999</v>
          </cell>
        </row>
        <row r="26">
          <cell r="B26"/>
        </row>
        <row r="27">
          <cell r="B27">
            <v>3000942.5990599999</v>
          </cell>
        </row>
        <row r="28">
          <cell r="B28">
            <v>1078740.12996</v>
          </cell>
        </row>
        <row r="29">
          <cell r="B29">
            <v>1155434.6037000001</v>
          </cell>
        </row>
        <row r="30">
          <cell r="B30">
            <v>308600.60073000001</v>
          </cell>
        </row>
        <row r="31">
          <cell r="B31">
            <v>458167.26467</v>
          </cell>
        </row>
        <row r="32">
          <cell r="B32">
            <v>7732139.3991700001</v>
          </cell>
        </row>
        <row r="33">
          <cell r="B33">
            <v>566107.43182000006</v>
          </cell>
        </row>
        <row r="34">
          <cell r="B34">
            <v>1101712.0914400001</v>
          </cell>
        </row>
        <row r="35">
          <cell r="B35">
            <v>5357348.2293299995</v>
          </cell>
        </row>
        <row r="36">
          <cell r="B36">
            <v>706971.64657999994</v>
          </cell>
        </row>
        <row r="37">
          <cell r="B37">
            <v>768721.05723999999</v>
          </cell>
        </row>
        <row r="38">
          <cell r="B38" t="str">
            <v>0,00</v>
          </cell>
        </row>
        <row r="39">
          <cell r="B39">
            <v>1309.20883</v>
          </cell>
        </row>
        <row r="40">
          <cell r="B40">
            <v>767411.84840999998</v>
          </cell>
        </row>
        <row r="41">
          <cell r="B41" t="str">
            <v>0,00</v>
          </cell>
        </row>
        <row r="42">
          <cell r="B42"/>
        </row>
        <row r="43">
          <cell r="B43">
            <v>766980.47811999999</v>
          </cell>
        </row>
        <row r="44">
          <cell r="B44" t="str">
            <v>0,00</v>
          </cell>
        </row>
        <row r="45">
          <cell r="B45" t="str">
            <v>0,00</v>
          </cell>
        </row>
        <row r="46">
          <cell r="B46">
            <v>766980.47811999999</v>
          </cell>
        </row>
        <row r="47">
          <cell r="B47" t="str">
            <v>0,00</v>
          </cell>
        </row>
        <row r="48">
          <cell r="B48">
            <v>1730.1177700000001</v>
          </cell>
        </row>
        <row r="49">
          <cell r="B49" t="str">
            <v>0,00</v>
          </cell>
        </row>
        <row r="50">
          <cell r="B50">
            <v>1309.20883</v>
          </cell>
        </row>
        <row r="51">
          <cell r="B51">
            <v>420.90893999999997</v>
          </cell>
        </row>
        <row r="52">
          <cell r="B52" t="str">
            <v>0,00</v>
          </cell>
        </row>
        <row r="53">
          <cell r="B53" t="str">
            <v>0,00</v>
          </cell>
        </row>
        <row r="54">
          <cell r="B54">
            <v>14689.86037</v>
          </cell>
        </row>
        <row r="55">
          <cell r="B55">
            <v>103.54597</v>
          </cell>
        </row>
        <row r="56">
          <cell r="B56">
            <v>11791955.024089999</v>
          </cell>
        </row>
      </sheetData>
      <sheetData sheetId="5">
        <row r="10">
          <cell r="B10">
            <v>11777161.61775</v>
          </cell>
        </row>
        <row r="11">
          <cell r="B11">
            <v>4276002.4622900002</v>
          </cell>
        </row>
        <row r="12">
          <cell r="B12">
            <v>5245505.4205200002</v>
          </cell>
        </row>
        <row r="13">
          <cell r="B13">
            <v>2255653.7349399999</v>
          </cell>
        </row>
        <row r="14">
          <cell r="B14">
            <v>5108813.3613</v>
          </cell>
        </row>
        <row r="15">
          <cell r="B15">
            <v>2217005.8258000002</v>
          </cell>
        </row>
        <row r="16">
          <cell r="B16">
            <v>1652323.3914900001</v>
          </cell>
        </row>
        <row r="17">
          <cell r="B17">
            <v>1239484.1440099999</v>
          </cell>
        </row>
        <row r="18">
          <cell r="B18">
            <v>6668348.2564500002</v>
          </cell>
        </row>
        <row r="19">
          <cell r="B19">
            <v>2058996.6364899999</v>
          </cell>
        </row>
        <row r="20">
          <cell r="B20">
            <v>3593182.0290299999</v>
          </cell>
        </row>
        <row r="21">
          <cell r="B21">
            <v>1016169.5909299999</v>
          </cell>
        </row>
        <row r="22">
          <cell r="B22"/>
        </row>
        <row r="23">
          <cell r="B23">
            <v>255250.03834</v>
          </cell>
        </row>
        <row r="24">
          <cell r="B24">
            <v>40370.624300000003</v>
          </cell>
        </row>
        <row r="25">
          <cell r="B25">
            <v>214879.41404</v>
          </cell>
        </row>
        <row r="26">
          <cell r="B26">
            <v>10753190.52217</v>
          </cell>
        </row>
        <row r="27">
          <cell r="B27">
            <v>4020537.4239500002</v>
          </cell>
        </row>
        <row r="28">
          <cell r="B28">
            <v>5245218.1209800001</v>
          </cell>
        </row>
        <row r="29">
          <cell r="B29">
            <v>1487434.9772399999</v>
          </cell>
        </row>
        <row r="30">
          <cell r="B30">
            <v>5067133.5281699998</v>
          </cell>
        </row>
        <row r="31">
          <cell r="B31">
            <v>2176420.2015</v>
          </cell>
        </row>
        <row r="32">
          <cell r="B32">
            <v>1652322.9020100001</v>
          </cell>
        </row>
        <row r="33">
          <cell r="B33">
            <v>1238390.42466</v>
          </cell>
        </row>
        <row r="34">
          <cell r="B34">
            <v>5686056.9939999999</v>
          </cell>
        </row>
        <row r="35">
          <cell r="B35">
            <v>1844117.22245</v>
          </cell>
        </row>
        <row r="36">
          <cell r="B36">
            <v>3592895.2189699998</v>
          </cell>
        </row>
        <row r="37">
          <cell r="B37">
            <v>249044.55257999999</v>
          </cell>
        </row>
        <row r="38">
          <cell r="B38">
            <v>768721.05723999999</v>
          </cell>
        </row>
        <row r="39">
          <cell r="B39">
            <v>215</v>
          </cell>
        </row>
        <row r="40">
          <cell r="B40">
            <v>287.29953999999998</v>
          </cell>
        </row>
        <row r="41">
          <cell r="B41">
            <v>768218.75769999996</v>
          </cell>
        </row>
        <row r="42">
          <cell r="B42">
            <v>1309.20883</v>
          </cell>
        </row>
        <row r="43">
          <cell r="B43">
            <v>215</v>
          </cell>
        </row>
        <row r="44">
          <cell r="B44">
            <v>0.48948000000000003</v>
          </cell>
        </row>
        <row r="45">
          <cell r="B45">
            <v>1093.7193500000001</v>
          </cell>
        </row>
        <row r="46">
          <cell r="B46">
            <v>767411.84840999998</v>
          </cell>
        </row>
        <row r="47">
          <cell r="B47" t="str">
            <v>0,00</v>
          </cell>
        </row>
        <row r="48">
          <cell r="B48">
            <v>286.81006000000002</v>
          </cell>
        </row>
        <row r="49">
          <cell r="B49">
            <v>767125.03835000005</v>
          </cell>
        </row>
        <row r="50">
          <cell r="B50" t="str">
            <v>0,00</v>
          </cell>
        </row>
        <row r="51">
          <cell r="B51">
            <v>14689.86037</v>
          </cell>
        </row>
        <row r="52">
          <cell r="B52">
            <v>103.54597</v>
          </cell>
        </row>
        <row r="53">
          <cell r="B53">
            <v>11791955.024089999</v>
          </cell>
        </row>
      </sheetData>
      <sheetData sheetId="6">
        <row r="10">
          <cell r="B10">
            <v>7733869.5169399995</v>
          </cell>
        </row>
        <row r="11">
          <cell r="B11">
            <v>2856042.7718400001</v>
          </cell>
        </row>
        <row r="12">
          <cell r="B12">
            <v>4449594.8691800004</v>
          </cell>
        </row>
        <row r="13">
          <cell r="B13">
            <v>428231.87592000002</v>
          </cell>
        </row>
        <row r="14">
          <cell r="B14">
            <v>2376100.37867</v>
          </cell>
        </row>
        <row r="15">
          <cell r="B15">
            <v>1279309.2969500001</v>
          </cell>
        </row>
        <row r="16">
          <cell r="B16">
            <v>887337.12227000005</v>
          </cell>
        </row>
        <row r="17">
          <cell r="B17">
            <v>209453.95944999999</v>
          </cell>
        </row>
        <row r="18">
          <cell r="B18">
            <v>5357769.13827</v>
          </cell>
        </row>
        <row r="19">
          <cell r="B19">
            <v>1576733.47489</v>
          </cell>
        </row>
        <row r="20">
          <cell r="B20">
            <v>3562257.7469100002</v>
          </cell>
        </row>
        <row r="21">
          <cell r="B21">
            <v>218777.91647</v>
          </cell>
        </row>
        <row r="22">
          <cell r="B22"/>
        </row>
        <row r="23">
          <cell r="B23">
            <v>7732139.3991700001</v>
          </cell>
        </row>
        <row r="24">
          <cell r="B24">
            <v>2855827.7718400001</v>
          </cell>
        </row>
        <row r="25">
          <cell r="B25">
            <v>4449307.5696400004</v>
          </cell>
        </row>
        <row r="26">
          <cell r="B26">
            <v>427004.05768999999</v>
          </cell>
        </row>
        <row r="27">
          <cell r="B27">
            <v>2374791.1698400001</v>
          </cell>
        </row>
        <row r="28">
          <cell r="B28">
            <v>1279094.2969500001</v>
          </cell>
        </row>
        <row r="29">
          <cell r="B29">
            <v>887336.63278999995</v>
          </cell>
        </row>
        <row r="30">
          <cell r="B30">
            <v>208360.2401</v>
          </cell>
        </row>
        <row r="31">
          <cell r="B31">
            <v>5357348.2293299995</v>
          </cell>
        </row>
        <row r="32">
          <cell r="B32">
            <v>1576733.47489</v>
          </cell>
        </row>
        <row r="33">
          <cell r="B33">
            <v>3561970.9368500002</v>
          </cell>
        </row>
        <row r="34">
          <cell r="B34">
            <v>218643.81758999999</v>
          </cell>
        </row>
        <row r="35">
          <cell r="B35">
            <v>1730.1177700000001</v>
          </cell>
        </row>
        <row r="36">
          <cell r="B36">
            <v>215</v>
          </cell>
        </row>
        <row r="37">
          <cell r="B37">
            <v>287.29953999999998</v>
          </cell>
        </row>
        <row r="38">
          <cell r="B38">
            <v>1227.8182300000001</v>
          </cell>
        </row>
        <row r="39">
          <cell r="B39">
            <v>1309.20883</v>
          </cell>
        </row>
        <row r="40">
          <cell r="B40">
            <v>215</v>
          </cell>
        </row>
        <row r="41">
          <cell r="B41">
            <v>0.48948000000000003</v>
          </cell>
        </row>
        <row r="42">
          <cell r="B42">
            <v>1093.7193500000001</v>
          </cell>
        </row>
        <row r="43">
          <cell r="B43">
            <v>420.90893999999997</v>
          </cell>
        </row>
        <row r="44">
          <cell r="B44" t="str">
            <v>0,00</v>
          </cell>
        </row>
        <row r="45">
          <cell r="B45">
            <v>286.81006000000002</v>
          </cell>
        </row>
        <row r="46">
          <cell r="B46">
            <v>134.09888000000001</v>
          </cell>
        </row>
      </sheetData>
      <sheetData sheetId="7">
        <row r="10">
          <cell r="B10">
            <v>3767923.07718</v>
          </cell>
        </row>
        <row r="11">
          <cell r="B11">
            <v>1163335.71349</v>
          </cell>
        </row>
        <row r="12">
          <cell r="B12">
            <v>793137.21417000005</v>
          </cell>
        </row>
        <row r="13">
          <cell r="B13">
            <v>1811450.14952</v>
          </cell>
        </row>
        <row r="14">
          <cell r="B14">
            <v>2692341.9983299999</v>
          </cell>
        </row>
        <row r="15">
          <cell r="B15">
            <v>897325.55455</v>
          </cell>
        </row>
        <row r="16">
          <cell r="B16">
            <v>764986.26922000002</v>
          </cell>
        </row>
        <row r="17">
          <cell r="B17">
            <v>1030030.17456</v>
          </cell>
        </row>
        <row r="18">
          <cell r="B18">
            <v>1075581.0788499999</v>
          </cell>
        </row>
        <row r="19">
          <cell r="B19">
            <v>266010.15893999999</v>
          </cell>
        </row>
        <row r="20">
          <cell r="B20">
            <v>28150.944950000001</v>
          </cell>
        </row>
        <row r="21">
          <cell r="B21">
            <v>781419.97496000002</v>
          </cell>
        </row>
        <row r="22">
          <cell r="B22"/>
        </row>
        <row r="23">
          <cell r="B23">
            <v>3000942.5990599999</v>
          </cell>
        </row>
        <row r="24">
          <cell r="B24">
            <v>1163335.71349</v>
          </cell>
        </row>
        <row r="25">
          <cell r="B25">
            <v>793137.21417000005</v>
          </cell>
        </row>
        <row r="26">
          <cell r="B26">
            <v>1044469.6714</v>
          </cell>
        </row>
        <row r="27">
          <cell r="B27">
            <v>2692341.9983299999</v>
          </cell>
        </row>
        <row r="28">
          <cell r="B28">
            <v>897325.55455</v>
          </cell>
        </row>
        <row r="29">
          <cell r="B29">
            <v>764986.26922000002</v>
          </cell>
        </row>
        <row r="30">
          <cell r="B30">
            <v>1030030.17456</v>
          </cell>
        </row>
        <row r="31">
          <cell r="B31">
            <v>308600.60073000001</v>
          </cell>
        </row>
        <row r="32">
          <cell r="B32">
            <v>266010.15893999999</v>
          </cell>
        </row>
        <row r="33">
          <cell r="B33">
            <v>28150.944950000001</v>
          </cell>
        </row>
        <row r="34">
          <cell r="B34">
            <v>14439.49684</v>
          </cell>
        </row>
        <row r="35">
          <cell r="B35">
            <v>766980.47811999999</v>
          </cell>
        </row>
        <row r="36">
          <cell r="B36" t="str">
            <v>0,00</v>
          </cell>
        </row>
        <row r="37">
          <cell r="B37" t="str">
            <v>0,00</v>
          </cell>
        </row>
        <row r="38">
          <cell r="B38">
            <v>766980.47811999999</v>
          </cell>
        </row>
        <row r="39">
          <cell r="B39" t="str">
            <v>0,00</v>
          </cell>
        </row>
        <row r="40">
          <cell r="B40" t="str">
            <v>0,00</v>
          </cell>
        </row>
        <row r="41">
          <cell r="B41" t="str">
            <v>0,00</v>
          </cell>
        </row>
        <row r="42">
          <cell r="B42" t="str">
            <v>0,00</v>
          </cell>
        </row>
        <row r="43">
          <cell r="B43">
            <v>766980.47811999999</v>
          </cell>
        </row>
        <row r="44">
          <cell r="B44" t="str">
            <v>0,00</v>
          </cell>
        </row>
        <row r="45">
          <cell r="B45" t="str">
            <v>0,00</v>
          </cell>
        </row>
        <row r="46">
          <cell r="B46">
            <v>766980.47811999999</v>
          </cell>
        </row>
      </sheetData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змещено"/>
      <sheetName val="Размещено_по срокам"/>
      <sheetName val="Размещено_по срокам_безотз"/>
      <sheetName val="Размещено_по срокам_отз"/>
      <sheetName val="Остаток"/>
      <sheetName val="Остаток_по срокам"/>
      <sheetName val="Остаток_по срокам_безотз"/>
      <sheetName val="Остаток_по срокам_отз"/>
      <sheetName val="Курс"/>
    </sheetNames>
    <sheetDataSet>
      <sheetData sheetId="0"/>
      <sheetData sheetId="1"/>
      <sheetData sheetId="2"/>
      <sheetData sheetId="3"/>
      <sheetData sheetId="4">
        <row r="10">
          <cell r="B10">
            <v>17498857.418160498</v>
          </cell>
        </row>
        <row r="11">
          <cell r="B11">
            <v>2550209.16816629</v>
          </cell>
        </row>
        <row r="12">
          <cell r="B12">
            <v>4393175.6157563999</v>
          </cell>
        </row>
        <row r="13">
          <cell r="B13">
            <v>9467285.8115105797</v>
          </cell>
        </row>
        <row r="14">
          <cell r="B14">
            <v>1088186.8227272499</v>
          </cell>
        </row>
        <row r="15">
          <cell r="B15"/>
        </row>
        <row r="16">
          <cell r="B16">
            <v>1491865.1155113501</v>
          </cell>
        </row>
        <row r="17">
          <cell r="B17">
            <v>4878.7673946759996</v>
          </cell>
        </row>
        <row r="18">
          <cell r="B18">
            <v>1408788.6255232301</v>
          </cell>
        </row>
        <row r="19">
          <cell r="B19">
            <v>71276.352877029203</v>
          </cell>
        </row>
        <row r="20">
          <cell r="B20">
            <v>6921.3697164160003</v>
          </cell>
        </row>
        <row r="21">
          <cell r="B21">
            <v>14322872.8323313</v>
          </cell>
        </row>
        <row r="22">
          <cell r="B22">
            <v>2545330.40077161</v>
          </cell>
        </row>
        <row r="23">
          <cell r="B23">
            <v>2984386.1597873201</v>
          </cell>
        </row>
        <row r="24">
          <cell r="B24">
            <v>7711890.8187615303</v>
          </cell>
        </row>
        <row r="25">
          <cell r="B25">
            <v>1081265.4530108301</v>
          </cell>
        </row>
        <row r="26">
          <cell r="B26"/>
        </row>
        <row r="27">
          <cell r="B27">
            <v>4537405.5673143398</v>
          </cell>
        </row>
        <row r="28">
          <cell r="B28">
            <v>1844559.21768138</v>
          </cell>
        </row>
        <row r="29">
          <cell r="B29">
            <v>1502657.6859098901</v>
          </cell>
        </row>
        <row r="30">
          <cell r="B30">
            <v>686366.74827811401</v>
          </cell>
        </row>
        <row r="31">
          <cell r="B31">
            <v>503821.91544496402</v>
          </cell>
        </row>
        <row r="32">
          <cell r="B32">
            <v>9746649.6840331797</v>
          </cell>
        </row>
        <row r="33">
          <cell r="B33">
            <v>700771.18309023697</v>
          </cell>
        </row>
        <row r="34">
          <cell r="B34">
            <v>1481728.47387743</v>
          </cell>
        </row>
        <row r="35">
          <cell r="B35">
            <v>6986706.48949965</v>
          </cell>
        </row>
        <row r="36">
          <cell r="B36">
            <v>577443.53756586695</v>
          </cell>
        </row>
        <row r="37">
          <cell r="B37">
            <v>1684119.4703178699</v>
          </cell>
        </row>
        <row r="38">
          <cell r="B38" t="str">
            <v>0,00</v>
          </cell>
        </row>
        <row r="39">
          <cell r="B39">
            <v>0.83044585599999998</v>
          </cell>
        </row>
        <row r="40">
          <cell r="B40">
            <v>1684118.6398720101</v>
          </cell>
        </row>
        <row r="41">
          <cell r="B41" t="str">
            <v>0,00</v>
          </cell>
        </row>
        <row r="42">
          <cell r="B42"/>
        </row>
        <row r="43">
          <cell r="B43">
            <v>1681316.2025921899</v>
          </cell>
        </row>
        <row r="44">
          <cell r="B44" t="str">
            <v>0,00</v>
          </cell>
        </row>
        <row r="45">
          <cell r="B45">
            <v>0.83044585599999998</v>
          </cell>
        </row>
        <row r="46">
          <cell r="B46">
            <v>1681315.3721463301</v>
          </cell>
        </row>
        <row r="47">
          <cell r="B47" t="str">
            <v>0,00</v>
          </cell>
        </row>
        <row r="48">
          <cell r="B48">
            <v>2417.0570982999998</v>
          </cell>
        </row>
        <row r="49">
          <cell r="B49" t="str">
            <v>0,00</v>
          </cell>
        </row>
        <row r="50">
          <cell r="B50" t="str">
            <v>0,00</v>
          </cell>
        </row>
        <row r="51">
          <cell r="B51">
            <v>2417.0570982999998</v>
          </cell>
        </row>
        <row r="52">
          <cell r="B52" t="str">
            <v>0,00</v>
          </cell>
        </row>
        <row r="53">
          <cell r="B53" t="str">
            <v>0,00</v>
          </cell>
        </row>
        <row r="54">
          <cell r="B54" t="str">
            <v>0,00</v>
          </cell>
        </row>
        <row r="55">
          <cell r="B55" t="str">
            <v>0,00</v>
          </cell>
        </row>
        <row r="56">
          <cell r="B56">
            <v>17498857.418160498</v>
          </cell>
        </row>
      </sheetData>
      <sheetData sheetId="5">
        <row r="10">
          <cell r="B10">
            <v>17498857.418160498</v>
          </cell>
        </row>
        <row r="11">
          <cell r="B11">
            <v>7319960.2232087897</v>
          </cell>
        </row>
        <row r="12">
          <cell r="B12">
            <v>4586385.3616487598</v>
          </cell>
        </row>
        <row r="13">
          <cell r="B13">
            <v>5592511.83330297</v>
          </cell>
        </row>
        <row r="14">
          <cell r="B14">
            <v>8031571.6066499399</v>
          </cell>
        </row>
        <row r="15">
          <cell r="B15">
            <v>4542868.6769644003</v>
          </cell>
        </row>
        <row r="16">
          <cell r="B16">
            <v>2028531.2242113899</v>
          </cell>
        </row>
        <row r="17">
          <cell r="B17">
            <v>1460171.7054741499</v>
          </cell>
        </row>
        <row r="18">
          <cell r="B18">
            <v>9467285.8115105703</v>
          </cell>
        </row>
        <row r="19">
          <cell r="B19">
            <v>2777091.5462443898</v>
          </cell>
        </row>
        <row r="20">
          <cell r="B20">
            <v>2557854.1374373701</v>
          </cell>
        </row>
        <row r="21">
          <cell r="B21">
            <v>4132340.1278288201</v>
          </cell>
        </row>
        <row r="22">
          <cell r="B22"/>
        </row>
        <row r="23">
          <cell r="B23">
            <v>1491865.1155113501</v>
          </cell>
        </row>
        <row r="24">
          <cell r="B24">
            <v>1420588.76263432</v>
          </cell>
        </row>
        <row r="25">
          <cell r="B25">
            <v>71276.352877029203</v>
          </cell>
        </row>
        <row r="26">
          <cell r="B26">
            <v>14322872.8323313</v>
          </cell>
        </row>
        <row r="27">
          <cell r="B27">
            <v>5827712.3285403904</v>
          </cell>
        </row>
        <row r="28">
          <cell r="B28">
            <v>4585893.1255208598</v>
          </cell>
        </row>
        <row r="29">
          <cell r="B29">
            <v>3909267.37827005</v>
          </cell>
        </row>
        <row r="30">
          <cell r="B30">
            <v>6610982.0135697601</v>
          </cell>
        </row>
        <row r="31">
          <cell r="B31">
            <v>3122279.9143300802</v>
          </cell>
        </row>
        <row r="32">
          <cell r="B32">
            <v>2028530.3937655401</v>
          </cell>
        </row>
        <row r="33">
          <cell r="B33">
            <v>1460171.7054741499</v>
          </cell>
        </row>
        <row r="34">
          <cell r="B34">
            <v>7711890.8187615303</v>
          </cell>
        </row>
        <row r="35">
          <cell r="B35">
            <v>2705432.4142103102</v>
          </cell>
        </row>
        <row r="36">
          <cell r="B36">
            <v>2557362.7317553302</v>
          </cell>
        </row>
        <row r="37">
          <cell r="B37">
            <v>2449095.6727959001</v>
          </cell>
        </row>
        <row r="38">
          <cell r="B38">
            <v>1684119.4703178699</v>
          </cell>
        </row>
        <row r="39">
          <cell r="B39">
            <v>382.779157054</v>
          </cell>
        </row>
        <row r="40">
          <cell r="B40">
            <v>492.23612789600003</v>
          </cell>
        </row>
        <row r="41">
          <cell r="B41">
            <v>1683244.45503292</v>
          </cell>
        </row>
        <row r="42">
          <cell r="B42">
            <v>0.83044585599999998</v>
          </cell>
        </row>
        <row r="43">
          <cell r="B43" t="str">
            <v>0,00</v>
          </cell>
        </row>
        <row r="44">
          <cell r="B44">
            <v>0.83044585599999998</v>
          </cell>
        </row>
        <row r="45">
          <cell r="B45" t="str">
            <v>0,00</v>
          </cell>
        </row>
        <row r="46">
          <cell r="B46">
            <v>1684118.6398720101</v>
          </cell>
        </row>
        <row r="47">
          <cell r="B47">
            <v>382.779157054</v>
          </cell>
        </row>
        <row r="48">
          <cell r="B48">
            <v>491.40568203999999</v>
          </cell>
        </row>
        <row r="49">
          <cell r="B49">
            <v>1683244.45503292</v>
          </cell>
        </row>
        <row r="50">
          <cell r="B50" t="str">
            <v>0,00</v>
          </cell>
        </row>
        <row r="51">
          <cell r="B51" t="str">
            <v>0,00</v>
          </cell>
        </row>
        <row r="52">
          <cell r="B52" t="str">
            <v>0,00</v>
          </cell>
        </row>
        <row r="53">
          <cell r="B53">
            <v>17498857.418160498</v>
          </cell>
        </row>
      </sheetData>
      <sheetData sheetId="6">
        <row r="10">
          <cell r="B10">
            <v>9749066.7411314808</v>
          </cell>
        </row>
        <row r="11">
          <cell r="B11">
            <v>4488418.7207492301</v>
          </cell>
        </row>
        <row r="12">
          <cell r="B12">
            <v>2810331.6389763802</v>
          </cell>
        </row>
        <row r="13">
          <cell r="B13">
            <v>2450316.3814058602</v>
          </cell>
        </row>
        <row r="14">
          <cell r="B14">
            <v>2759943.1945335302</v>
          </cell>
        </row>
        <row r="15">
          <cell r="B15">
            <v>2033332.5666263299</v>
          </cell>
        </row>
        <row r="16">
          <cell r="B16">
            <v>615277.29996234004</v>
          </cell>
        </row>
        <row r="17">
          <cell r="B17">
            <v>111333.327944861</v>
          </cell>
        </row>
        <row r="18">
          <cell r="B18">
            <v>6989123.5465979502</v>
          </cell>
        </row>
        <row r="19">
          <cell r="B19">
            <v>2455086.1541229002</v>
          </cell>
        </row>
        <row r="20">
          <cell r="B20">
            <v>2195054.3390140501</v>
          </cell>
        </row>
        <row r="21">
          <cell r="B21">
            <v>2338983.0534609999</v>
          </cell>
        </row>
        <row r="22">
          <cell r="B22"/>
        </row>
        <row r="23">
          <cell r="B23">
            <v>9746649.6840331797</v>
          </cell>
        </row>
        <row r="24">
          <cell r="B24">
            <v>4488418.7207492301</v>
          </cell>
        </row>
        <row r="25">
          <cell r="B25">
            <v>2809840.2332943501</v>
          </cell>
        </row>
        <row r="26">
          <cell r="B26">
            <v>2448390.7299895999</v>
          </cell>
        </row>
        <row r="27">
          <cell r="B27">
            <v>2759943.1945335302</v>
          </cell>
        </row>
        <row r="28">
          <cell r="B28">
            <v>2033332.5666263299</v>
          </cell>
        </row>
        <row r="29">
          <cell r="B29">
            <v>615277.29996234004</v>
          </cell>
        </row>
        <row r="30">
          <cell r="B30">
            <v>111333.327944861</v>
          </cell>
        </row>
        <row r="31">
          <cell r="B31">
            <v>6986706.48949965</v>
          </cell>
        </row>
        <row r="32">
          <cell r="B32">
            <v>2455086.1541229002</v>
          </cell>
        </row>
        <row r="33">
          <cell r="B33">
            <v>2194562.9333320102</v>
          </cell>
        </row>
        <row r="34">
          <cell r="B34">
            <v>2337057.40204474</v>
          </cell>
        </row>
        <row r="35">
          <cell r="B35">
            <v>2417.0570982999998</v>
          </cell>
        </row>
        <row r="36">
          <cell r="B36" t="str">
            <v>0,00</v>
          </cell>
        </row>
        <row r="37">
          <cell r="B37">
            <v>491.40568203999999</v>
          </cell>
        </row>
        <row r="38">
          <cell r="B38">
            <v>1925.6514162599999</v>
          </cell>
        </row>
        <row r="39">
          <cell r="B39" t="str">
            <v>0,00</v>
          </cell>
        </row>
        <row r="40">
          <cell r="B40" t="str">
            <v>0,00</v>
          </cell>
        </row>
        <row r="41">
          <cell r="B41" t="str">
            <v>0,00</v>
          </cell>
        </row>
        <row r="42">
          <cell r="B42" t="str">
            <v>0,00</v>
          </cell>
        </row>
        <row r="43">
          <cell r="B43">
            <v>2417.0570982999998</v>
          </cell>
        </row>
        <row r="44">
          <cell r="B44" t="str">
            <v>0,00</v>
          </cell>
        </row>
        <row r="45">
          <cell r="B45">
            <v>491.40568203999999</v>
          </cell>
        </row>
        <row r="46">
          <cell r="B46">
            <v>1925.6514162599999</v>
          </cell>
        </row>
      </sheetData>
      <sheetData sheetId="7">
        <row r="10">
          <cell r="B10">
            <v>6218721.7699065302</v>
          </cell>
        </row>
        <row r="11">
          <cell r="B11">
            <v>1328543.6885612099</v>
          </cell>
        </row>
        <row r="12">
          <cell r="B12">
            <v>1772692.75394659</v>
          </cell>
        </row>
        <row r="13">
          <cell r="B13">
            <v>3117485.32739873</v>
          </cell>
        </row>
        <row r="14">
          <cell r="B14">
            <v>3851039.64948209</v>
          </cell>
        </row>
        <row r="15">
          <cell r="B15">
            <v>1088947.34770374</v>
          </cell>
        </row>
        <row r="16">
          <cell r="B16">
            <v>1413253.92424905</v>
          </cell>
        </row>
        <row r="17">
          <cell r="B17">
            <v>1348838.37752929</v>
          </cell>
        </row>
        <row r="18">
          <cell r="B18">
            <v>2367682.1204244499</v>
          </cell>
        </row>
        <row r="19">
          <cell r="B19">
            <v>239596.34085746499</v>
          </cell>
        </row>
        <row r="20">
          <cell r="B20">
            <v>359438.82969753601</v>
          </cell>
        </row>
        <row r="21">
          <cell r="B21">
            <v>1768646.9498694499</v>
          </cell>
        </row>
        <row r="22">
          <cell r="B22"/>
        </row>
        <row r="23">
          <cell r="B23">
            <v>4537405.5673143398</v>
          </cell>
        </row>
        <row r="24">
          <cell r="B24">
            <v>1328543.6885612099</v>
          </cell>
        </row>
        <row r="25">
          <cell r="B25">
            <v>1772691.92350073</v>
          </cell>
        </row>
        <row r="26">
          <cell r="B26">
            <v>1436169.9552523999</v>
          </cell>
        </row>
        <row r="27">
          <cell r="B27">
            <v>3851038.81903623</v>
          </cell>
        </row>
        <row r="28">
          <cell r="B28">
            <v>1088947.34770374</v>
          </cell>
        </row>
        <row r="29">
          <cell r="B29">
            <v>1413253.0938031999</v>
          </cell>
        </row>
        <row r="30">
          <cell r="B30">
            <v>1348838.37752929</v>
          </cell>
        </row>
        <row r="31">
          <cell r="B31">
            <v>686366.74827811401</v>
          </cell>
        </row>
        <row r="32">
          <cell r="B32">
            <v>239596.34085746499</v>
          </cell>
        </row>
        <row r="33">
          <cell r="B33">
            <v>359438.82969753601</v>
          </cell>
        </row>
        <row r="34">
          <cell r="B34">
            <v>87331.577723113602</v>
          </cell>
        </row>
        <row r="35">
          <cell r="B35">
            <v>1681316.2025921899</v>
          </cell>
        </row>
        <row r="36">
          <cell r="B36" t="str">
            <v>0,00</v>
          </cell>
        </row>
        <row r="37">
          <cell r="B37">
            <v>0.83044585599999998</v>
          </cell>
        </row>
        <row r="38">
          <cell r="B38">
            <v>1681315.3721463301</v>
          </cell>
        </row>
        <row r="39">
          <cell r="B39">
            <v>0.83044585599999998</v>
          </cell>
        </row>
        <row r="40">
          <cell r="B40" t="str">
            <v>0,00</v>
          </cell>
        </row>
        <row r="41">
          <cell r="B41">
            <v>0.83044585599999998</v>
          </cell>
        </row>
        <row r="42">
          <cell r="B42" t="str">
            <v>0,00</v>
          </cell>
        </row>
        <row r="43">
          <cell r="B43">
            <v>1681315.3721463301</v>
          </cell>
        </row>
        <row r="44">
          <cell r="B44" t="str">
            <v>0,00</v>
          </cell>
        </row>
        <row r="45">
          <cell r="B45" t="str">
            <v>0,00</v>
          </cell>
        </row>
        <row r="46">
          <cell r="B46">
            <v>1681315.3721463301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змещено"/>
      <sheetName val="Размещено_по срокам"/>
      <sheetName val="Размещено_по срокам_безотз"/>
      <sheetName val="Размещено_по срокам_отз"/>
      <sheetName val="Остаток"/>
      <sheetName val="Остаток_по срокам"/>
      <sheetName val="Остаток_по срокам_безотз"/>
      <sheetName val="Остаток_по срокам_отз"/>
      <sheetName val="Курс"/>
    </sheetNames>
    <sheetDataSet>
      <sheetData sheetId="0"/>
      <sheetData sheetId="1"/>
      <sheetData sheetId="2"/>
      <sheetData sheetId="3"/>
      <sheetData sheetId="4">
        <row r="10">
          <cell r="B10">
            <v>29276019.035910498</v>
          </cell>
        </row>
        <row r="11">
          <cell r="B11">
            <v>4228467.5427962895</v>
          </cell>
        </row>
        <row r="12">
          <cell r="B12">
            <v>6654581.3411764102</v>
          </cell>
        </row>
        <row r="13">
          <cell r="B13">
            <v>16135634.067960599</v>
          </cell>
        </row>
        <row r="14">
          <cell r="B14">
            <v>2257336.0839772499</v>
          </cell>
        </row>
        <row r="15">
          <cell r="B15"/>
        </row>
        <row r="16">
          <cell r="B16">
            <v>1747115.1538513501</v>
          </cell>
        </row>
        <row r="17">
          <cell r="B17">
            <v>38289.580244675999</v>
          </cell>
        </row>
        <row r="18">
          <cell r="B18">
            <v>1411738.0869732299</v>
          </cell>
        </row>
        <row r="19">
          <cell r="B19">
            <v>286155.76691702899</v>
          </cell>
        </row>
        <row r="20">
          <cell r="B20">
            <v>10931.719716416001</v>
          </cell>
        </row>
        <row r="21">
          <cell r="B21">
            <v>25076063.3545013</v>
          </cell>
        </row>
        <row r="22">
          <cell r="B22">
            <v>4190177.9625516101</v>
          </cell>
        </row>
        <row r="23">
          <cell r="B23">
            <v>5241533.2149273204</v>
          </cell>
        </row>
        <row r="24">
          <cell r="B24">
            <v>13397947.8127615</v>
          </cell>
        </row>
        <row r="25">
          <cell r="B25">
            <v>2246404.36426083</v>
          </cell>
        </row>
        <row r="26">
          <cell r="B26"/>
        </row>
        <row r="27">
          <cell r="B27">
            <v>7538348.1663743397</v>
          </cell>
        </row>
        <row r="28">
          <cell r="B28">
            <v>2923299.34764138</v>
          </cell>
        </row>
        <row r="29">
          <cell r="B29">
            <v>2658092.28960989</v>
          </cell>
        </row>
        <row r="30">
          <cell r="B30">
            <v>994967.34900811396</v>
          </cell>
        </row>
        <row r="31">
          <cell r="B31">
            <v>961989.18011496402</v>
          </cell>
        </row>
        <row r="32">
          <cell r="B32">
            <v>17478789.0832032</v>
          </cell>
        </row>
        <row r="33">
          <cell r="B33">
            <v>1266878.6149102401</v>
          </cell>
        </row>
        <row r="34">
          <cell r="B34">
            <v>2583440.5653174301</v>
          </cell>
        </row>
        <row r="35">
          <cell r="B35">
            <v>12344054.7188296</v>
          </cell>
        </row>
        <row r="36">
          <cell r="B36">
            <v>1284415.1841458699</v>
          </cell>
        </row>
        <row r="37">
          <cell r="B37">
            <v>2452840.5275578699</v>
          </cell>
        </row>
        <row r="38">
          <cell r="B38" t="str">
            <v>0,00</v>
          </cell>
        </row>
        <row r="39">
          <cell r="B39">
            <v>1310.0392758559999</v>
          </cell>
        </row>
        <row r="40">
          <cell r="B40">
            <v>2451530.48828201</v>
          </cell>
        </row>
        <row r="41">
          <cell r="B41" t="str">
            <v>0,00</v>
          </cell>
        </row>
        <row r="42">
          <cell r="B42"/>
        </row>
        <row r="43">
          <cell r="B43">
            <v>2448296.68071219</v>
          </cell>
        </row>
        <row r="44">
          <cell r="B44" t="str">
            <v>0,00</v>
          </cell>
        </row>
        <row r="45">
          <cell r="B45">
            <v>0.83044585599999998</v>
          </cell>
        </row>
        <row r="46">
          <cell r="B46">
            <v>2448295.8502663299</v>
          </cell>
        </row>
        <row r="47">
          <cell r="B47" t="str">
            <v>0,00</v>
          </cell>
        </row>
        <row r="48">
          <cell r="B48">
            <v>4147.1748682999996</v>
          </cell>
        </row>
        <row r="49">
          <cell r="B49" t="str">
            <v>0,00</v>
          </cell>
        </row>
        <row r="50">
          <cell r="B50">
            <v>1309.20883</v>
          </cell>
        </row>
        <row r="51">
          <cell r="B51">
            <v>2837.9660383</v>
          </cell>
        </row>
        <row r="52">
          <cell r="B52" t="str">
            <v>0,00</v>
          </cell>
        </row>
        <row r="53">
          <cell r="B53" t="str">
            <v>0,00</v>
          </cell>
        </row>
        <row r="54">
          <cell r="B54">
            <v>14689.86037</v>
          </cell>
        </row>
        <row r="55">
          <cell r="B55">
            <v>103.54597</v>
          </cell>
        </row>
        <row r="56">
          <cell r="B56">
            <v>29290812.442250501</v>
          </cell>
        </row>
      </sheetData>
      <sheetData sheetId="5">
        <row r="10">
          <cell r="B10">
            <v>29276019.035910498</v>
          </cell>
        </row>
        <row r="11">
          <cell r="B11">
            <v>11595962.6854988</v>
          </cell>
        </row>
        <row r="12">
          <cell r="B12">
            <v>9831890.7821687609</v>
          </cell>
        </row>
        <row r="13">
          <cell r="B13">
            <v>7848165.5682429699</v>
          </cell>
        </row>
        <row r="14">
          <cell r="B14">
            <v>13140384.967949901</v>
          </cell>
        </row>
        <row r="15">
          <cell r="B15">
            <v>6759874.5027644001</v>
          </cell>
        </row>
        <row r="16">
          <cell r="B16">
            <v>3680854.61570139</v>
          </cell>
        </row>
        <row r="17">
          <cell r="B17">
            <v>2699655.8494841498</v>
          </cell>
        </row>
        <row r="18">
          <cell r="B18">
            <v>16135634.067960599</v>
          </cell>
        </row>
        <row r="19">
          <cell r="B19">
            <v>4836088.1827343898</v>
          </cell>
        </row>
        <row r="20">
          <cell r="B20">
            <v>6151036.1664673705</v>
          </cell>
        </row>
        <row r="21">
          <cell r="B21">
            <v>5148509.7187588196</v>
          </cell>
        </row>
        <row r="22">
          <cell r="B22"/>
        </row>
        <row r="23">
          <cell r="B23">
            <v>1747115.1538513501</v>
          </cell>
        </row>
        <row r="24">
          <cell r="B24">
            <v>1460959.38693432</v>
          </cell>
        </row>
        <row r="25">
          <cell r="B25">
            <v>286155.76691702899</v>
          </cell>
        </row>
        <row r="26">
          <cell r="B26">
            <v>25076063.3545013</v>
          </cell>
        </row>
        <row r="27">
          <cell r="B27">
            <v>9848249.7524903808</v>
          </cell>
        </row>
        <row r="28">
          <cell r="B28">
            <v>9831111.2465008609</v>
          </cell>
        </row>
        <row r="29">
          <cell r="B29">
            <v>5396702.3555100504</v>
          </cell>
        </row>
        <row r="30">
          <cell r="B30">
            <v>11678115.541739799</v>
          </cell>
        </row>
        <row r="31">
          <cell r="B31">
            <v>5298700.1158300797</v>
          </cell>
        </row>
        <row r="32">
          <cell r="B32">
            <v>3680853.2957755402</v>
          </cell>
        </row>
        <row r="33">
          <cell r="B33">
            <v>2698562.1301341499</v>
          </cell>
        </row>
        <row r="34">
          <cell r="B34">
            <v>13397947.8127615</v>
          </cell>
        </row>
        <row r="35">
          <cell r="B35">
            <v>4549549.6366603104</v>
          </cell>
        </row>
        <row r="36">
          <cell r="B36">
            <v>6150257.95072533</v>
          </cell>
        </row>
        <row r="37">
          <cell r="B37">
            <v>2698140.2253759</v>
          </cell>
        </row>
        <row r="38">
          <cell r="B38">
            <v>2452840.5275578699</v>
          </cell>
        </row>
        <row r="39">
          <cell r="B39">
            <v>597.77915705400005</v>
          </cell>
        </row>
        <row r="40">
          <cell r="B40">
            <v>779.53566789599995</v>
          </cell>
        </row>
        <row r="41">
          <cell r="B41">
            <v>2451463.21273292</v>
          </cell>
        </row>
        <row r="42">
          <cell r="B42">
            <v>1310.0392758559999</v>
          </cell>
        </row>
        <row r="43">
          <cell r="B43">
            <v>215</v>
          </cell>
        </row>
        <row r="44">
          <cell r="B44">
            <v>1.319925856</v>
          </cell>
        </row>
        <row r="45">
          <cell r="B45">
            <v>1093.7193500000001</v>
          </cell>
        </row>
        <row r="46">
          <cell r="B46">
            <v>2451530.48828201</v>
          </cell>
        </row>
        <row r="47">
          <cell r="B47">
            <v>382.779157054</v>
          </cell>
        </row>
        <row r="48">
          <cell r="B48">
            <v>778.21574204000001</v>
          </cell>
        </row>
        <row r="49">
          <cell r="B49">
            <v>2450369.49338292</v>
          </cell>
        </row>
        <row r="50">
          <cell r="B50" t="str">
            <v>0,00</v>
          </cell>
        </row>
        <row r="51">
          <cell r="B51">
            <v>14689.86037</v>
          </cell>
        </row>
        <row r="52">
          <cell r="B52">
            <v>103.54597</v>
          </cell>
        </row>
        <row r="53">
          <cell r="B53">
            <v>29290812.442250501</v>
          </cell>
        </row>
      </sheetData>
      <sheetData sheetId="6">
        <row r="10">
          <cell r="B10">
            <v>17482936.258071501</v>
          </cell>
        </row>
        <row r="11">
          <cell r="B11">
            <v>7344461.4925892297</v>
          </cell>
        </row>
        <row r="12">
          <cell r="B12">
            <v>7259926.5081563899</v>
          </cell>
        </row>
        <row r="13">
          <cell r="B13">
            <v>2878548.2573258602</v>
          </cell>
        </row>
        <row r="14">
          <cell r="B14">
            <v>5136043.5732035302</v>
          </cell>
        </row>
        <row r="15">
          <cell r="B15">
            <v>3312641.8635763298</v>
          </cell>
        </row>
        <row r="16">
          <cell r="B16">
            <v>1502614.4222323401</v>
          </cell>
        </row>
        <row r="17">
          <cell r="B17">
            <v>320787.28739486099</v>
          </cell>
        </row>
        <row r="18">
          <cell r="B18">
            <v>12346892.6848679</v>
          </cell>
        </row>
        <row r="19">
          <cell r="B19">
            <v>4031819.6290128999</v>
          </cell>
        </row>
        <row r="20">
          <cell r="B20">
            <v>5757312.0859240498</v>
          </cell>
        </row>
        <row r="21">
          <cell r="B21">
            <v>2557760.9699309999</v>
          </cell>
        </row>
        <row r="22">
          <cell r="B22"/>
        </row>
        <row r="23">
          <cell r="B23">
            <v>17478789.0832032</v>
          </cell>
        </row>
        <row r="24">
          <cell r="B24">
            <v>7344246.4925892297</v>
          </cell>
        </row>
        <row r="25">
          <cell r="B25">
            <v>7259147.8029343504</v>
          </cell>
        </row>
        <row r="26">
          <cell r="B26">
            <v>2875394.7876796001</v>
          </cell>
        </row>
        <row r="27">
          <cell r="B27">
            <v>5134734.3643735303</v>
          </cell>
        </row>
        <row r="28">
          <cell r="B28">
            <v>3312426.8635763298</v>
          </cell>
        </row>
        <row r="29">
          <cell r="B29">
            <v>1502613.9327523401</v>
          </cell>
        </row>
        <row r="30">
          <cell r="B30">
            <v>319693.56804486102</v>
          </cell>
        </row>
        <row r="31">
          <cell r="B31">
            <v>12344054.7188296</v>
          </cell>
        </row>
        <row r="32">
          <cell r="B32">
            <v>4031819.6290128999</v>
          </cell>
        </row>
        <row r="33">
          <cell r="B33">
            <v>5756533.8701820103</v>
          </cell>
        </row>
        <row r="34">
          <cell r="B34">
            <v>2555701.2196347401</v>
          </cell>
        </row>
        <row r="35">
          <cell r="B35">
            <v>4147.1748682999996</v>
          </cell>
        </row>
        <row r="36">
          <cell r="B36">
            <v>215</v>
          </cell>
        </row>
        <row r="37">
          <cell r="B37">
            <v>778.70522203999997</v>
          </cell>
        </row>
        <row r="38">
          <cell r="B38">
            <v>3153.46964626</v>
          </cell>
        </row>
        <row r="39">
          <cell r="B39">
            <v>1309.20883</v>
          </cell>
        </row>
        <row r="40">
          <cell r="B40">
            <v>215</v>
          </cell>
        </row>
        <row r="41">
          <cell r="B41">
            <v>0.48948000000000003</v>
          </cell>
        </row>
        <row r="42">
          <cell r="B42">
            <v>1093.7193500000001</v>
          </cell>
        </row>
        <row r="43">
          <cell r="B43">
            <v>2837.9660383</v>
          </cell>
        </row>
        <row r="44">
          <cell r="B44" t="str">
            <v>0,00</v>
          </cell>
        </row>
        <row r="45">
          <cell r="B45">
            <v>778.21574204000001</v>
          </cell>
        </row>
        <row r="46">
          <cell r="B46">
            <v>2059.7502962600001</v>
          </cell>
        </row>
      </sheetData>
      <sheetData sheetId="7">
        <row r="10">
          <cell r="B10">
            <v>9986644.8470865302</v>
          </cell>
        </row>
        <row r="11">
          <cell r="B11">
            <v>2491879.4020512099</v>
          </cell>
        </row>
        <row r="12">
          <cell r="B12">
            <v>2565829.9681165898</v>
          </cell>
        </row>
        <row r="13">
          <cell r="B13">
            <v>4928935.47691873</v>
          </cell>
        </row>
        <row r="14">
          <cell r="B14">
            <v>6543381.6478120899</v>
          </cell>
        </row>
        <row r="15">
          <cell r="B15">
            <v>1986272.90225374</v>
          </cell>
        </row>
        <row r="16">
          <cell r="B16">
            <v>2178240.1934690499</v>
          </cell>
        </row>
        <row r="17">
          <cell r="B17">
            <v>2378868.5520892902</v>
          </cell>
        </row>
        <row r="18">
          <cell r="B18">
            <v>3443263.1992744501</v>
          </cell>
        </row>
        <row r="19">
          <cell r="B19">
            <v>505606.49979746499</v>
          </cell>
        </row>
        <row r="20">
          <cell r="B20">
            <v>387589.77464753599</v>
          </cell>
        </row>
        <row r="21">
          <cell r="B21">
            <v>2550066.92482945</v>
          </cell>
        </row>
        <row r="22">
          <cell r="B22"/>
        </row>
        <row r="23">
          <cell r="B23">
            <v>7538348.16637435</v>
          </cell>
        </row>
        <row r="24">
          <cell r="B24">
            <v>2491879.4020512099</v>
          </cell>
        </row>
        <row r="25">
          <cell r="B25">
            <v>2565829.1376707298</v>
          </cell>
        </row>
        <row r="26">
          <cell r="B26">
            <v>2480639.6266524</v>
          </cell>
        </row>
        <row r="27">
          <cell r="B27">
            <v>6543380.8173662303</v>
          </cell>
        </row>
        <row r="28">
          <cell r="B28">
            <v>1986272.90225374</v>
          </cell>
        </row>
        <row r="29">
          <cell r="B29">
            <v>2178239.3630232001</v>
          </cell>
        </row>
        <row r="30">
          <cell r="B30">
            <v>2378868.5520892902</v>
          </cell>
        </row>
        <row r="31">
          <cell r="B31">
            <v>994967.34900811396</v>
          </cell>
        </row>
        <row r="32">
          <cell r="B32">
            <v>505606.49979746499</v>
          </cell>
        </row>
        <row r="33">
          <cell r="B33">
            <v>387589.77464753599</v>
          </cell>
        </row>
        <row r="34">
          <cell r="B34">
            <v>101771.074563114</v>
          </cell>
        </row>
        <row r="35">
          <cell r="B35">
            <v>2448296.68071219</v>
          </cell>
        </row>
        <row r="36">
          <cell r="B36" t="str">
            <v>0,00</v>
          </cell>
        </row>
        <row r="37">
          <cell r="B37">
            <v>0.83044585599999998</v>
          </cell>
        </row>
        <row r="38">
          <cell r="B38">
            <v>2448295.8502663299</v>
          </cell>
        </row>
        <row r="39">
          <cell r="B39">
            <v>0.83044585599999998</v>
          </cell>
        </row>
        <row r="40">
          <cell r="B40" t="str">
            <v>0,00</v>
          </cell>
        </row>
        <row r="41">
          <cell r="B41">
            <v>0.83044585599999998</v>
          </cell>
        </row>
        <row r="42">
          <cell r="B42" t="str">
            <v>0,00</v>
          </cell>
        </row>
        <row r="43">
          <cell r="B43">
            <v>2448295.8502663299</v>
          </cell>
        </row>
        <row r="44">
          <cell r="B44" t="str">
            <v>0,00</v>
          </cell>
        </row>
        <row r="45">
          <cell r="B45" t="str">
            <v>0,00</v>
          </cell>
        </row>
        <row r="46">
          <cell r="B46">
            <v>2448295.8502663299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AN52"/>
  <sheetViews>
    <sheetView showGridLines="0" tabSelected="1" view="pageBreakPreview" zoomScale="115" zoomScaleNormal="80" zoomScaleSheetLayoutView="115" workbookViewId="0">
      <selection activeCell="AL45" sqref="AL45"/>
    </sheetView>
  </sheetViews>
  <sheetFormatPr defaultRowHeight="12.75" outlineLevelCol="1" x14ac:dyDescent="0.2"/>
  <cols>
    <col min="1" max="1" width="50.7109375" customWidth="1"/>
    <col min="2" max="2" width="8.28515625" hidden="1" customWidth="1" outlineLevel="1"/>
    <col min="3" max="6" width="8.28515625" hidden="1" customWidth="1" outlineLevel="1" collapsed="1"/>
    <col min="7" max="8" width="9.5703125" hidden="1" customWidth="1" outlineLevel="1" collapsed="1"/>
    <col min="9" max="9" width="9.5703125" hidden="1" customWidth="1" outlineLevel="1"/>
    <col min="10" max="14" width="9.5703125" hidden="1" customWidth="1" outlineLevel="1" collapsed="1"/>
    <col min="15" max="21" width="9.5703125" hidden="1" customWidth="1" outlineLevel="1"/>
    <col min="22" max="22" width="9.5703125" hidden="1" customWidth="1" outlineLevel="1" collapsed="1"/>
    <col min="23" max="23" width="9.5703125" hidden="1" customWidth="1" outlineLevel="1"/>
    <col min="24" max="25" width="9.5703125" hidden="1" customWidth="1" outlineLevel="1" collapsed="1"/>
    <col min="26" max="26" width="9.5703125" customWidth="1" collapsed="1"/>
    <col min="27" max="33" width="9.5703125" customWidth="1"/>
    <col min="34" max="38" width="9.5703125" style="14" customWidth="1"/>
    <col min="39" max="39" width="9.5703125" customWidth="1"/>
    <col min="40" max="40" width="2.5703125" customWidth="1"/>
  </cols>
  <sheetData>
    <row r="1" spans="1:39" ht="18.600000000000001" customHeight="1" x14ac:dyDescent="0.25">
      <c r="A1" s="131" t="s">
        <v>97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</row>
    <row r="3" spans="1:39" x14ac:dyDescent="0.2">
      <c r="A3" s="36" t="s">
        <v>98</v>
      </c>
      <c r="B3" s="37" t="s">
        <v>26</v>
      </c>
      <c r="C3" s="37" t="s">
        <v>27</v>
      </c>
      <c r="D3" s="37" t="s">
        <v>28</v>
      </c>
      <c r="E3" s="37" t="s">
        <v>29</v>
      </c>
      <c r="F3" s="37" t="s">
        <v>30</v>
      </c>
      <c r="G3" s="37" t="s">
        <v>31</v>
      </c>
      <c r="H3" s="37" t="s">
        <v>32</v>
      </c>
      <c r="I3" s="37" t="s">
        <v>33</v>
      </c>
      <c r="J3" s="37" t="s">
        <v>34</v>
      </c>
      <c r="K3" s="37" t="s">
        <v>35</v>
      </c>
      <c r="L3" s="37">
        <v>44136</v>
      </c>
      <c r="M3" s="37">
        <v>44166</v>
      </c>
      <c r="N3" s="37">
        <v>44197</v>
      </c>
      <c r="O3" s="37">
        <v>44228</v>
      </c>
      <c r="P3" s="37">
        <v>44256</v>
      </c>
      <c r="Q3" s="37">
        <v>44287</v>
      </c>
      <c r="R3" s="37">
        <v>44317</v>
      </c>
      <c r="S3" s="37">
        <v>44348</v>
      </c>
      <c r="T3" s="37">
        <v>44378</v>
      </c>
      <c r="U3" s="37">
        <v>44409</v>
      </c>
      <c r="V3" s="37">
        <v>44440</v>
      </c>
      <c r="W3" s="37">
        <v>44470</v>
      </c>
      <c r="X3" s="37">
        <v>44501</v>
      </c>
      <c r="Y3" s="37">
        <v>44531</v>
      </c>
      <c r="Z3" s="37">
        <v>44562</v>
      </c>
      <c r="AA3" s="37">
        <v>44593</v>
      </c>
      <c r="AB3" s="37">
        <v>44621</v>
      </c>
      <c r="AC3" s="37">
        <v>44652</v>
      </c>
      <c r="AD3" s="37">
        <v>44682</v>
      </c>
      <c r="AE3" s="37">
        <v>44713</v>
      </c>
      <c r="AF3" s="37">
        <v>44743</v>
      </c>
      <c r="AG3" s="37">
        <v>44774</v>
      </c>
      <c r="AH3" s="37">
        <v>44805</v>
      </c>
      <c r="AI3" s="37">
        <v>44835</v>
      </c>
      <c r="AJ3" s="37">
        <v>44866</v>
      </c>
      <c r="AK3" s="37">
        <v>44896</v>
      </c>
      <c r="AL3" s="37">
        <v>44927</v>
      </c>
      <c r="AM3" s="121">
        <v>44958</v>
      </c>
    </row>
    <row r="4" spans="1:39" x14ac:dyDescent="0.2">
      <c r="A4" s="17" t="s">
        <v>42</v>
      </c>
      <c r="B4" s="18">
        <f>Ост.НВ!B53</f>
        <v>63.97716544366655</v>
      </c>
      <c r="C4" s="18">
        <f>Ост.НВ!C53</f>
        <v>68.157824340887245</v>
      </c>
      <c r="D4" s="18">
        <f>Ост.НВ!D53</f>
        <v>68.507815580130725</v>
      </c>
      <c r="E4" s="18">
        <f>Ост.НВ!E53</f>
        <v>68.521660328701117</v>
      </c>
      <c r="F4" s="18">
        <f>Ост.НВ!F53</f>
        <v>69.53960446215838</v>
      </c>
      <c r="G4" s="18">
        <f>Ост.НВ!G53</f>
        <v>67.437157737911477</v>
      </c>
      <c r="H4" s="18">
        <f>Ост.НВ!H53</f>
        <v>64.404426302656987</v>
      </c>
      <c r="I4" s="18">
        <f>Ост.НВ!I53</f>
        <v>66.845146654309843</v>
      </c>
      <c r="J4" s="18">
        <f>Ост.НВ!J53</f>
        <v>70.086991779419236</v>
      </c>
      <c r="K4" s="18">
        <f>Ост.НВ!K53</f>
        <v>64.727568535956308</v>
      </c>
      <c r="L4" s="18">
        <f>Ост.НВ!L53</f>
        <v>66.057110965783423</v>
      </c>
      <c r="M4" s="18">
        <f>Ост.НВ!M53</f>
        <v>64.230425961659179</v>
      </c>
      <c r="N4" s="18">
        <v>61.126925826705005</v>
      </c>
      <c r="O4" s="18">
        <v>63.947321708373806</v>
      </c>
      <c r="P4" s="18">
        <v>63.038064836406463</v>
      </c>
      <c r="Q4" s="18">
        <v>62.307478940092864</v>
      </c>
      <c r="R4" s="18">
        <v>66.093660175540421</v>
      </c>
      <c r="S4" s="18">
        <v>61.342962996856279</v>
      </c>
      <c r="T4" s="18">
        <v>60.857542337359938</v>
      </c>
      <c r="U4" s="18">
        <v>64.223168082785406</v>
      </c>
      <c r="V4" s="18">
        <v>60.065396135225271</v>
      </c>
      <c r="W4" s="18">
        <v>59.309168952351307</v>
      </c>
      <c r="X4" s="18">
        <v>62.550104487343518</v>
      </c>
      <c r="Y4" s="18">
        <f>Ост.НВ!Y53</f>
        <v>58.979615721134628</v>
      </c>
      <c r="Z4" s="18">
        <f>Ост.НВ!Z53</f>
        <v>59.055689429263772</v>
      </c>
      <c r="AA4" s="18">
        <f>Ост.НВ!AA53</f>
        <v>63.909980824370926</v>
      </c>
      <c r="AB4" s="18">
        <f>Ост.НВ!AB53</f>
        <v>63.210266034376261</v>
      </c>
      <c r="AC4" s="18">
        <f>Ост.НВ!AC53</f>
        <v>58.206775875149461</v>
      </c>
      <c r="AD4" s="18">
        <f>Ост.НВ!AD53</f>
        <v>59.291695077229157</v>
      </c>
      <c r="AE4" s="18">
        <f>Ост.НВ!AE53</f>
        <v>55.424314498175285</v>
      </c>
      <c r="AF4" s="18">
        <f>Ост.НВ!AF53</f>
        <v>56.983377225603348</v>
      </c>
      <c r="AG4" s="18">
        <f>Ост.НВ!AG53</f>
        <v>60.287893454559907</v>
      </c>
      <c r="AH4" s="18">
        <f>Ост.НВ!AH53</f>
        <v>60.960860450709639</v>
      </c>
      <c r="AI4" s="18">
        <f>Ост.НВ!AI53</f>
        <v>61.92773153227494</v>
      </c>
      <c r="AJ4" s="18">
        <f>Ост.НВ!AJ53</f>
        <v>64.263629014768199</v>
      </c>
      <c r="AK4" s="18">
        <f>Ост.НВ!AK53</f>
        <v>64.708141918450323</v>
      </c>
      <c r="AL4" s="18">
        <f>Ост.НВ!AL53</f>
        <v>62.982340249118707</v>
      </c>
      <c r="AM4" s="18">
        <f>Ост.НВ!AM53</f>
        <v>67.123145874167761</v>
      </c>
    </row>
    <row r="5" spans="1:39" x14ac:dyDescent="0.2">
      <c r="A5" s="19" t="s">
        <v>44</v>
      </c>
      <c r="B5" s="18">
        <f>Ост.НВ!B54</f>
        <v>93.698323954487634</v>
      </c>
      <c r="C5" s="18">
        <f>Ост.НВ!C54</f>
        <v>94.093199193709651</v>
      </c>
      <c r="D5" s="18">
        <f>Ост.НВ!D54</f>
        <v>94.485730217185989</v>
      </c>
      <c r="E5" s="18">
        <f>Ост.НВ!E54</f>
        <v>94.969578787731294</v>
      </c>
      <c r="F5" s="18">
        <f>Ост.НВ!F54</f>
        <v>94.629316535571206</v>
      </c>
      <c r="G5" s="18">
        <f>Ост.НВ!G54</f>
        <v>94.152215751346844</v>
      </c>
      <c r="H5" s="18">
        <f>Ост.НВ!H54</f>
        <v>93.992643772076633</v>
      </c>
      <c r="I5" s="18">
        <f>Ост.НВ!I54</f>
        <v>94.261790879340197</v>
      </c>
      <c r="J5" s="18">
        <f>Ост.НВ!J54</f>
        <v>94.642381817030596</v>
      </c>
      <c r="K5" s="18">
        <f>Ост.НВ!K54</f>
        <v>93.51189788195353</v>
      </c>
      <c r="L5" s="18">
        <f>Ост.НВ!L54</f>
        <v>92.978984025585561</v>
      </c>
      <c r="M5" s="18">
        <f>Ост.НВ!M54</f>
        <v>93.682507254865641</v>
      </c>
      <c r="N5" s="18">
        <v>94.27736038092786</v>
      </c>
      <c r="O5" s="18">
        <v>94.803129049181607</v>
      </c>
      <c r="P5" s="18">
        <v>94.888396806035956</v>
      </c>
      <c r="Q5" s="18">
        <v>95.262712810624365</v>
      </c>
      <c r="R5" s="18">
        <v>95.557412686626648</v>
      </c>
      <c r="S5" s="18">
        <v>95.601986498720464</v>
      </c>
      <c r="T5" s="18">
        <v>95.55608729492576</v>
      </c>
      <c r="U5" s="18">
        <v>95.56542707194248</v>
      </c>
      <c r="V5" s="18">
        <v>95.521858417428845</v>
      </c>
      <c r="W5" s="18">
        <v>95.565979245652812</v>
      </c>
      <c r="X5" s="18">
        <v>95.556175633580736</v>
      </c>
      <c r="Y5" s="18">
        <f>Ост.НВ!Y54</f>
        <v>86.355610143677936</v>
      </c>
      <c r="Z5" s="18">
        <f>Ост.НВ!Z54</f>
        <v>85.660611926165402</v>
      </c>
      <c r="AA5" s="18">
        <f>Ост.НВ!AA54</f>
        <v>85.155623804671322</v>
      </c>
      <c r="AB5" s="18">
        <f>Ост.НВ!AB54</f>
        <v>84.902377667210004</v>
      </c>
      <c r="AC5" s="18">
        <f>Ост.НВ!AC54</f>
        <v>84.007027435518083</v>
      </c>
      <c r="AD5" s="18">
        <f>Ост.НВ!AD54</f>
        <v>83.452273521336778</v>
      </c>
      <c r="AE5" s="18">
        <f>Ост.НВ!AE54</f>
        <v>83.182766604920715</v>
      </c>
      <c r="AF5" s="18">
        <f>Ост.НВ!AF54</f>
        <v>83.283850018004173</v>
      </c>
      <c r="AG5" s="18">
        <f>Ост.НВ!AG54</f>
        <v>83.067507039182473</v>
      </c>
      <c r="AH5" s="18">
        <f>Ост.НВ!AH54</f>
        <v>82.853021729877767</v>
      </c>
      <c r="AI5" s="18">
        <f>Ост.НВ!AI54</f>
        <v>83.122363669348928</v>
      </c>
      <c r="AJ5" s="18">
        <f>Ост.НВ!AJ54</f>
        <v>83.305822655188749</v>
      </c>
      <c r="AK5" s="18">
        <f>Ост.НВ!AK54</f>
        <v>83.57637354475537</v>
      </c>
      <c r="AL5" s="18">
        <f>Ост.НВ!AL54</f>
        <v>82.965378509529927</v>
      </c>
      <c r="AM5" s="18">
        <f>Ост.НВ!AM54</f>
        <v>83.021538789504419</v>
      </c>
    </row>
    <row r="6" spans="1:39" x14ac:dyDescent="0.2">
      <c r="A6" s="19" t="s">
        <v>43</v>
      </c>
      <c r="B6" s="18">
        <f>Ост.НВ!B55</f>
        <v>31.965172186053636</v>
      </c>
      <c r="C6" s="18">
        <f>Ост.НВ!C55</f>
        <v>37.144697400109663</v>
      </c>
      <c r="D6" s="18">
        <f>Ост.НВ!D55</f>
        <v>37.241945516523835</v>
      </c>
      <c r="E6" s="18">
        <f>Ост.НВ!E55</f>
        <v>37.421629969562758</v>
      </c>
      <c r="F6" s="18">
        <f>Ост.НВ!F55</f>
        <v>38.508609504375102</v>
      </c>
      <c r="G6" s="18">
        <f>Ост.НВ!G55</f>
        <v>36.701645501436644</v>
      </c>
      <c r="H6" s="18">
        <f>Ост.НВ!H55</f>
        <v>33.0543696500701</v>
      </c>
      <c r="I6" s="18">
        <f>Ост.НВ!I55</f>
        <v>35.380633835720992</v>
      </c>
      <c r="J6" s="18">
        <f>Ост.НВ!J55</f>
        <v>39.762829700673514</v>
      </c>
      <c r="K6" s="18">
        <f>Ост.НВ!K55</f>
        <v>34.745850859666589</v>
      </c>
      <c r="L6" s="18">
        <f>Ост.НВ!L55</f>
        <v>36.113073115666346</v>
      </c>
      <c r="M6" s="18">
        <f>Ост.НВ!M55</f>
        <v>34.142238054075676</v>
      </c>
      <c r="N6" s="18">
        <v>30.796749521043377</v>
      </c>
      <c r="O6" s="18">
        <v>33.853600134262834</v>
      </c>
      <c r="P6" s="18">
        <v>33.054331659620892</v>
      </c>
      <c r="Q6" s="18">
        <v>32.169814663287276</v>
      </c>
      <c r="R6" s="18">
        <v>36.755420627216076</v>
      </c>
      <c r="S6" s="18">
        <v>32.219995784805363</v>
      </c>
      <c r="T6" s="18">
        <v>31.62440536298994</v>
      </c>
      <c r="U6" s="18">
        <v>35.435686085306934</v>
      </c>
      <c r="V6" s="18">
        <v>31.595961725028943</v>
      </c>
      <c r="W6" s="18">
        <v>31.029919155530898</v>
      </c>
      <c r="X6" s="18">
        <v>33.593872539397871</v>
      </c>
      <c r="Y6" s="18">
        <f>Ост.НВ!Y55</f>
        <v>33.680541354592847</v>
      </c>
      <c r="Z6" s="18">
        <f>Ост.НВ!Z55</f>
        <v>34.644500685850964</v>
      </c>
      <c r="AA6" s="18">
        <f>Ост.НВ!AA55</f>
        <v>41.488131903583984</v>
      </c>
      <c r="AB6" s="18">
        <f>Ост.НВ!AB55</f>
        <v>40.034556367720519</v>
      </c>
      <c r="AC6" s="18">
        <f>Ост.НВ!AC55</f>
        <v>32.97049921144594</v>
      </c>
      <c r="AD6" s="18">
        <f>Ост.НВ!AD55</f>
        <v>34.423373256117621</v>
      </c>
      <c r="AE6" s="18">
        <f>Ост.НВ!AE55</f>
        <v>29.469473381627203</v>
      </c>
      <c r="AF6" s="18">
        <f>Ост.НВ!AF55</f>
        <v>31.756604251938064</v>
      </c>
      <c r="AG6" s="18">
        <f>Ост.НВ!AG55</f>
        <v>35.808429677973692</v>
      </c>
      <c r="AH6" s="18">
        <f>Ост.НВ!AH55</f>
        <v>37.008307723906618</v>
      </c>
      <c r="AI6" s="18">
        <f>Ост.НВ!AI55</f>
        <v>38.551993721060725</v>
      </c>
      <c r="AJ6" s="18">
        <f>Ост.НВ!AJ55</f>
        <v>41.206919093161801</v>
      </c>
      <c r="AK6" s="18">
        <f>Ост.НВ!AK55</f>
        <v>42.126037744871212</v>
      </c>
      <c r="AL6" s="18">
        <f>Ост.НВ!AL55</f>
        <v>40.572552418986376</v>
      </c>
      <c r="AM6" s="18">
        <f>Ост.НВ!AM55</f>
        <v>46.880284575857893</v>
      </c>
    </row>
    <row r="7" spans="1:39" x14ac:dyDescent="0.2">
      <c r="A7" s="16" t="s">
        <v>112</v>
      </c>
      <c r="B7" s="15">
        <f>Срок.НВ!B50</f>
        <v>62.899559059360165</v>
      </c>
      <c r="C7" s="15">
        <f>Срок.НВ!C50</f>
        <v>62.038991248609122</v>
      </c>
      <c r="D7" s="15">
        <f>Срок.НВ!D50</f>
        <v>62.55395616478576</v>
      </c>
      <c r="E7" s="15">
        <f>Срок.НВ!E50</f>
        <v>63.660402551224479</v>
      </c>
      <c r="F7" s="15">
        <f>Срок.НВ!F50</f>
        <v>63.583499959972066</v>
      </c>
      <c r="G7" s="15">
        <f>Срок.НВ!G50</f>
        <v>62.485520812187104</v>
      </c>
      <c r="H7" s="15">
        <f>Срок.НВ!H50</f>
        <v>63.669820769289998</v>
      </c>
      <c r="I7" s="15">
        <f>Срок.НВ!I50</f>
        <v>64.731571416218941</v>
      </c>
      <c r="J7" s="15">
        <f>Срок.НВ!J50</f>
        <v>62.809974539625799</v>
      </c>
      <c r="K7" s="15">
        <f>Срок.НВ!K50</f>
        <v>56.989993592560907</v>
      </c>
      <c r="L7" s="15">
        <f>Срок.НВ!L50</f>
        <v>57.450386173008106</v>
      </c>
      <c r="M7" s="15">
        <f>Срок.НВ!M50</f>
        <v>54.869975519347449</v>
      </c>
      <c r="N7" s="15">
        <v>52.556033034181283</v>
      </c>
      <c r="O7" s="15">
        <v>51.026231687207222</v>
      </c>
      <c r="P7" s="15">
        <v>49.548507415308428</v>
      </c>
      <c r="Q7" s="15">
        <v>47.658956837279945</v>
      </c>
      <c r="R7" s="15">
        <v>47.356188676307283</v>
      </c>
      <c r="S7" s="15">
        <v>49.419538915136521</v>
      </c>
      <c r="T7" s="15">
        <v>48.142842010194677</v>
      </c>
      <c r="U7" s="15">
        <v>46.610812800256291</v>
      </c>
      <c r="V7" s="15">
        <v>45.986234906687628</v>
      </c>
      <c r="W7" s="15">
        <v>45.136740734635097</v>
      </c>
      <c r="X7" s="15">
        <v>46.263064333595985</v>
      </c>
      <c r="Y7" s="15">
        <f>Срок.НВ!Y50</f>
        <v>45.909068064401573</v>
      </c>
      <c r="Z7" s="15">
        <f>Срок.НВ!Z50</f>
        <v>48.865699995029303</v>
      </c>
      <c r="AA7" s="15">
        <f>Срок.НВ!AA50</f>
        <v>49.671151977563525</v>
      </c>
      <c r="AB7" s="15">
        <f>Срок.НВ!AB50</f>
        <v>51.504494781528344</v>
      </c>
      <c r="AC7" s="15">
        <f>Срок.НВ!AC50</f>
        <v>52.105741509415694</v>
      </c>
      <c r="AD7" s="15">
        <f>Срок.НВ!AD50</f>
        <v>53.094023198223383</v>
      </c>
      <c r="AE7" s="15">
        <f>Срок.НВ!AE50</f>
        <v>54.291993177825994</v>
      </c>
      <c r="AF7" s="15">
        <f>Срок.НВ!AF50</f>
        <v>53.09725757930287</v>
      </c>
      <c r="AG7" s="15">
        <f>Срок.НВ!AG50</f>
        <v>55.049867021173846</v>
      </c>
      <c r="AH7" s="15">
        <f>Срок.НВ!AH50</f>
        <v>54.390784886716894</v>
      </c>
      <c r="AI7" s="15">
        <f>Срок.НВ!AI50</f>
        <v>55.494227768512324</v>
      </c>
      <c r="AJ7" s="15">
        <f>Срок.НВ!AJ50</f>
        <v>58.137345827227513</v>
      </c>
      <c r="AK7" s="15">
        <f>Срок.НВ!AK50</f>
        <v>59.988462337989425</v>
      </c>
      <c r="AL7" s="15">
        <f>Срок.НВ!AL50</f>
        <v>63.470366465585201</v>
      </c>
      <c r="AM7" s="15">
        <f>Срок.НВ!AM50</f>
        <v>65.103425796677655</v>
      </c>
    </row>
    <row r="8" spans="1:39" x14ac:dyDescent="0.2">
      <c r="A8" s="16" t="s">
        <v>101</v>
      </c>
      <c r="B8" s="15">
        <f>Срок.НВ!B51</f>
        <v>73.905354498775509</v>
      </c>
      <c r="C8" s="15">
        <f>Срок.НВ!C51</f>
        <v>73.260617275372084</v>
      </c>
      <c r="D8" s="15">
        <f>Срок.НВ!D51</f>
        <v>73.364879412668742</v>
      </c>
      <c r="E8" s="15">
        <f>Срок.НВ!E51</f>
        <v>74.469641140385093</v>
      </c>
      <c r="F8" s="15">
        <f>Срок.НВ!F51</f>
        <v>74.774982168274533</v>
      </c>
      <c r="G8" s="15">
        <f>Срок.НВ!G51</f>
        <v>73.508366624669733</v>
      </c>
      <c r="H8" s="15">
        <f>Срок.НВ!H51</f>
        <v>72.241234659680785</v>
      </c>
      <c r="I8" s="15">
        <f>Срок.НВ!I51</f>
        <v>72.607323913799249</v>
      </c>
      <c r="J8" s="15">
        <f>Срок.НВ!J51</f>
        <v>73.841272329630371</v>
      </c>
      <c r="K8" s="15">
        <f>Срок.НВ!K51</f>
        <v>71.912420722372971</v>
      </c>
      <c r="L8" s="15">
        <f>Срок.НВ!L51</f>
        <v>69.36137541787582</v>
      </c>
      <c r="M8" s="15">
        <f>Срок.НВ!M51</f>
        <v>65.939258108342528</v>
      </c>
      <c r="N8" s="15">
        <v>62.522434199760802</v>
      </c>
      <c r="O8" s="15">
        <v>58.434626304812333</v>
      </c>
      <c r="P8" s="15">
        <v>54.453115149198219</v>
      </c>
      <c r="Q8" s="15">
        <v>50.339823072187727</v>
      </c>
      <c r="R8" s="15">
        <v>49.715741649025837</v>
      </c>
      <c r="S8" s="15">
        <v>49.40650156180768</v>
      </c>
      <c r="T8" s="15">
        <v>47.935287774029376</v>
      </c>
      <c r="U8" s="15">
        <v>45.793479329371038</v>
      </c>
      <c r="V8" s="15">
        <v>44.338251654524491</v>
      </c>
      <c r="W8" s="15">
        <v>44.216340439319261</v>
      </c>
      <c r="X8" s="15">
        <v>44.781832938170673</v>
      </c>
      <c r="Y8" s="15">
        <f>Срок.НВ!Y51</f>
        <v>46.267297032561252</v>
      </c>
      <c r="Z8" s="15">
        <f>Срок.НВ!Z51</f>
        <v>53.340861636940275</v>
      </c>
      <c r="AA8" s="15">
        <f>Срок.НВ!AA51</f>
        <v>54.903434898988323</v>
      </c>
      <c r="AB8" s="15">
        <f>Срок.НВ!AB51</f>
        <v>57.397642265148953</v>
      </c>
      <c r="AC8" s="15">
        <f>Срок.НВ!AC51</f>
        <v>58.67825746486993</v>
      </c>
      <c r="AD8" s="15">
        <f>Срок.НВ!AD51</f>
        <v>59.040387554226527</v>
      </c>
      <c r="AE8" s="15">
        <f>Срок.НВ!AE51</f>
        <v>59.734183145834542</v>
      </c>
      <c r="AF8" s="15">
        <f>Срок.НВ!AF51</f>
        <v>60.667664431791913</v>
      </c>
      <c r="AG8" s="15">
        <f>Срок.НВ!AG51</f>
        <v>61.853586229810887</v>
      </c>
      <c r="AH8" s="15">
        <f>Срок.НВ!AH51</f>
        <v>63.02629171490117</v>
      </c>
      <c r="AI8" s="15">
        <f>Срок.НВ!AI51</f>
        <v>64.24297808723685</v>
      </c>
      <c r="AJ8" s="15">
        <f>Срок.НВ!AJ51</f>
        <v>65.70728223738945</v>
      </c>
      <c r="AK8" s="15">
        <f>Срок.НВ!AK51</f>
        <v>67.466572405328691</v>
      </c>
      <c r="AL8" s="15">
        <f>Срок.НВ!AL51</f>
        <v>69.684352403396673</v>
      </c>
      <c r="AM8" s="15">
        <f>Срок.НВ!AM51</f>
        <v>71.424403410285493</v>
      </c>
    </row>
    <row r="9" spans="1:39" x14ac:dyDescent="0.2">
      <c r="A9" s="16" t="s">
        <v>102</v>
      </c>
      <c r="B9" s="15">
        <f>Срок.НВ!B52</f>
        <v>51.045463625194763</v>
      </c>
      <c r="C9" s="15">
        <f>Срок.НВ!C52</f>
        <v>48.620341453691623</v>
      </c>
      <c r="D9" s="15">
        <f>Срок.НВ!D52</f>
        <v>49.542406690610875</v>
      </c>
      <c r="E9" s="15">
        <f>Срок.НВ!E52</f>
        <v>50.94985034641433</v>
      </c>
      <c r="F9" s="15">
        <f>Срок.НВ!F52</f>
        <v>49.741857339291471</v>
      </c>
      <c r="G9" s="15">
        <f>Срок.НВ!G52</f>
        <v>49.803803550710349</v>
      </c>
      <c r="H9" s="15">
        <f>Срок.НВ!H52</f>
        <v>54.588019497069176</v>
      </c>
      <c r="I9" s="15">
        <f>Срок.НВ!I52</f>
        <v>55.693021206273471</v>
      </c>
      <c r="J9" s="15">
        <f>Срок.НВ!J52</f>
        <v>49.187105523469555</v>
      </c>
      <c r="K9" s="15">
        <f>Срок.НВ!K52</f>
        <v>41.446814112047939</v>
      </c>
      <c r="L9" s="15">
        <f>Срок.НВ!L52</f>
        <v>44.202306740035816</v>
      </c>
      <c r="M9" s="15">
        <f>Срок.НВ!M52</f>
        <v>43.561618353545065</v>
      </c>
      <c r="N9" s="15">
        <v>43.43751894681548</v>
      </c>
      <c r="O9" s="15">
        <v>43.800811769625071</v>
      </c>
      <c r="P9" s="15">
        <v>44.931335771070152</v>
      </c>
      <c r="Q9" s="15">
        <v>45.207296294493688</v>
      </c>
      <c r="R9" s="15">
        <v>45.006687189199361</v>
      </c>
      <c r="S9" s="15">
        <v>49.430621729960642</v>
      </c>
      <c r="T9" s="15">
        <v>48.317704138357406</v>
      </c>
      <c r="U9" s="15">
        <v>47.361523608535485</v>
      </c>
      <c r="V9" s="15">
        <v>47.309467628924274</v>
      </c>
      <c r="W9" s="15">
        <v>45.854625999603179</v>
      </c>
      <c r="X9" s="15">
        <v>47.562548894011556</v>
      </c>
      <c r="Y9" s="15">
        <f>Срок.НВ!Y52</f>
        <v>45.609049714079788</v>
      </c>
      <c r="Z9" s="15">
        <f>Срок.НВ!Z52</f>
        <v>44.759541989468751</v>
      </c>
      <c r="AA9" s="15">
        <f>Срок.НВ!AA52</f>
        <v>44.149198262922788</v>
      </c>
      <c r="AB9" s="15">
        <f>Срок.НВ!AB52</f>
        <v>45.208294696680618</v>
      </c>
      <c r="AC9" s="15">
        <f>Срок.НВ!AC52</f>
        <v>45.676896013845649</v>
      </c>
      <c r="AD9" s="15">
        <f>Срок.НВ!AD52</f>
        <v>46.973470132295567</v>
      </c>
      <c r="AE9" s="15">
        <f>Срок.НВ!AE52</f>
        <v>49.203410593950245</v>
      </c>
      <c r="AF9" s="15">
        <f>Срок.НВ!AF52</f>
        <v>45.835907698125013</v>
      </c>
      <c r="AG9" s="15">
        <f>Срок.НВ!AG52</f>
        <v>47.73844370421623</v>
      </c>
      <c r="AH9" s="15">
        <f>Срок.НВ!AH52</f>
        <v>44.942543117112535</v>
      </c>
      <c r="AI9" s="15">
        <f>Срок.НВ!AI52</f>
        <v>45.845157555656321</v>
      </c>
      <c r="AJ9" s="15">
        <f>Срок.НВ!AJ52</f>
        <v>48.971499117023811</v>
      </c>
      <c r="AK9" s="15">
        <f>Срок.НВ!AK52</f>
        <v>51.038420600812785</v>
      </c>
      <c r="AL9" s="15">
        <f>Срок.НВ!AL52</f>
        <v>56.501751151383459</v>
      </c>
      <c r="AM9" s="15">
        <f>Срок.НВ!AM52</f>
        <v>57.055148603921189</v>
      </c>
    </row>
    <row r="10" spans="1:39" x14ac:dyDescent="0.2">
      <c r="A10" s="21" t="s">
        <v>103</v>
      </c>
      <c r="B10" s="22">
        <f>Без.НВ!B43</f>
        <v>70.180245306442245</v>
      </c>
      <c r="C10" s="22">
        <f>Без.НВ!C43</f>
        <v>68.636430881344992</v>
      </c>
      <c r="D10" s="22">
        <f>Без.НВ!D43</f>
        <v>68.475355223671471</v>
      </c>
      <c r="E10" s="22">
        <f>Без.НВ!E43</f>
        <v>69.182324366745092</v>
      </c>
      <c r="F10" s="22">
        <f>Без.НВ!F43</f>
        <v>69.58122289807956</v>
      </c>
      <c r="G10" s="22">
        <f>Без.НВ!G43</f>
        <v>68.634103955008172</v>
      </c>
      <c r="H10" s="22">
        <f>Без.НВ!H43</f>
        <v>68.743223715730892</v>
      </c>
      <c r="I10" s="22">
        <f>Без.НВ!I43</f>
        <v>69.261957913765713</v>
      </c>
      <c r="J10" s="22">
        <f>Без.НВ!J43</f>
        <v>69.018495109969706</v>
      </c>
      <c r="K10" s="22">
        <f>Без.НВ!K43</f>
        <v>67.168124297677679</v>
      </c>
      <c r="L10" s="22">
        <f>Без.НВ!L43</f>
        <v>65.649474227053602</v>
      </c>
      <c r="M10" s="22">
        <f>Без.НВ!M43</f>
        <v>61.743960198067484</v>
      </c>
      <c r="N10" s="22">
        <v>58.814563181335103</v>
      </c>
      <c r="O10" s="22">
        <v>54.55923944068136</v>
      </c>
      <c r="P10" s="22">
        <v>50.750172833516061</v>
      </c>
      <c r="Q10" s="22">
        <v>47.413531799644687</v>
      </c>
      <c r="R10" s="22">
        <v>46.484297774899808</v>
      </c>
      <c r="S10" s="22">
        <v>46.307588817836965</v>
      </c>
      <c r="T10" s="22">
        <v>44.305197348325855</v>
      </c>
      <c r="U10" s="22">
        <v>42.400296423778691</v>
      </c>
      <c r="V10" s="22">
        <v>40.469975587581914</v>
      </c>
      <c r="W10" s="22">
        <v>40.103841839250023</v>
      </c>
      <c r="X10" s="22">
        <v>40.85298414417457</v>
      </c>
      <c r="Y10" s="22">
        <f>Без.НВ!Y43</f>
        <v>41.479707715825917</v>
      </c>
      <c r="Z10" s="22">
        <f>Без.НВ!Z43</f>
        <v>42.531820404933981</v>
      </c>
      <c r="AA10" s="22">
        <f>Без.НВ!AA43</f>
        <v>43.329876035230569</v>
      </c>
      <c r="AB10" s="22">
        <f>Без.НВ!AB43</f>
        <v>46.142577682811421</v>
      </c>
      <c r="AC10" s="22">
        <f>Без.НВ!AC43</f>
        <v>48.691462733042876</v>
      </c>
      <c r="AD10" s="22">
        <f>Без.НВ!AD43</f>
        <v>49.72766427323306</v>
      </c>
      <c r="AE10" s="22">
        <f>Без.НВ!AE43</f>
        <v>50.940605133186132</v>
      </c>
      <c r="AF10" s="22">
        <f>Без.НВ!AF43</f>
        <v>50.184385758836157</v>
      </c>
      <c r="AG10" s="22">
        <f>Без.НВ!AG43</f>
        <v>51.308720816973761</v>
      </c>
      <c r="AH10" s="22">
        <f>Без.НВ!AH43</f>
        <v>52.101129766429956</v>
      </c>
      <c r="AI10" s="22">
        <f>Без.НВ!AI43</f>
        <v>52.97094714574154</v>
      </c>
      <c r="AJ10" s="22">
        <f>Без.НВ!AJ43</f>
        <v>55.112574402171155</v>
      </c>
      <c r="AK10" s="22">
        <f>Без.НВ!AK43</f>
        <v>57.630157134862969</v>
      </c>
      <c r="AL10" s="22">
        <f>Без.НВ!AL43</f>
        <v>60.331899537262586</v>
      </c>
      <c r="AM10" s="22">
        <f>Без.НВ!AM43</f>
        <v>63.070972873485623</v>
      </c>
    </row>
    <row r="11" spans="1:39" x14ac:dyDescent="0.2">
      <c r="A11" s="21" t="s">
        <v>104</v>
      </c>
      <c r="B11" s="22">
        <f>Без.НВ!B44</f>
        <v>75.536687244651361</v>
      </c>
      <c r="C11" s="22">
        <f>Без.НВ!C44</f>
        <v>74.722441339733606</v>
      </c>
      <c r="D11" s="22">
        <f>Без.НВ!D44</f>
        <v>74.699583445102618</v>
      </c>
      <c r="E11" s="22">
        <f>Без.НВ!E44</f>
        <v>75.807018000610142</v>
      </c>
      <c r="F11" s="22">
        <f>Без.НВ!F44</f>
        <v>76.366579150676699</v>
      </c>
      <c r="G11" s="22">
        <f>Без.НВ!G44</f>
        <v>75.484130088633734</v>
      </c>
      <c r="H11" s="22">
        <f>Без.НВ!H44</f>
        <v>74.297779803228138</v>
      </c>
      <c r="I11" s="22">
        <f>Без.НВ!I44</f>
        <v>74.574545093479728</v>
      </c>
      <c r="J11" s="22">
        <f>Без.НВ!J44</f>
        <v>75.828832091094128</v>
      </c>
      <c r="K11" s="22">
        <f>Без.НВ!K44</f>
        <v>74.711704527729182</v>
      </c>
      <c r="L11" s="22">
        <f>Без.НВ!L44</f>
        <v>72.547428643258598</v>
      </c>
      <c r="M11" s="22">
        <f>Без.НВ!M44</f>
        <v>68.522436948910354</v>
      </c>
      <c r="N11" s="22">
        <v>64.369272180618083</v>
      </c>
      <c r="O11" s="22">
        <v>59.925482951884845</v>
      </c>
      <c r="P11" s="22">
        <v>55.702961643444638</v>
      </c>
      <c r="Q11" s="22">
        <v>51.308649087029423</v>
      </c>
      <c r="R11" s="22">
        <v>50.583058274869728</v>
      </c>
      <c r="S11" s="22">
        <v>50.244583716835997</v>
      </c>
      <c r="T11" s="22">
        <v>48.791839885622622</v>
      </c>
      <c r="U11" s="22">
        <v>46.600837761525057</v>
      </c>
      <c r="V11" s="22">
        <v>45.138882001471025</v>
      </c>
      <c r="W11" s="22">
        <v>45.112070493069183</v>
      </c>
      <c r="X11" s="22">
        <v>45.787514702095265</v>
      </c>
      <c r="Y11" s="22">
        <f>Без.НВ!Y44</f>
        <v>47.439598963917341</v>
      </c>
      <c r="Z11" s="22">
        <f>Без.НВ!Z44</f>
        <v>49.551793163895589</v>
      </c>
      <c r="AA11" s="22">
        <f>Без.НВ!AA44</f>
        <v>51.457586135179653</v>
      </c>
      <c r="AB11" s="22">
        <f>Без.НВ!AB44</f>
        <v>54.228165598672462</v>
      </c>
      <c r="AC11" s="22">
        <f>Без.НВ!AC44</f>
        <v>56.206713806255223</v>
      </c>
      <c r="AD11" s="22">
        <f>Без.НВ!AD44</f>
        <v>56.907677527949666</v>
      </c>
      <c r="AE11" s="22">
        <f>Без.НВ!AE44</f>
        <v>57.865114528038752</v>
      </c>
      <c r="AF11" s="22">
        <f>Без.НВ!AF44</f>
        <v>58.858576349684519</v>
      </c>
      <c r="AG11" s="22">
        <f>Без.НВ!AG44</f>
        <v>60.284739228979944</v>
      </c>
      <c r="AH11" s="22">
        <f>Без.НВ!AH44</f>
        <v>61.674513114174481</v>
      </c>
      <c r="AI11" s="22">
        <f>Без.НВ!AI44</f>
        <v>62.824879290308843</v>
      </c>
      <c r="AJ11" s="22">
        <f>Без.НВ!AJ44</f>
        <v>64.32472824225411</v>
      </c>
      <c r="AK11" s="22">
        <f>Без.НВ!AK44</f>
        <v>66.228161103371903</v>
      </c>
      <c r="AL11" s="22">
        <f>Без.НВ!AL44</f>
        <v>68.492047301068197</v>
      </c>
      <c r="AM11" s="22">
        <f>Без.НВ!AM44</f>
        <v>70.571082213536357</v>
      </c>
    </row>
    <row r="12" spans="1:39" x14ac:dyDescent="0.2">
      <c r="A12" s="21" t="s">
        <v>105</v>
      </c>
      <c r="B12" s="22">
        <f>Без.НВ!B45</f>
        <v>53.268899943872874</v>
      </c>
      <c r="C12" s="22">
        <f>Без.НВ!C45</f>
        <v>50.201261513217986</v>
      </c>
      <c r="D12" s="22">
        <f>Без.НВ!D45</f>
        <v>49.46957928242594</v>
      </c>
      <c r="E12" s="22">
        <f>Без.НВ!E45</f>
        <v>49.412767894101286</v>
      </c>
      <c r="F12" s="22">
        <f>Без.НВ!F45</f>
        <v>48.958759378215177</v>
      </c>
      <c r="G12" s="22">
        <f>Без.НВ!G45</f>
        <v>48.416877710924901</v>
      </c>
      <c r="H12" s="22">
        <f>Без.НВ!H45</f>
        <v>52.007909527500154</v>
      </c>
      <c r="I12" s="22">
        <f>Без.НВ!I45</f>
        <v>53.01833634992407</v>
      </c>
      <c r="J12" s="22">
        <f>Без.НВ!J45</f>
        <v>49.000574969999455</v>
      </c>
      <c r="K12" s="22">
        <f>Без.НВ!K45</f>
        <v>46.0214620436684</v>
      </c>
      <c r="L12" s="22">
        <f>Без.НВ!L45</f>
        <v>45.895896746359469</v>
      </c>
      <c r="M12" s="22">
        <f>Без.НВ!M45</f>
        <v>42.742863319035273</v>
      </c>
      <c r="N12" s="22">
        <v>43.25671408490129</v>
      </c>
      <c r="O12" s="22">
        <v>39.902844058509437</v>
      </c>
      <c r="P12" s="22">
        <v>37.365545624535635</v>
      </c>
      <c r="Q12" s="22">
        <v>36.86528899462337</v>
      </c>
      <c r="R12" s="22">
        <v>35.873659245664534</v>
      </c>
      <c r="S12" s="22">
        <v>36.377184512847165</v>
      </c>
      <c r="T12" s="22">
        <v>32.883737487838808</v>
      </c>
      <c r="U12" s="22">
        <v>31.995379749364481</v>
      </c>
      <c r="V12" s="22">
        <v>29.136325735666453</v>
      </c>
      <c r="W12" s="22">
        <v>28.073302189657557</v>
      </c>
      <c r="X12" s="22">
        <v>28.539165644384273</v>
      </c>
      <c r="Y12" s="22">
        <f>Без.НВ!Y45</f>
        <v>27.358336145259994</v>
      </c>
      <c r="Z12" s="22">
        <f>Без.НВ!Z45</f>
        <v>26.605728286036818</v>
      </c>
      <c r="AA12" s="22">
        <f>Без.НВ!AA45</f>
        <v>25.723936659793818</v>
      </c>
      <c r="AB12" s="22">
        <f>Без.НВ!AB45</f>
        <v>27.822485827763511</v>
      </c>
      <c r="AC12" s="22">
        <f>Без.НВ!AC45</f>
        <v>29.961585602178626</v>
      </c>
      <c r="AD12" s="22">
        <f>Без.НВ!AD45</f>
        <v>31.811330524686877</v>
      </c>
      <c r="AE12" s="22">
        <f>Без.НВ!AE45</f>
        <v>32.664942849530043</v>
      </c>
      <c r="AF12" s="22">
        <f>Без.НВ!AF45</f>
        <v>28.364431296168856</v>
      </c>
      <c r="AG12" s="22">
        <f>Без.НВ!AG45</f>
        <v>28.932580171926443</v>
      </c>
      <c r="AH12" s="22">
        <f>Без.НВ!AH45</f>
        <v>28.651405454852487</v>
      </c>
      <c r="AI12" s="22">
        <f>Без.НВ!AI45</f>
        <v>29.538370113966707</v>
      </c>
      <c r="AJ12" s="22">
        <f>Без.НВ!AJ45</f>
        <v>32.562563668038784</v>
      </c>
      <c r="AK12" s="22">
        <f>Без.НВ!AK45</f>
        <v>37.214481406988568</v>
      </c>
      <c r="AL12" s="22">
        <f>Без.НВ!AL45</f>
        <v>41.619097777993701</v>
      </c>
      <c r="AM12" s="22">
        <f>Без.НВ!AM45</f>
        <v>46.159290725500348</v>
      </c>
    </row>
    <row r="13" spans="1:39" x14ac:dyDescent="0.2">
      <c r="A13" s="16" t="s">
        <v>106</v>
      </c>
      <c r="B13" s="15">
        <f>Без.НВ!B51</f>
        <v>71.382585696826197</v>
      </c>
      <c r="C13" s="15">
        <f>Без.НВ!C51</f>
        <v>75.405961722516579</v>
      </c>
      <c r="D13" s="15">
        <f>Без.НВ!D51</f>
        <v>74.992810927728996</v>
      </c>
      <c r="E13" s="15">
        <f>Без.НВ!E51</f>
        <v>74.465249056408126</v>
      </c>
      <c r="F13" s="15">
        <f>Без.НВ!F51</f>
        <v>76.09915656375982</v>
      </c>
      <c r="G13" s="15">
        <f>Без.НВ!G51</f>
        <v>74.072982579851782</v>
      </c>
      <c r="H13" s="15">
        <f>Без.НВ!H51</f>
        <v>69.536364828944428</v>
      </c>
      <c r="I13" s="15">
        <f>Без.НВ!I51</f>
        <v>71.523456530058382</v>
      </c>
      <c r="J13" s="15">
        <f>Без.НВ!J51</f>
        <v>77.014817070950414</v>
      </c>
      <c r="K13" s="15">
        <f>Без.НВ!K51</f>
        <v>76.2875918181727</v>
      </c>
      <c r="L13" s="15">
        <f>Без.НВ!L51</f>
        <v>75.484516166738814</v>
      </c>
      <c r="M13" s="15">
        <f>Без.НВ!M51</f>
        <v>72.277066401883644</v>
      </c>
      <c r="N13" s="15">
        <v>68.40610361092736</v>
      </c>
      <c r="O13" s="15">
        <v>68.374973446298071</v>
      </c>
      <c r="P13" s="15">
        <v>64.566883089390515</v>
      </c>
      <c r="Q13" s="15">
        <v>61.986619727499537</v>
      </c>
      <c r="R13" s="15">
        <v>64.876787311432523</v>
      </c>
      <c r="S13" s="15">
        <v>57.48019446729721</v>
      </c>
      <c r="T13" s="15">
        <v>56.006361710425423</v>
      </c>
      <c r="U13" s="15">
        <v>58.421666570236063</v>
      </c>
      <c r="V13" s="15">
        <v>52.860276997747732</v>
      </c>
      <c r="W13" s="15">
        <v>52.695996489115636</v>
      </c>
      <c r="X13" s="15">
        <v>55.235390557175442</v>
      </c>
      <c r="Y13" s="15">
        <f>Без.НВ!Y51</f>
        <v>55.800817635009281</v>
      </c>
      <c r="Z13" s="15">
        <f>Без.НВ!Z51</f>
        <v>51.401002685943389</v>
      </c>
      <c r="AA13" s="15">
        <f>Без.НВ!AA51</f>
        <v>55.750902410816003</v>
      </c>
      <c r="AB13" s="15">
        <f>Без.НВ!AB51</f>
        <v>56.629710148878644</v>
      </c>
      <c r="AC13" s="15">
        <f>Без.НВ!AC51</f>
        <v>54.392720959997753</v>
      </c>
      <c r="AD13" s="15">
        <f>Без.НВ!AD51</f>
        <v>55.532380659562008</v>
      </c>
      <c r="AE13" s="15">
        <f>Без.НВ!AE51</f>
        <v>52.00302944085292</v>
      </c>
      <c r="AF13" s="15">
        <f>Без.НВ!AF51</f>
        <v>53.8573160819072</v>
      </c>
      <c r="AG13" s="15">
        <f>Без.НВ!AG51</f>
        <v>56.190775042448315</v>
      </c>
      <c r="AH13" s="15">
        <f>Без.НВ!AH51</f>
        <v>58.394628936331316</v>
      </c>
      <c r="AI13" s="15">
        <f>Без.НВ!AI51</f>
        <v>59.111924352483825</v>
      </c>
      <c r="AJ13" s="15">
        <f>Без.НВ!AJ51</f>
        <v>60.920119159812657</v>
      </c>
      <c r="AK13" s="15">
        <f>Без.НВ!AK51</f>
        <v>62.164293621237235</v>
      </c>
      <c r="AL13" s="15">
        <f>Без.НВ!AL51</f>
        <v>59.868005120025018</v>
      </c>
      <c r="AM13" s="15">
        <f>Без.НВ!AM51</f>
        <v>65.027639648860031</v>
      </c>
    </row>
    <row r="14" spans="1:39" x14ac:dyDescent="0.2">
      <c r="A14" s="16" t="s">
        <v>107</v>
      </c>
      <c r="B14" s="15">
        <f>Без.НВ!B53</f>
        <v>95.766552232902455</v>
      </c>
      <c r="C14" s="15">
        <f>Без.НВ!C53</f>
        <v>95.970711395894782</v>
      </c>
      <c r="D14" s="15">
        <f>Без.НВ!D53</f>
        <v>96.20467920392089</v>
      </c>
      <c r="E14" s="15">
        <f>Без.НВ!E53</f>
        <v>96.675107579747348</v>
      </c>
      <c r="F14" s="15">
        <f>Без.НВ!F53</f>
        <v>96.643516075008804</v>
      </c>
      <c r="G14" s="15">
        <f>Без.НВ!G53</f>
        <v>96.682846160842814</v>
      </c>
      <c r="H14" s="15">
        <f>Без.НВ!H53</f>
        <v>96.66840251276335</v>
      </c>
      <c r="I14" s="15">
        <f>Без.НВ!I53</f>
        <v>96.815717693563514</v>
      </c>
      <c r="J14" s="15">
        <f>Без.НВ!J53</f>
        <v>97.189837784323529</v>
      </c>
      <c r="K14" s="15">
        <f>Без.НВ!K53</f>
        <v>97.151969217608581</v>
      </c>
      <c r="L14" s="15">
        <f>Без.НВ!L53</f>
        <v>97.249891143024101</v>
      </c>
      <c r="M14" s="15">
        <f>Без.НВ!M53</f>
        <v>97.352531416716104</v>
      </c>
      <c r="N14" s="15">
        <v>97.062200928405034</v>
      </c>
      <c r="O14" s="15">
        <v>97.221864036361737</v>
      </c>
      <c r="P14" s="15">
        <v>97.06634254463593</v>
      </c>
      <c r="Q14" s="15">
        <v>97.096112071543047</v>
      </c>
      <c r="R14" s="15">
        <v>97.224460788429653</v>
      </c>
      <c r="S14" s="15">
        <v>97.223682355279024</v>
      </c>
      <c r="T14" s="15">
        <v>97.263571950778825</v>
      </c>
      <c r="U14" s="15">
        <v>97.250286019086204</v>
      </c>
      <c r="V14" s="15">
        <v>97.246727932844692</v>
      </c>
      <c r="W14" s="15">
        <v>97.501944974066006</v>
      </c>
      <c r="X14" s="15">
        <v>97.702115113051107</v>
      </c>
      <c r="Y14" s="15">
        <f>Без.НВ!Y53</f>
        <v>97.700631952239689</v>
      </c>
      <c r="Z14" s="15">
        <f>Без.НВ!Z53</f>
        <v>79.575709769159857</v>
      </c>
      <c r="AA14" s="15">
        <f>Без.НВ!AA53</f>
        <v>79.811087500912848</v>
      </c>
      <c r="AB14" s="15">
        <f>Без.НВ!AB53</f>
        <v>80.214099641755482</v>
      </c>
      <c r="AC14" s="15">
        <f>Без.НВ!AC53</f>
        <v>80.468629314857623</v>
      </c>
      <c r="AD14" s="15">
        <f>Без.НВ!AD53</f>
        <v>80.437735375036738</v>
      </c>
      <c r="AE14" s="15">
        <f>Без.НВ!AE53</f>
        <v>80.57999729571101</v>
      </c>
      <c r="AF14" s="15">
        <f>Без.НВ!AF53</f>
        <v>80.800355360500348</v>
      </c>
      <c r="AG14" s="15">
        <f>Без.НВ!AG53</f>
        <v>80.960592675304966</v>
      </c>
      <c r="AH14" s="15">
        <f>Без.НВ!AH53</f>
        <v>81.076002350622218</v>
      </c>
      <c r="AI14" s="15">
        <f>Без.НВ!AI53</f>
        <v>81.287521521196183</v>
      </c>
      <c r="AJ14" s="15">
        <f>Без.НВ!AJ53</f>
        <v>81.552975877660188</v>
      </c>
      <c r="AK14" s="15">
        <f>Без.НВ!AK53</f>
        <v>82.042251951137672</v>
      </c>
      <c r="AL14" s="15">
        <f>Без.НВ!AL53</f>
        <v>81.545833938879582</v>
      </c>
      <c r="AM14" s="15">
        <f>Без.НВ!AM53</f>
        <v>82.029664367692831</v>
      </c>
    </row>
    <row r="15" spans="1:39" x14ac:dyDescent="0.2">
      <c r="A15" s="16" t="s">
        <v>108</v>
      </c>
      <c r="B15" s="15">
        <f>Без.НВ!B52</f>
        <v>33.357509912538532</v>
      </c>
      <c r="C15" s="15">
        <f>Без.НВ!C52</f>
        <v>38.352479893385663</v>
      </c>
      <c r="D15" s="15">
        <f>Без.НВ!D52</f>
        <v>37.187199803731339</v>
      </c>
      <c r="E15" s="15">
        <f>Без.НВ!E52</f>
        <v>36.292674136089644</v>
      </c>
      <c r="F15" s="15">
        <f>Без.НВ!F52</f>
        <v>37.90235925157365</v>
      </c>
      <c r="G15" s="15">
        <f>Без.НВ!G52</f>
        <v>35.679585801583428</v>
      </c>
      <c r="H15" s="15">
        <f>Без.НВ!H52</f>
        <v>31.492050491806001</v>
      </c>
      <c r="I15" s="15">
        <f>Без.НВ!I52</f>
        <v>33.681461417368041</v>
      </c>
      <c r="J15" s="15">
        <f>Без.НВ!J52</f>
        <v>39.612038501381157</v>
      </c>
      <c r="K15" s="15">
        <f>Без.НВ!K52</f>
        <v>38.580887114512599</v>
      </c>
      <c r="L15" s="15">
        <f>Без.НВ!L52</f>
        <v>37.49672804765958</v>
      </c>
      <c r="M15" s="15">
        <f>Без.НВ!M52</f>
        <v>33.500523389819378</v>
      </c>
      <c r="N15" s="15">
        <v>30.668560752910089</v>
      </c>
      <c r="O15" s="15">
        <v>30.840865098153575</v>
      </c>
      <c r="P15" s="15">
        <v>27.488458033142511</v>
      </c>
      <c r="Q15" s="15">
        <v>26.233586426844301</v>
      </c>
      <c r="R15" s="15">
        <v>29.296789374185334</v>
      </c>
      <c r="S15" s="15">
        <v>23.711470555034751</v>
      </c>
      <c r="T15" s="15">
        <v>21.522724697095178</v>
      </c>
      <c r="U15" s="15">
        <v>23.93880404587189</v>
      </c>
      <c r="V15" s="15">
        <v>19.458900699809572</v>
      </c>
      <c r="W15" s="15">
        <v>18.997260982597499</v>
      </c>
      <c r="X15" s="15">
        <v>20.157479263246966</v>
      </c>
      <c r="Y15" s="15">
        <f>Без.НВ!Y52</f>
        <v>20.203086398636934</v>
      </c>
      <c r="Z15" s="15">
        <f>Без.НВ!Z52</f>
        <v>20.593199368975672</v>
      </c>
      <c r="AA15" s="15">
        <f>Без.НВ!AA52</f>
        <v>24.173441856525159</v>
      </c>
      <c r="AB15" s="15">
        <f>Без.НВ!AB52</f>
        <v>24.638418339709844</v>
      </c>
      <c r="AC15" s="15">
        <f>Без.НВ!AC52</f>
        <v>21.626873117010028</v>
      </c>
      <c r="AD15" s="15">
        <f>Без.НВ!AD52</f>
        <v>23.312165384863604</v>
      </c>
      <c r="AE15" s="15">
        <f>Без.НВ!AE52</f>
        <v>19.564063795507654</v>
      </c>
      <c r="AF15" s="15">
        <f>Без.НВ!AF52</f>
        <v>19.651798442306571</v>
      </c>
      <c r="AG15" s="15">
        <f>Без.НВ!AG52</f>
        <v>21.702221147130992</v>
      </c>
      <c r="AH15" s="15">
        <f>Без.НВ!AH52</f>
        <v>23.593236079955094</v>
      </c>
      <c r="AI15" s="15">
        <f>Без.НВ!AI52</f>
        <v>24.839331346643235</v>
      </c>
      <c r="AJ15" s="15">
        <f>Без.НВ!AJ52</f>
        <v>27.39967023121736</v>
      </c>
      <c r="AK15" s="15">
        <f>Без.НВ!AK52</f>
        <v>30.716049398708133</v>
      </c>
      <c r="AL15" s="15">
        <f>Без.НВ!AL52</f>
        <v>29.88567596257985</v>
      </c>
      <c r="AM15" s="15">
        <f>Без.НВ!AM52</f>
        <v>37.927526927560976</v>
      </c>
    </row>
    <row r="16" spans="1:39" x14ac:dyDescent="0.2">
      <c r="A16" s="20" t="s">
        <v>109</v>
      </c>
      <c r="B16" s="23">
        <f>Отз.НВ!B43</f>
        <v>49.475249558824501</v>
      </c>
      <c r="C16" s="23">
        <f>Отз.НВ!C43</f>
        <v>47.327766635895877</v>
      </c>
      <c r="D16" s="23">
        <f>Отз.НВ!D43</f>
        <v>49.240224372456083</v>
      </c>
      <c r="E16" s="23">
        <f>Отз.НВ!E43</f>
        <v>51.1173524876397</v>
      </c>
      <c r="F16" s="23">
        <f>Отз.НВ!F43</f>
        <v>49.400729617435331</v>
      </c>
      <c r="G16" s="23">
        <f>Отз.НВ!G43</f>
        <v>49.229997955807683</v>
      </c>
      <c r="H16" s="23">
        <f>Отз.НВ!H43</f>
        <v>54.088405711145072</v>
      </c>
      <c r="I16" s="23">
        <f>Отз.НВ!I43</f>
        <v>55.274533522807282</v>
      </c>
      <c r="J16" s="23">
        <f>Отз.НВ!J43</f>
        <v>47.662229641919204</v>
      </c>
      <c r="K16" s="23">
        <f>Отз.НВ!K43</f>
        <v>37.789461571932478</v>
      </c>
      <c r="L16" s="23">
        <f>Отз.НВ!L43</f>
        <v>40.982529536144497</v>
      </c>
      <c r="M16" s="23">
        <f>Отз.НВ!M43</f>
        <v>42.090950131389668</v>
      </c>
      <c r="N16" s="23">
        <v>42.341778267558034</v>
      </c>
      <c r="O16" s="23">
        <v>44.372039486308999</v>
      </c>
      <c r="P16" s="23">
        <v>47.160640658151301</v>
      </c>
      <c r="Q16" s="23">
        <v>47.748064801354325</v>
      </c>
      <c r="R16" s="23">
        <v>48.701428754413598</v>
      </c>
      <c r="S16" s="23">
        <v>54.10344987586231</v>
      </c>
      <c r="T16" s="23">
        <v>53.860177090101566</v>
      </c>
      <c r="U16" s="23">
        <v>53.888733410116131</v>
      </c>
      <c r="V16" s="23">
        <v>54.055542030678403</v>
      </c>
      <c r="W16" s="23">
        <v>52.249742068876259</v>
      </c>
      <c r="X16" s="23">
        <v>55.066538219506931</v>
      </c>
      <c r="Y16" s="23">
        <f>Отз.НВ!Y43</f>
        <v>58.033686993589285</v>
      </c>
      <c r="Z16" s="23">
        <f>Отз.НВ!Z43</f>
        <v>57.824884908241827</v>
      </c>
      <c r="AA16" s="23">
        <f>Отз.НВ!AA43</f>
        <v>60.70976000080617</v>
      </c>
      <c r="AB16" s="23">
        <f>Отз.НВ!AB43</f>
        <v>60.529323037296187</v>
      </c>
      <c r="AC16" s="23">
        <f>Отз.НВ!AC43</f>
        <v>56.687101901410529</v>
      </c>
      <c r="AD16" s="23">
        <f>Отз.НВ!AD43</f>
        <v>57.827367542573867</v>
      </c>
      <c r="AE16" s="23">
        <f>Отз.НВ!AE43</f>
        <v>58.317378124040367</v>
      </c>
      <c r="AF16" s="23">
        <f>Отз.НВ!AF43</f>
        <v>56.804976892910716</v>
      </c>
      <c r="AG16" s="23">
        <f>Отз.НВ!AG43</f>
        <v>60.578004423975074</v>
      </c>
      <c r="AH16" s="23">
        <f>Отз.НВ!AH43</f>
        <v>57.802251149568072</v>
      </c>
      <c r="AI16" s="23">
        <f>Отз.НВ!AI43</f>
        <v>59.441323074867661</v>
      </c>
      <c r="AJ16" s="23">
        <f>Отз.НВ!AJ43</f>
        <v>63.424199000175719</v>
      </c>
      <c r="AK16" s="23">
        <f>Отз.НВ!AK43</f>
        <v>64.166055153032758</v>
      </c>
      <c r="AL16" s="23">
        <f>Отз.НВ!AL43</f>
        <v>68.699137255649561</v>
      </c>
      <c r="AM16" s="23">
        <f>Отз.НВ!AM43</f>
        <v>69.125279639183418</v>
      </c>
    </row>
    <row r="17" spans="1:39" x14ac:dyDescent="0.2">
      <c r="A17" s="20" t="s">
        <v>110</v>
      </c>
      <c r="B17" s="23">
        <f>Отз.НВ!B44</f>
        <v>44.045430521936311</v>
      </c>
      <c r="C17" s="23">
        <f>Отз.НВ!C44</f>
        <v>44.119139475006357</v>
      </c>
      <c r="D17" s="23">
        <f>Отз.НВ!D44</f>
        <v>44.79687656028338</v>
      </c>
      <c r="E17" s="23">
        <f>Отз.НВ!E44</f>
        <v>42.382414850331216</v>
      </c>
      <c r="F17" s="23">
        <f>Отз.НВ!F44</f>
        <v>39.933472437830297</v>
      </c>
      <c r="G17" s="23">
        <f>Отз.НВ!G44</f>
        <v>34.969184506998396</v>
      </c>
      <c r="H17" s="23">
        <f>Отз.НВ!H44</f>
        <v>33.4896658489074</v>
      </c>
      <c r="I17" s="23">
        <f>Отз.НВ!I44</f>
        <v>33.305156524666003</v>
      </c>
      <c r="J17" s="23">
        <f>Отз.НВ!J44</f>
        <v>30.933997303997213</v>
      </c>
      <c r="K17" s="23">
        <f>Отз.НВ!K44</f>
        <v>24.70991965210542</v>
      </c>
      <c r="L17" s="23">
        <f>Отз.НВ!L44</f>
        <v>20.650517190161231</v>
      </c>
      <c r="M17" s="23">
        <f>Отз.НВ!M44</f>
        <v>20.706730229990132</v>
      </c>
      <c r="N17" s="23">
        <v>24.980335624931772</v>
      </c>
      <c r="O17" s="23">
        <v>23.444969959483917</v>
      </c>
      <c r="P17" s="23">
        <v>23.604094081253621</v>
      </c>
      <c r="Q17" s="23">
        <v>22.645666075756075</v>
      </c>
      <c r="R17" s="23">
        <v>22.267977929380464</v>
      </c>
      <c r="S17" s="23">
        <v>22.315946657234957</v>
      </c>
      <c r="T17" s="23">
        <v>20.599330196274703</v>
      </c>
      <c r="U17" s="23">
        <v>19.475126552632492</v>
      </c>
      <c r="V17" s="23">
        <v>18.496590578650775</v>
      </c>
      <c r="W17" s="23">
        <v>16.057684367725493</v>
      </c>
      <c r="X17" s="23">
        <v>14.410623224811356</v>
      </c>
      <c r="Y17" s="23">
        <f>Отз.НВ!Y44</f>
        <v>75.183446923795572</v>
      </c>
      <c r="Z17" s="23">
        <f>Отз.НВ!Z44</f>
        <v>75.448712858460539</v>
      </c>
      <c r="AA17" s="23">
        <f>Отз.НВ!AA44</f>
        <v>74.141881633678395</v>
      </c>
      <c r="AB17" s="23">
        <f>Отз.НВ!AB44</f>
        <v>74.72131363791739</v>
      </c>
      <c r="AC17" s="23">
        <f>Отз.НВ!AC44</f>
        <v>71.104768504465753</v>
      </c>
      <c r="AD17" s="23">
        <f>Отз.НВ!AD44</f>
        <v>69.237945938428496</v>
      </c>
      <c r="AE17" s="23">
        <f>Отз.НВ!AE44</f>
        <v>68.427656875610126</v>
      </c>
      <c r="AF17" s="23">
        <f>Отз.НВ!AF44</f>
        <v>69.157457488055158</v>
      </c>
      <c r="AG17" s="23">
        <f>Отз.НВ!AG44</f>
        <v>69.042858657507296</v>
      </c>
      <c r="AH17" s="23">
        <f>Отз.НВ!AH44</f>
        <v>69.071617979495187</v>
      </c>
      <c r="AI17" s="23">
        <f>Отз.НВ!AI44</f>
        <v>70.77843495952601</v>
      </c>
      <c r="AJ17" s="23">
        <f>Отз.НВ!AJ44</f>
        <v>72.186101310672882</v>
      </c>
      <c r="AK17" s="23">
        <f>Отз.НВ!AK44</f>
        <v>73.374814137933726</v>
      </c>
      <c r="AL17" s="23">
        <f>Отз.НВ!AL44</f>
        <v>75.155326537973195</v>
      </c>
      <c r="AM17" s="23">
        <f>Отз.НВ!AM44</f>
        <v>75.268237404806783</v>
      </c>
    </row>
    <row r="18" spans="1:39" x14ac:dyDescent="0.2">
      <c r="A18" s="20" t="s">
        <v>111</v>
      </c>
      <c r="B18" s="23">
        <f>Отз.НВ!B45</f>
        <v>49.957390495124969</v>
      </c>
      <c r="C18" s="23">
        <f>Отз.НВ!C45</f>
        <v>47.64646201978961</v>
      </c>
      <c r="D18" s="23">
        <f>Отз.НВ!D45</f>
        <v>49.657008033752383</v>
      </c>
      <c r="E18" s="23">
        <f>Отз.НВ!E45</f>
        <v>51.83420017495002</v>
      </c>
      <c r="F18" s="23">
        <f>Отз.НВ!F45</f>
        <v>50.296656102459991</v>
      </c>
      <c r="G18" s="23">
        <f>Отз.НВ!G45</f>
        <v>50.573958349049285</v>
      </c>
      <c r="H18" s="23">
        <f>Отз.НВ!H45</f>
        <v>55.835167777458238</v>
      </c>
      <c r="I18" s="23">
        <f>Отз.НВ!I45</f>
        <v>57.261273286451164</v>
      </c>
      <c r="J18" s="23">
        <f>Отз.НВ!J45</f>
        <v>49.272529876539458</v>
      </c>
      <c r="K18" s="23">
        <f>Отз.НВ!K45</f>
        <v>39.008962577411921</v>
      </c>
      <c r="L18" s="23">
        <f>Отз.НВ!L45</f>
        <v>43.244984644686483</v>
      </c>
      <c r="M18" s="23">
        <f>Отз.НВ!M45</f>
        <v>43.986085872719016</v>
      </c>
      <c r="N18" s="23">
        <v>43.517985040207883</v>
      </c>
      <c r="O18" s="23">
        <v>45.795789428905422</v>
      </c>
      <c r="P18" s="23">
        <v>48.666941176923125</v>
      </c>
      <c r="Q18" s="23">
        <v>49.163664977319307</v>
      </c>
      <c r="R18" s="23">
        <v>50.319900750015492</v>
      </c>
      <c r="S18" s="23">
        <v>55.635727849649953</v>
      </c>
      <c r="T18" s="23">
        <v>55.456076304589374</v>
      </c>
      <c r="U18" s="23">
        <v>55.795134679332683</v>
      </c>
      <c r="V18" s="23">
        <v>55.703683971398419</v>
      </c>
      <c r="W18" s="23">
        <v>53.854521032303126</v>
      </c>
      <c r="X18" s="23">
        <v>57.186202141834642</v>
      </c>
      <c r="Y18" s="23">
        <f>Отз.НВ!Y45</f>
        <v>54.877736689244038</v>
      </c>
      <c r="Z18" s="23">
        <f>Отз.НВ!Z45</f>
        <v>54.382759520337785</v>
      </c>
      <c r="AA18" s="23">
        <f>Отз.НВ!AA45</f>
        <v>57.213729503985569</v>
      </c>
      <c r="AB18" s="23">
        <f>Отз.НВ!AB45</f>
        <v>56.815539601720843</v>
      </c>
      <c r="AC18" s="23">
        <f>Отз.НВ!AC45</f>
        <v>53.40699960481254</v>
      </c>
      <c r="AD18" s="23">
        <f>Отз.НВ!AD45</f>
        <v>54.932775926411182</v>
      </c>
      <c r="AE18" s="23">
        <f>Отз.НВ!AE45</f>
        <v>56.11361363520426</v>
      </c>
      <c r="AF18" s="23">
        <f>Отз.НВ!AF45</f>
        <v>53.966153551002208</v>
      </c>
      <c r="AG18" s="23">
        <f>Отз.НВ!AG45</f>
        <v>58.229055060712817</v>
      </c>
      <c r="AH18" s="23">
        <f>Отз.НВ!AH45</f>
        <v>54.513770080111321</v>
      </c>
      <c r="AI18" s="23">
        <f>Отз.НВ!AI45</f>
        <v>56.075912934828821</v>
      </c>
      <c r="AJ18" s="23">
        <f>Отз.НВ!AJ45</f>
        <v>60.472207725764534</v>
      </c>
      <c r="AK18" s="23">
        <f>Отз.НВ!AK45</f>
        <v>61.100772819487737</v>
      </c>
      <c r="AL18" s="23">
        <f>Отз.НВ!AL45</f>
        <v>66.66250458352205</v>
      </c>
      <c r="AM18" s="23">
        <f>Отз.НВ!AM45</f>
        <v>66.671189800308014</v>
      </c>
    </row>
    <row r="20" spans="1:39" x14ac:dyDescent="0.2">
      <c r="A20" s="36" t="s">
        <v>99</v>
      </c>
      <c r="B20" s="37" t="str">
        <f>B3</f>
        <v>01.01.2020</v>
      </c>
      <c r="C20" s="37" t="str">
        <f t="shared" ref="C20:AM20" si="0">C3</f>
        <v>01.02.2020</v>
      </c>
      <c r="D20" s="37" t="str">
        <f t="shared" si="0"/>
        <v>01.03.2020</v>
      </c>
      <c r="E20" s="37" t="str">
        <f t="shared" si="0"/>
        <v>01.04.2020</v>
      </c>
      <c r="F20" s="37" t="str">
        <f t="shared" si="0"/>
        <v>01.05.2020</v>
      </c>
      <c r="G20" s="37" t="str">
        <f t="shared" si="0"/>
        <v>01.06.2020</v>
      </c>
      <c r="H20" s="37" t="str">
        <f t="shared" si="0"/>
        <v>01.07.2020</v>
      </c>
      <c r="I20" s="37" t="str">
        <f t="shared" si="0"/>
        <v>01.08.2020</v>
      </c>
      <c r="J20" s="37" t="str">
        <f t="shared" si="0"/>
        <v>01.09.2020</v>
      </c>
      <c r="K20" s="37" t="str">
        <f t="shared" si="0"/>
        <v>01.10.2020</v>
      </c>
      <c r="L20" s="37">
        <f t="shared" ref="L20:M20" si="1">L3</f>
        <v>44136</v>
      </c>
      <c r="M20" s="37">
        <f t="shared" si="1"/>
        <v>44166</v>
      </c>
      <c r="N20" s="37">
        <v>44197</v>
      </c>
      <c r="O20" s="37">
        <v>44228</v>
      </c>
      <c r="P20" s="37">
        <v>44256</v>
      </c>
      <c r="Q20" s="37">
        <v>44287</v>
      </c>
      <c r="R20" s="37">
        <v>44317</v>
      </c>
      <c r="S20" s="37">
        <v>44348</v>
      </c>
      <c r="T20" s="37">
        <v>44378</v>
      </c>
      <c r="U20" s="37">
        <v>44409</v>
      </c>
      <c r="V20" s="37">
        <v>44440</v>
      </c>
      <c r="W20" s="37">
        <v>44470</v>
      </c>
      <c r="X20" s="37">
        <v>44501</v>
      </c>
      <c r="Y20" s="37">
        <v>44531</v>
      </c>
      <c r="Z20" s="37">
        <v>44562</v>
      </c>
      <c r="AA20" s="37">
        <v>44593</v>
      </c>
      <c r="AB20" s="37">
        <v>44621</v>
      </c>
      <c r="AC20" s="37">
        <v>44652</v>
      </c>
      <c r="AD20" s="37">
        <v>44682</v>
      </c>
      <c r="AE20" s="37">
        <v>44713</v>
      </c>
      <c r="AF20" s="37">
        <v>44743</v>
      </c>
      <c r="AG20" s="37">
        <v>44774</v>
      </c>
      <c r="AH20" s="37">
        <v>44805</v>
      </c>
      <c r="AI20" s="37">
        <v>44835</v>
      </c>
      <c r="AJ20" s="37">
        <v>44866</v>
      </c>
      <c r="AK20" s="37">
        <f t="shared" si="0"/>
        <v>44896</v>
      </c>
      <c r="AL20" s="37">
        <v>44927</v>
      </c>
      <c r="AM20" s="121">
        <f t="shared" si="0"/>
        <v>44958</v>
      </c>
    </row>
    <row r="21" spans="1:39" x14ac:dyDescent="0.2">
      <c r="A21" s="17" t="s">
        <v>42</v>
      </c>
      <c r="B21" s="18">
        <f>Ост.Ин!B53</f>
        <v>54.568272933791341</v>
      </c>
      <c r="C21" s="18">
        <f>Ост.Ин!C53</f>
        <v>54.921758551808594</v>
      </c>
      <c r="D21" s="18">
        <f>Ост.Ин!D53</f>
        <v>56.645259464041189</v>
      </c>
      <c r="E21" s="18">
        <f>Ост.Ин!E53</f>
        <v>56.639987147269075</v>
      </c>
      <c r="F21" s="18">
        <f>Ост.Ин!F53</f>
        <v>56.57557255064917</v>
      </c>
      <c r="G21" s="18">
        <f>Ост.Ин!G53</f>
        <v>56.350659767976317</v>
      </c>
      <c r="H21" s="18">
        <f>Ост.Ин!H53</f>
        <v>56.777855819219283</v>
      </c>
      <c r="I21" s="18">
        <f>Ост.Ин!I53</f>
        <v>55.932816076455275</v>
      </c>
      <c r="J21" s="18">
        <f>Ост.Ин!J53</f>
        <v>57.726562983564975</v>
      </c>
      <c r="K21" s="18">
        <f>Ост.Ин!K53</f>
        <v>59.094514007823776</v>
      </c>
      <c r="L21" s="18">
        <f>Ост.Ин!L53</f>
        <v>59.02954777978465</v>
      </c>
      <c r="M21" s="18">
        <f>Ост.Ин!M53</f>
        <v>61.092134873920756</v>
      </c>
      <c r="N21" s="18">
        <v>61.514464537840574</v>
      </c>
      <c r="O21" s="18">
        <v>60.544264313972519</v>
      </c>
      <c r="P21" s="18">
        <v>61.270273312060752</v>
      </c>
      <c r="Q21" s="18">
        <v>61.109201988081907</v>
      </c>
      <c r="R21" s="18">
        <v>60.217947517360749</v>
      </c>
      <c r="S21" s="18">
        <v>60.989187292528904</v>
      </c>
      <c r="T21" s="18">
        <v>62.066705514815368</v>
      </c>
      <c r="U21" s="18">
        <v>60.009112131663869</v>
      </c>
      <c r="V21" s="18">
        <v>61.304337484677099</v>
      </c>
      <c r="W21" s="18">
        <v>62.925761510765113</v>
      </c>
      <c r="X21" s="18">
        <v>62.977935123503059</v>
      </c>
      <c r="Y21" s="18">
        <f>Ост.Ин!Y53</f>
        <v>53.75909547907839</v>
      </c>
      <c r="Z21" s="18">
        <f>Ост.Ин!Z53</f>
        <v>54.466859120667323</v>
      </c>
      <c r="AA21" s="18">
        <f>Ост.Ин!AA53</f>
        <v>56.774896322800807</v>
      </c>
      <c r="AB21" s="18">
        <f>Ост.Ин!AB53</f>
        <v>58.318102949449433</v>
      </c>
      <c r="AC21" s="18">
        <f>Ост.Ин!AC53</f>
        <v>57.991511498944362</v>
      </c>
      <c r="AD21" s="18">
        <f>Ост.Ин!AD53</f>
        <v>57.99516640238965</v>
      </c>
      <c r="AE21" s="18">
        <f>Ост.Ин!AE53</f>
        <v>56.935031019694485</v>
      </c>
      <c r="AF21" s="18">
        <f>Ост.Ин!AF53</f>
        <v>57.64778257381986</v>
      </c>
      <c r="AG21" s="18">
        <f>Ост.Ин!AG53</f>
        <v>59.176054681382752</v>
      </c>
      <c r="AH21" s="18">
        <f>Ост.Ин!AH53</f>
        <v>60.3204839507261</v>
      </c>
      <c r="AI21" s="18">
        <f>Ост.Ин!AI53</f>
        <v>59.985936103444537</v>
      </c>
      <c r="AJ21" s="18">
        <f>Ост.Ин!AJ53</f>
        <v>59.566480225283399</v>
      </c>
      <c r="AK21" s="18">
        <f>Ост.Ин!AK53</f>
        <v>60.575536789213544</v>
      </c>
      <c r="AL21" s="18">
        <f>Ост.Ин!AL53</f>
        <v>61.342427789756684</v>
      </c>
      <c r="AM21" s="18">
        <f>Ост.Ин!AM53</f>
        <v>60.905050472961122</v>
      </c>
    </row>
    <row r="22" spans="1:39" x14ac:dyDescent="0.2">
      <c r="A22" s="19" t="s">
        <v>44</v>
      </c>
      <c r="B22" s="18">
        <f>Ост.Ин!B54</f>
        <v>62.547849646254519</v>
      </c>
      <c r="C22" s="18">
        <f>Ост.Ин!C54</f>
        <v>63.070432370107333</v>
      </c>
      <c r="D22" s="18">
        <f>Ост.Ин!D54</f>
        <v>63.423969081074596</v>
      </c>
      <c r="E22" s="18">
        <f>Ост.Ин!E54</f>
        <v>64.428892260845643</v>
      </c>
      <c r="F22" s="18">
        <f>Ост.Ин!F54</f>
        <v>65.183878512822702</v>
      </c>
      <c r="G22" s="18">
        <f>Ост.Ин!G54</f>
        <v>65.449158318398844</v>
      </c>
      <c r="H22" s="18">
        <f>Ост.Ин!H54</f>
        <v>66.30811732709401</v>
      </c>
      <c r="I22" s="18">
        <f>Ост.Ин!I54</f>
        <v>67.60634940351305</v>
      </c>
      <c r="J22" s="18">
        <f>Ост.Ин!J54</f>
        <v>71.366442392512255</v>
      </c>
      <c r="K22" s="18">
        <f>Ост.Ин!K54</f>
        <v>73.343963785006423</v>
      </c>
      <c r="L22" s="18">
        <f>Ост.Ин!L54</f>
        <v>74.149019306417046</v>
      </c>
      <c r="M22" s="18">
        <f>Ост.Ин!M54</f>
        <v>74.946879374759149</v>
      </c>
      <c r="N22" s="18">
        <v>76.091716401730068</v>
      </c>
      <c r="O22" s="18">
        <v>76.568882958947796</v>
      </c>
      <c r="P22" s="18">
        <v>77.008643390277172</v>
      </c>
      <c r="Q22" s="18">
        <v>77.43435627201427</v>
      </c>
      <c r="R22" s="18">
        <v>77.929072297507432</v>
      </c>
      <c r="S22" s="18">
        <v>78.39226503917412</v>
      </c>
      <c r="T22" s="18">
        <v>78.784722297934792</v>
      </c>
      <c r="U22" s="18">
        <v>79.640883837069836</v>
      </c>
      <c r="V22" s="18">
        <v>80.584439931108435</v>
      </c>
      <c r="W22" s="18">
        <v>81.737152088402425</v>
      </c>
      <c r="X22" s="18">
        <v>82.453720111643847</v>
      </c>
      <c r="Y22" s="18">
        <f>Ост.Ин!Y54</f>
        <v>68.806407669849762</v>
      </c>
      <c r="Z22" s="18">
        <f>Ост.Ин!Z54</f>
        <v>69.203631641402836</v>
      </c>
      <c r="AA22" s="18">
        <f>Ост.Ин!AA54</f>
        <v>69.84958563072999</v>
      </c>
      <c r="AB22" s="18">
        <f>Ост.Ин!AB54</f>
        <v>70.345275393835649</v>
      </c>
      <c r="AC22" s="18">
        <f>Ост.Ин!AC54</f>
        <v>72.370970105099147</v>
      </c>
      <c r="AD22" s="18">
        <f>Ост.Ин!AD54</f>
        <v>72.524330886277923</v>
      </c>
      <c r="AE22" s="18">
        <f>Ост.Ин!AE54</f>
        <v>72.560342300831465</v>
      </c>
      <c r="AF22" s="18">
        <f>Ост.Ин!AF54</f>
        <v>73.307700847703373</v>
      </c>
      <c r="AG22" s="18">
        <f>Ост.Ин!AG54</f>
        <v>73.127433573837081</v>
      </c>
      <c r="AH22" s="18">
        <f>Ост.Ин!AH54</f>
        <v>73.574161718494722</v>
      </c>
      <c r="AI22" s="18">
        <f>Ост.Ин!AI54</f>
        <v>73.789193888361353</v>
      </c>
      <c r="AJ22" s="18">
        <f>Ост.Ин!AJ54</f>
        <v>73.757378581089455</v>
      </c>
      <c r="AK22" s="18">
        <f>Ост.Ин!AK54</f>
        <v>74.084813548724583</v>
      </c>
      <c r="AL22" s="18">
        <f>Ост.Ин!AL54</f>
        <v>74.031391472263039</v>
      </c>
      <c r="AM22" s="18">
        <f>Ост.Ин!AM54</f>
        <v>74.383956054620413</v>
      </c>
    </row>
    <row r="23" spans="1:39" x14ac:dyDescent="0.2">
      <c r="A23" s="19" t="s">
        <v>43</v>
      </c>
      <c r="B23" s="18">
        <f>Ост.Ин!B55</f>
        <v>33.881634548912054</v>
      </c>
      <c r="C23" s="18">
        <f>Ост.Ин!C55</f>
        <v>33.111530513669692</v>
      </c>
      <c r="D23" s="18">
        <f>Ост.Ин!D55</f>
        <v>38.283252322192524</v>
      </c>
      <c r="E23" s="18">
        <f>Ост.Ин!E55</f>
        <v>36.208306588684479</v>
      </c>
      <c r="F23" s="18">
        <f>Ост.Ин!F55</f>
        <v>35.155210782240758</v>
      </c>
      <c r="G23" s="18">
        <f>Ост.Ин!G55</f>
        <v>33.979363705523312</v>
      </c>
      <c r="H23" s="18">
        <f>Ост.Ин!H55</f>
        <v>34.618513451119057</v>
      </c>
      <c r="I23" s="18">
        <f>Ост.Ин!I55</f>
        <v>32.341594013154612</v>
      </c>
      <c r="J23" s="18">
        <f>Ост.Ин!J55</f>
        <v>33.062558005820712</v>
      </c>
      <c r="K23" s="18">
        <f>Ост.Ин!K55</f>
        <v>34.835183083177931</v>
      </c>
      <c r="L23" s="18">
        <f>Ост.Ин!L55</f>
        <v>34.802541261333744</v>
      </c>
      <c r="M23" s="18">
        <f>Ост.Ин!M55</f>
        <v>37.595171564714605</v>
      </c>
      <c r="N23" s="18">
        <v>37.646887502532394</v>
      </c>
      <c r="O23" s="18">
        <v>35.787393987029361</v>
      </c>
      <c r="P23" s="18">
        <v>36.911936709227646</v>
      </c>
      <c r="Q23" s="18">
        <v>36.324899244985637</v>
      </c>
      <c r="R23" s="18">
        <v>36.348064751531993</v>
      </c>
      <c r="S23" s="18">
        <v>37.164154329765061</v>
      </c>
      <c r="T23" s="18">
        <v>40.151421874129561</v>
      </c>
      <c r="U23" s="18">
        <v>35.554728724266724</v>
      </c>
      <c r="V23" s="18">
        <v>37.184355011033901</v>
      </c>
      <c r="W23" s="18">
        <v>40.054802230903128</v>
      </c>
      <c r="X23" s="18">
        <v>39.67009023514558</v>
      </c>
      <c r="Y23" s="18">
        <f>Ост.Ин!Y55</f>
        <v>34.25552147031398</v>
      </c>
      <c r="Z23" s="18">
        <f>Ост.Ин!Z55</f>
        <v>34.607501262590091</v>
      </c>
      <c r="AA23" s="18">
        <f>Ост.Ин!AA55</f>
        <v>38.064510761234146</v>
      </c>
      <c r="AB23" s="18">
        <f>Ост.Ин!AB55</f>
        <v>40.009775771578191</v>
      </c>
      <c r="AC23" s="18">
        <f>Ост.Ин!AC55</f>
        <v>36.380446174255518</v>
      </c>
      <c r="AD23" s="18">
        <f>Ост.Ин!AD55</f>
        <v>36.715015036870888</v>
      </c>
      <c r="AE23" s="18">
        <f>Ост.Ин!AE55</f>
        <v>36.149658272464436</v>
      </c>
      <c r="AF23" s="18">
        <f>Ост.Ин!AF55</f>
        <v>37.571043590245964</v>
      </c>
      <c r="AG23" s="18">
        <f>Ост.Ин!AG55</f>
        <v>40.142038721811765</v>
      </c>
      <c r="AH23" s="18">
        <f>Ост.Ин!AH55</f>
        <v>42.133318631100273</v>
      </c>
      <c r="AI23" s="18">
        <f>Ост.Ин!AI55</f>
        <v>41.067897498080534</v>
      </c>
      <c r="AJ23" s="18">
        <f>Ост.Ин!AJ55</f>
        <v>40.468093321800609</v>
      </c>
      <c r="AK23" s="18">
        <f>Ост.Ин!AK55</f>
        <v>42.371997870497289</v>
      </c>
      <c r="AL23" s="18">
        <f>Ост.Ин!AL55</f>
        <v>42.91874307584736</v>
      </c>
      <c r="AM23" s="18">
        <f>Ост.Ин!AM55</f>
        <v>41.747849898474264</v>
      </c>
    </row>
    <row r="24" spans="1:39" x14ac:dyDescent="0.2">
      <c r="A24" s="16" t="s">
        <v>112</v>
      </c>
      <c r="B24" s="15">
        <f>Срок.Ин!B50</f>
        <v>75.907059352580347</v>
      </c>
      <c r="C24" s="15">
        <f>Срок.Ин!C50</f>
        <v>75.427228574704614</v>
      </c>
      <c r="D24" s="15">
        <f>Срок.Ин!D50</f>
        <v>76.195030149976077</v>
      </c>
      <c r="E24" s="15">
        <f>Срок.Ин!E50</f>
        <v>77.010326838734684</v>
      </c>
      <c r="F24" s="15">
        <f>Срок.Ин!F50</f>
        <v>78.013169681406467</v>
      </c>
      <c r="G24" s="15">
        <f>Срок.Ин!G50</f>
        <v>76.975050281920403</v>
      </c>
      <c r="H24" s="15">
        <f>Срок.Ин!H50</f>
        <v>76.763818288210203</v>
      </c>
      <c r="I24" s="15">
        <f>Срок.Ин!I50</f>
        <v>76.238876085886801</v>
      </c>
      <c r="J24" s="15">
        <f>Срок.Ин!J50</f>
        <v>75.132893349233427</v>
      </c>
      <c r="K24" s="15">
        <f>Срок.Ин!K50</f>
        <v>73.215133968913307</v>
      </c>
      <c r="L24" s="15">
        <f>Срок.Ин!L50</f>
        <v>72.23399698091832</v>
      </c>
      <c r="M24" s="15">
        <f>Срок.Ин!M50</f>
        <v>70.625441815000414</v>
      </c>
      <c r="N24" s="15">
        <v>69.691928287783185</v>
      </c>
      <c r="O24" s="15">
        <v>69.837522752638847</v>
      </c>
      <c r="P24" s="15">
        <v>70.699634586073898</v>
      </c>
      <c r="Q24" s="15">
        <v>69.570132706184879</v>
      </c>
      <c r="R24" s="15">
        <v>70.18004610705556</v>
      </c>
      <c r="S24" s="15">
        <v>69.97501171678222</v>
      </c>
      <c r="T24" s="15">
        <v>68.27615840251562</v>
      </c>
      <c r="U24" s="15">
        <v>68.975640686618476</v>
      </c>
      <c r="V24" s="15">
        <v>65.916164297017758</v>
      </c>
      <c r="W24" s="15">
        <v>63.857435331904043</v>
      </c>
      <c r="X24" s="15">
        <v>62.868326508819393</v>
      </c>
      <c r="Y24" s="15">
        <f>Срок.Ин!Y50</f>
        <v>67.059153380019879</v>
      </c>
      <c r="Z24" s="15">
        <f>Срок.Ин!Z50</f>
        <v>65.668461608825794</v>
      </c>
      <c r="AA24" s="15">
        <f>Срок.Ин!AA50</f>
        <v>64.221901439641655</v>
      </c>
      <c r="AB24" s="15">
        <f>Срок.Ин!AB50</f>
        <v>63.815821618701094</v>
      </c>
      <c r="AC24" s="15">
        <f>Срок.Ин!AC50</f>
        <v>64.026522011507026</v>
      </c>
      <c r="AD24" s="15">
        <f>Срок.Ин!AD50</f>
        <v>62.492450700509941</v>
      </c>
      <c r="AE24" s="15">
        <f>Срок.Ин!AE50</f>
        <v>60.586400242467953</v>
      </c>
      <c r="AF24" s="15">
        <f>Срок.Ин!AF50</f>
        <v>59.21395537338352</v>
      </c>
      <c r="AG24" s="15">
        <f>Срок.Ин!AG50</f>
        <v>58.16911222058053</v>
      </c>
      <c r="AH24" s="15">
        <f>Срок.Ин!AH50</f>
        <v>57.845641819297221</v>
      </c>
      <c r="AI24" s="15">
        <f>Срок.Ин!AI50</f>
        <v>58.677494850715185</v>
      </c>
      <c r="AJ24" s="15">
        <f>Срок.Ин!AJ50</f>
        <v>60.708993044137891</v>
      </c>
      <c r="AK24" s="15">
        <f>Срок.Ин!AK50</f>
        <v>60.606380108725176</v>
      </c>
      <c r="AL24" s="15">
        <f>Срок.Ин!AL50</f>
        <v>62.550610102947793</v>
      </c>
      <c r="AM24" s="15">
        <f>Срок.Ин!AM50</f>
        <v>63.590317296942224</v>
      </c>
    </row>
    <row r="25" spans="1:39" x14ac:dyDescent="0.2">
      <c r="A25" s="16" t="s">
        <v>101</v>
      </c>
      <c r="B25" s="15">
        <f>Срок.Ин!B51</f>
        <v>76.703880324353506</v>
      </c>
      <c r="C25" s="15">
        <f>Срок.Ин!C51</f>
        <v>76.93420382933212</v>
      </c>
      <c r="D25" s="15">
        <f>Срок.Ин!D51</f>
        <v>77.058182825217287</v>
      </c>
      <c r="E25" s="15">
        <f>Срок.Ин!E51</f>
        <v>77.209949125066885</v>
      </c>
      <c r="F25" s="15">
        <f>Срок.Ин!F51</f>
        <v>77.753316253011263</v>
      </c>
      <c r="G25" s="15">
        <f>Срок.Ин!G51</f>
        <v>77.616249242648991</v>
      </c>
      <c r="H25" s="15">
        <f>Срок.Ин!H51</f>
        <v>77.267902430847812</v>
      </c>
      <c r="I25" s="15">
        <f>Срок.Ин!I51</f>
        <v>77.004522645637252</v>
      </c>
      <c r="J25" s="15">
        <f>Срок.Ин!J51</f>
        <v>77.595686574026416</v>
      </c>
      <c r="K25" s="15">
        <f>Срок.Ин!K51</f>
        <v>78.043182736058142</v>
      </c>
      <c r="L25" s="15">
        <f>Срок.Ин!L51</f>
        <v>77.378967670920602</v>
      </c>
      <c r="M25" s="15">
        <f>Срок.Ин!M51</f>
        <v>76.243119773110095</v>
      </c>
      <c r="N25" s="15">
        <v>74.549257455133883</v>
      </c>
      <c r="O25" s="15">
        <v>73.144219766203065</v>
      </c>
      <c r="P25" s="15">
        <v>71.999546026287078</v>
      </c>
      <c r="Q25" s="15">
        <v>70.484666922686017</v>
      </c>
      <c r="R25" s="15">
        <v>69.859519069964946</v>
      </c>
      <c r="S25" s="15">
        <v>70.089260110219655</v>
      </c>
      <c r="T25" s="15">
        <v>70.038400131506279</v>
      </c>
      <c r="U25" s="15">
        <v>69.520402919105337</v>
      </c>
      <c r="V25" s="15">
        <v>67.604371993946344</v>
      </c>
      <c r="W25" s="15">
        <v>66.062919729488229</v>
      </c>
      <c r="X25" s="15">
        <v>65.200735016093219</v>
      </c>
      <c r="Y25" s="15">
        <f>Срок.Ин!Y51</f>
        <v>70.562566137206289</v>
      </c>
      <c r="Z25" s="15">
        <f>Срок.Ин!Z51</f>
        <v>69.961768805372287</v>
      </c>
      <c r="AA25" s="15">
        <f>Срок.Ин!AA51</f>
        <v>69.095090280395496</v>
      </c>
      <c r="AB25" s="15">
        <f>Срок.Ин!AB51</f>
        <v>69.147166419467993</v>
      </c>
      <c r="AC25" s="15">
        <f>Срок.Ин!AC51</f>
        <v>70.218659897895861</v>
      </c>
      <c r="AD25" s="15">
        <f>Срок.Ин!AD51</f>
        <v>69.722530419887221</v>
      </c>
      <c r="AE25" s="15">
        <f>Срок.Ин!AE51</f>
        <v>68.790860738241406</v>
      </c>
      <c r="AF25" s="15">
        <f>Срок.Ин!AF51</f>
        <v>67.591761165634139</v>
      </c>
      <c r="AG25" s="15">
        <f>Срок.Ин!AG51</f>
        <v>66.662238681335253</v>
      </c>
      <c r="AH25" s="15">
        <f>Срок.Ин!AH51</f>
        <v>66.561554647524929</v>
      </c>
      <c r="AI25" s="15">
        <f>Срок.Ин!AI51</f>
        <v>67.143532507431814</v>
      </c>
      <c r="AJ25" s="15">
        <f>Срок.Ин!AJ51</f>
        <v>68.397617234025361</v>
      </c>
      <c r="AK25" s="15">
        <f>Срок.Ин!AK51</f>
        <v>69.457486621717308</v>
      </c>
      <c r="AL25" s="15">
        <f>Срок.Ин!AL51</f>
        <v>70.346517107353861</v>
      </c>
      <c r="AM25" s="15">
        <f>Срок.Ин!AM51</f>
        <v>71.202506710110796</v>
      </c>
    </row>
    <row r="26" spans="1:39" x14ac:dyDescent="0.2">
      <c r="A26" s="16" t="s">
        <v>102</v>
      </c>
      <c r="B26" s="15">
        <f>Срок.Ин!B52</f>
        <v>73.841342348467435</v>
      </c>
      <c r="C26" s="15">
        <f>Срок.Ин!C52</f>
        <v>71.39375335111049</v>
      </c>
      <c r="D26" s="15">
        <f>Срок.Ин!D52</f>
        <v>73.856942743567785</v>
      </c>
      <c r="E26" s="15">
        <f>Срок.Ин!E52</f>
        <v>76.486682150907569</v>
      </c>
      <c r="F26" s="15">
        <f>Срок.Ин!F52</f>
        <v>78.659772447089466</v>
      </c>
      <c r="G26" s="15">
        <f>Срок.Ин!G52</f>
        <v>75.398476773016569</v>
      </c>
      <c r="H26" s="15">
        <f>Срок.Ин!H52</f>
        <v>75.591744144199893</v>
      </c>
      <c r="I26" s="15">
        <f>Срок.Ин!I52</f>
        <v>74.691569241676433</v>
      </c>
      <c r="J26" s="15">
        <f>Срок.Ин!J52</f>
        <v>70.679602925301552</v>
      </c>
      <c r="K26" s="15">
        <f>Срок.Ин!K52</f>
        <v>64.995502011611705</v>
      </c>
      <c r="L26" s="15">
        <f>Срок.Ин!L52</f>
        <v>63.989843855303974</v>
      </c>
      <c r="M26" s="15">
        <f>Срок.Ин!M52</f>
        <v>61.09813708147378</v>
      </c>
      <c r="N26" s="15">
        <v>61.73894241842477</v>
      </c>
      <c r="O26" s="15">
        <v>64.728916364619209</v>
      </c>
      <c r="P26" s="15">
        <v>68.687756592531684</v>
      </c>
      <c r="Q26" s="15">
        <v>68.181717473074656</v>
      </c>
      <c r="R26" s="15">
        <v>70.612031251624501</v>
      </c>
      <c r="S26" s="15">
        <v>69.818604225003142</v>
      </c>
      <c r="T26" s="15">
        <v>65.966074148187218</v>
      </c>
      <c r="U26" s="15">
        <v>68.29705575302151</v>
      </c>
      <c r="V26" s="15">
        <v>63.804166180051091</v>
      </c>
      <c r="W26" s="15">
        <v>61.175999122212943</v>
      </c>
      <c r="X26" s="15">
        <v>60.076992771210037</v>
      </c>
      <c r="Y26" s="15">
        <f>Срок.Ин!Y52</f>
        <v>62.518204861988757</v>
      </c>
      <c r="Z26" s="15">
        <f>Срок.Ин!Z52</f>
        <v>59.882776589198514</v>
      </c>
      <c r="AA26" s="15">
        <f>Срок.Ин!AA52</f>
        <v>57.248179924933659</v>
      </c>
      <c r="AB26" s="15">
        <f>Срок.Ин!AB52</f>
        <v>55.700197987143163</v>
      </c>
      <c r="AC26" s="15">
        <f>Срок.Ин!AC52</f>
        <v>54.720281767875633</v>
      </c>
      <c r="AD26" s="15">
        <f>Срок.Ин!AD52</f>
        <v>51.902909162610001</v>
      </c>
      <c r="AE26" s="15">
        <f>Срок.Ин!AE52</f>
        <v>49.672520414649789</v>
      </c>
      <c r="AF26" s="15">
        <f>Срок.Ин!AF52</f>
        <v>48.473221149591275</v>
      </c>
      <c r="AG26" s="15">
        <f>Срок.Ин!AG52</f>
        <v>46.581848635610044</v>
      </c>
      <c r="AH26" s="15">
        <f>Срок.Ин!AH52</f>
        <v>45.885358017624853</v>
      </c>
      <c r="AI26" s="15">
        <f>Срок.Ин!AI52</f>
        <v>47.074376969425025</v>
      </c>
      <c r="AJ26" s="15">
        <f>Срок.Ин!AJ52</f>
        <v>50.361493128892889</v>
      </c>
      <c r="AK26" s="15">
        <f>Срок.Ин!AK52</f>
        <v>48.679652664229188</v>
      </c>
      <c r="AL26" s="15">
        <f>Срок.Ин!AL52</f>
        <v>51.231377397904375</v>
      </c>
      <c r="AM26" s="15">
        <f>Срок.Ин!AM52</f>
        <v>52.771320271139174</v>
      </c>
    </row>
    <row r="27" spans="1:39" x14ac:dyDescent="0.2">
      <c r="A27" s="21" t="s">
        <v>103</v>
      </c>
      <c r="B27" s="22">
        <f>Без.Нн!B43</f>
        <v>71.905662570013746</v>
      </c>
      <c r="C27" s="22">
        <f>Без.Нн!C43</f>
        <v>72.08107987940484</v>
      </c>
      <c r="D27" s="22">
        <f>Без.Нн!D43</f>
        <v>73.600675401180325</v>
      </c>
      <c r="E27" s="22">
        <f>Без.Нн!E43</f>
        <v>74.434140337356467</v>
      </c>
      <c r="F27" s="22">
        <f>Без.Нн!F43</f>
        <v>75.688513280838393</v>
      </c>
      <c r="G27" s="22">
        <f>Без.Нн!G43</f>
        <v>76.314351035136809</v>
      </c>
      <c r="H27" s="22">
        <f>Без.Нн!H43</f>
        <v>76.805978450279994</v>
      </c>
      <c r="I27" s="22">
        <f>Без.Нн!I43</f>
        <v>76.230401083413412</v>
      </c>
      <c r="J27" s="22">
        <f>Без.Нн!J43</f>
        <v>76.564913199051105</v>
      </c>
      <c r="K27" s="22">
        <f>Без.Нн!K43</f>
        <v>76.119600605051204</v>
      </c>
      <c r="L27" s="22">
        <f>Без.Нн!L43</f>
        <v>74.460201598211484</v>
      </c>
      <c r="M27" s="22">
        <f>Без.Нн!M43</f>
        <v>73.093837219784319</v>
      </c>
      <c r="N27" s="22">
        <v>72.257420353882665</v>
      </c>
      <c r="O27" s="22">
        <v>70.985213133090156</v>
      </c>
      <c r="P27" s="22">
        <v>70.431444148451732</v>
      </c>
      <c r="Q27" s="22">
        <v>69.213403833746042</v>
      </c>
      <c r="R27" s="22">
        <v>68.867292504495097</v>
      </c>
      <c r="S27" s="22">
        <v>68.904299867984932</v>
      </c>
      <c r="T27" s="22">
        <v>66.099188187087648</v>
      </c>
      <c r="U27" s="22">
        <v>66.297269951224123</v>
      </c>
      <c r="V27" s="22">
        <v>62.864830244006733</v>
      </c>
      <c r="W27" s="22">
        <v>59.790954236090386</v>
      </c>
      <c r="X27" s="22">
        <v>58.058124516154507</v>
      </c>
      <c r="Y27" s="22">
        <f>Без.Нн!Y43</f>
        <v>58.326002602256025</v>
      </c>
      <c r="Z27" s="22">
        <f>Без.Нн!Z43</f>
        <v>58.594689526611567</v>
      </c>
      <c r="AA27" s="22">
        <f>Без.Нн!AA43</f>
        <v>56.052202250102937</v>
      </c>
      <c r="AB27" s="22">
        <f>Без.Нн!AB43</f>
        <v>56.061380078918418</v>
      </c>
      <c r="AC27" s="22">
        <f>Без.Нн!AC43</f>
        <v>57.282146586042117</v>
      </c>
      <c r="AD27" s="22">
        <f>Без.Нн!AD43</f>
        <v>55.976432837936343</v>
      </c>
      <c r="AE27" s="22">
        <f>Без.Нн!AE43</f>
        <v>54.017108648626902</v>
      </c>
      <c r="AF27" s="22">
        <f>Без.Нн!AF43</f>
        <v>51.831904531998262</v>
      </c>
      <c r="AG27" s="22">
        <f>Без.Нн!AG43</f>
        <v>50.572022810418297</v>
      </c>
      <c r="AH27" s="22">
        <f>Без.Нн!AH43</f>
        <v>49.651746898193778</v>
      </c>
      <c r="AI27" s="22">
        <f>Без.Нн!AI43</f>
        <v>50.255132046962615</v>
      </c>
      <c r="AJ27" s="22">
        <f>Без.Нн!AJ43</f>
        <v>51.615237715794763</v>
      </c>
      <c r="AK27" s="22">
        <f>Без.Нн!AK43</f>
        <v>51.75768556844853</v>
      </c>
      <c r="AL27" s="22">
        <f>Без.Нн!AL43</f>
        <v>52.515731276942837</v>
      </c>
      <c r="AM27" s="22">
        <f>Без.Нн!AM43</f>
        <v>53.960529351876183</v>
      </c>
    </row>
    <row r="28" spans="1:39" x14ac:dyDescent="0.2">
      <c r="A28" s="21" t="s">
        <v>104</v>
      </c>
      <c r="B28" s="22">
        <f>Без.Нн!B44</f>
        <v>75.364681666779759</v>
      </c>
      <c r="C28" s="22">
        <f>Без.Нн!C44</f>
        <v>75.735413488224339</v>
      </c>
      <c r="D28" s="22">
        <f>Без.Нн!D44</f>
        <v>76.238131476533624</v>
      </c>
      <c r="E28" s="22">
        <f>Без.Нн!E44</f>
        <v>77.01401508780944</v>
      </c>
      <c r="F28" s="22">
        <f>Без.Нн!F44</f>
        <v>78.295648213218968</v>
      </c>
      <c r="G28" s="22">
        <f>Без.Нн!G44</f>
        <v>79.202613437847461</v>
      </c>
      <c r="H28" s="22">
        <f>Без.Нн!H44</f>
        <v>79.844713806296525</v>
      </c>
      <c r="I28" s="22">
        <f>Без.Нн!I44</f>
        <v>80.121698032485682</v>
      </c>
      <c r="J28" s="22">
        <f>Без.Нн!J44</f>
        <v>81.175906406919808</v>
      </c>
      <c r="K28" s="22">
        <f>Без.Нн!K44</f>
        <v>81.915346039604756</v>
      </c>
      <c r="L28" s="22">
        <f>Без.Нн!L44</f>
        <v>81.55027886307154</v>
      </c>
      <c r="M28" s="22">
        <f>Без.Нн!M44</f>
        <v>80.47664992895622</v>
      </c>
      <c r="N28" s="22">
        <v>78.49252557498167</v>
      </c>
      <c r="O28" s="22">
        <v>77.093269390249532</v>
      </c>
      <c r="P28" s="22">
        <v>76.018919249626691</v>
      </c>
      <c r="Q28" s="22">
        <v>74.555179027075908</v>
      </c>
      <c r="R28" s="22">
        <v>73.851143532205427</v>
      </c>
      <c r="S28" s="22">
        <v>74.132699832889244</v>
      </c>
      <c r="T28" s="22">
        <v>74.16594725016158</v>
      </c>
      <c r="U28" s="22">
        <v>73.75320895275695</v>
      </c>
      <c r="V28" s="22">
        <v>71.412181194128081</v>
      </c>
      <c r="W28" s="22">
        <v>69.342302153802436</v>
      </c>
      <c r="X28" s="22">
        <v>67.954004118511719</v>
      </c>
      <c r="Y28" s="22">
        <f>Без.Нн!Y44</f>
        <v>66.765229227195832</v>
      </c>
      <c r="Z28" s="22">
        <f>Без.Нн!Z44</f>
        <v>65.952253143465327</v>
      </c>
      <c r="AA28" s="22">
        <f>Без.Нн!AA44</f>
        <v>64.696713660579036</v>
      </c>
      <c r="AB28" s="22">
        <f>Без.Нн!AB44</f>
        <v>64.731512763495786</v>
      </c>
      <c r="AC28" s="22">
        <f>Без.Нн!AC44</f>
        <v>64.951610985170163</v>
      </c>
      <c r="AD28" s="22">
        <f>Без.Нн!AD44</f>
        <v>64.297768914583358</v>
      </c>
      <c r="AE28" s="22">
        <f>Без.Нн!AE44</f>
        <v>63.413123580026124</v>
      </c>
      <c r="AF28" s="22">
        <f>Без.Нн!AF44</f>
        <v>61.979027454067982</v>
      </c>
      <c r="AG28" s="22">
        <f>Без.Нн!AG44</f>
        <v>60.51050013712829</v>
      </c>
      <c r="AH28" s="22">
        <f>Без.Нн!AH44</f>
        <v>60.190282097334077</v>
      </c>
      <c r="AI28" s="22">
        <f>Без.Нн!AI44</f>
        <v>60.845638228719721</v>
      </c>
      <c r="AJ28" s="22">
        <f>Без.Нн!AJ44</f>
        <v>62.225467878528441</v>
      </c>
      <c r="AK28" s="22">
        <f>Без.Нн!AK44</f>
        <v>63.541299219304705</v>
      </c>
      <c r="AL28" s="22">
        <f>Без.Нн!AL44</f>
        <v>64.30703386318217</v>
      </c>
      <c r="AM28" s="22">
        <f>Без.Нн!AM44</f>
        <v>64.87276068659645</v>
      </c>
    </row>
    <row r="29" spans="1:39" x14ac:dyDescent="0.2">
      <c r="A29" s="21" t="s">
        <v>105</v>
      </c>
      <c r="B29" s="22">
        <f>Без.Нн!B45</f>
        <v>55.35135354757449</v>
      </c>
      <c r="C29" s="22">
        <f>Без.Нн!C45</f>
        <v>53.450429443759297</v>
      </c>
      <c r="D29" s="22">
        <f>Без.Нн!D45</f>
        <v>61.764730132213806</v>
      </c>
      <c r="E29" s="22">
        <f>Без.Нн!E45</f>
        <v>62.392136830397114</v>
      </c>
      <c r="F29" s="22">
        <f>Без.Нн!F45</f>
        <v>63.659691036694035</v>
      </c>
      <c r="G29" s="22">
        <f>Без.Нн!G45</f>
        <v>62.63558611760984</v>
      </c>
      <c r="H29" s="22">
        <f>Без.Нн!H45</f>
        <v>63.272693973199914</v>
      </c>
      <c r="I29" s="22">
        <f>Без.Нн!I45</f>
        <v>59.791660228317667</v>
      </c>
      <c r="J29" s="22">
        <f>Без.Нн!J45</f>
        <v>58.567704717225567</v>
      </c>
      <c r="K29" s="22">
        <f>Без.Нн!K45</f>
        <v>55.344826729549226</v>
      </c>
      <c r="L29" s="22">
        <f>Без.Нн!L45</f>
        <v>50.255007637724368</v>
      </c>
      <c r="M29" s="22">
        <f>Без.Нн!M45</f>
        <v>48.133149203341937</v>
      </c>
      <c r="N29" s="22">
        <v>51.62335666764082</v>
      </c>
      <c r="O29" s="22">
        <v>50.795353286883142</v>
      </c>
      <c r="P29" s="22">
        <v>52.389799881093438</v>
      </c>
      <c r="Q29" s="22">
        <v>51.925820287110646</v>
      </c>
      <c r="R29" s="22">
        <v>54.466466313246201</v>
      </c>
      <c r="S29" s="22">
        <v>53.806098582502429</v>
      </c>
      <c r="T29" s="22">
        <v>45.349933388895487</v>
      </c>
      <c r="U29" s="22">
        <v>45.49368072401478</v>
      </c>
      <c r="V29" s="22">
        <v>39.691410612598276</v>
      </c>
      <c r="W29" s="22">
        <v>36.09397134502855</v>
      </c>
      <c r="X29" s="22">
        <v>33.44262704423646</v>
      </c>
      <c r="Y29" s="22">
        <f>Без.Нн!Y45</f>
        <v>36.354678942069505</v>
      </c>
      <c r="Z29" s="22">
        <f>Без.Нн!Z45</f>
        <v>38.767758752591263</v>
      </c>
      <c r="AA29" s="22">
        <f>Без.Нн!AA45</f>
        <v>33.35170381049911</v>
      </c>
      <c r="AB29" s="22">
        <f>Без.Нн!AB45</f>
        <v>32.856480809367</v>
      </c>
      <c r="AC29" s="22">
        <f>Без.Нн!AC45</f>
        <v>34.352622004520505</v>
      </c>
      <c r="AD29" s="22">
        <f>Без.Нн!AD45</f>
        <v>31.901385209997958</v>
      </c>
      <c r="AE29" s="22">
        <f>Без.Нн!AE45</f>
        <v>28.928997555800851</v>
      </c>
      <c r="AF29" s="22">
        <f>Без.Нн!AF45</f>
        <v>26.448904896019005</v>
      </c>
      <c r="AG29" s="22">
        <f>Без.Нн!AG45</f>
        <v>25.871050240072929</v>
      </c>
      <c r="AH29" s="22">
        <f>Без.Нн!AH45</f>
        <v>24.399006606699128</v>
      </c>
      <c r="AI29" s="22">
        <f>Без.Нн!AI45</f>
        <v>24.175496189891899</v>
      </c>
      <c r="AJ29" s="22">
        <f>Без.Нн!AJ45</f>
        <v>25.589423037702026</v>
      </c>
      <c r="AK29" s="22">
        <f>Без.Нн!AK45</f>
        <v>23.995575423580494</v>
      </c>
      <c r="AL29" s="22">
        <f>Без.Нн!AL45</f>
        <v>22.984534975893229</v>
      </c>
      <c r="AM29" s="22">
        <f>Без.Нн!AM45</f>
        <v>26.327013880081275</v>
      </c>
    </row>
    <row r="30" spans="1:39" x14ac:dyDescent="0.2">
      <c r="A30" s="16" t="s">
        <v>106</v>
      </c>
      <c r="B30" s="15">
        <f>Без.Нн!B51</f>
        <v>51.691737949959617</v>
      </c>
      <c r="C30" s="15">
        <f>Без.Нн!C51</f>
        <v>52.485286018024745</v>
      </c>
      <c r="D30" s="15">
        <f>Без.Нн!D51</f>
        <v>54.716552334481115</v>
      </c>
      <c r="E30" s="15">
        <f>Без.Нн!E51</f>
        <v>54.745239048970681</v>
      </c>
      <c r="F30" s="15">
        <f>Без.Нн!F51</f>
        <v>54.889719157141748</v>
      </c>
      <c r="G30" s="15">
        <f>Без.Нн!G51</f>
        <v>55.866985664119248</v>
      </c>
      <c r="H30" s="15">
        <f>Без.Нн!H51</f>
        <v>56.809039307178743</v>
      </c>
      <c r="I30" s="15">
        <f>Без.Нн!I51</f>
        <v>55.926598372589112</v>
      </c>
      <c r="J30" s="15">
        <f>Без.Нн!J51</f>
        <v>58.826821210943066</v>
      </c>
      <c r="K30" s="15">
        <f>Без.Нн!K51</f>
        <v>61.438811354699965</v>
      </c>
      <c r="L30" s="15">
        <f>Без.Нн!L51</f>
        <v>60.848799895361175</v>
      </c>
      <c r="M30" s="15">
        <f>Без.Нн!M51</f>
        <v>63.22733631288996</v>
      </c>
      <c r="N30" s="15">
        <v>63.778928652974734</v>
      </c>
      <c r="O30" s="15">
        <v>61.539231875905728</v>
      </c>
      <c r="P30" s="15">
        <v>61.037852005939484</v>
      </c>
      <c r="Q30" s="15">
        <v>60.795857512904462</v>
      </c>
      <c r="R30" s="15">
        <v>59.091540056447656</v>
      </c>
      <c r="S30" s="15">
        <v>60.055970650180477</v>
      </c>
      <c r="T30" s="15">
        <v>60.087722331858295</v>
      </c>
      <c r="U30" s="15">
        <v>57.678917758831773</v>
      </c>
      <c r="V30" s="15">
        <v>58.466490128732886</v>
      </c>
      <c r="W30" s="15">
        <v>58.918609981844227</v>
      </c>
      <c r="X30" s="15">
        <v>58.159346720605178</v>
      </c>
      <c r="Y30" s="15">
        <f>Без.Нн!Y51</f>
        <v>46.758018626311589</v>
      </c>
      <c r="Z30" s="15">
        <f>Без.Нн!Z51</f>
        <v>48.599717756084331</v>
      </c>
      <c r="AA30" s="15">
        <f>Без.Нн!AA51</f>
        <v>49.552534261309042</v>
      </c>
      <c r="AB30" s="15">
        <f>Без.Нн!AB51</f>
        <v>51.231704803005918</v>
      </c>
      <c r="AC30" s="15">
        <f>Без.Нн!AC51</f>
        <v>51.882847264945312</v>
      </c>
      <c r="AD30" s="15">
        <f>Без.Нн!AD51</f>
        <v>51.948075338031451</v>
      </c>
      <c r="AE30" s="15">
        <f>Без.Нн!AE51</f>
        <v>50.76165185909224</v>
      </c>
      <c r="AF30" s="15">
        <f>Без.Нн!AF51</f>
        <v>50.460982449260904</v>
      </c>
      <c r="AG30" s="15">
        <f>Без.Нн!AG51</f>
        <v>51.447455065656534</v>
      </c>
      <c r="AH30" s="15">
        <f>Без.Нн!AH51</f>
        <v>51.776025085071822</v>
      </c>
      <c r="AI30" s="15">
        <f>Без.Нн!AI51</f>
        <v>51.375764209240501</v>
      </c>
      <c r="AJ30" s="15">
        <f>Без.Нн!AJ51</f>
        <v>50.643864813996785</v>
      </c>
      <c r="AK30" s="15">
        <f>Без.Нн!AK51</f>
        <v>51.73134545656081</v>
      </c>
      <c r="AL30" s="15">
        <f>Без.Нн!AL51</f>
        <v>51.501375420322503</v>
      </c>
      <c r="AM30" s="15">
        <f>Без.Нн!AM51</f>
        <v>51.681905413007755</v>
      </c>
    </row>
    <row r="31" spans="1:39" x14ac:dyDescent="0.2">
      <c r="A31" s="16" t="s">
        <v>107</v>
      </c>
      <c r="B31" s="15">
        <f>Без.Нн!B53</f>
        <v>61.455805854908121</v>
      </c>
      <c r="C31" s="15">
        <f>Без.Нн!C53</f>
        <v>62.087667600064314</v>
      </c>
      <c r="D31" s="15">
        <f>Без.Нн!D53</f>
        <v>62.749012710746264</v>
      </c>
      <c r="E31" s="15">
        <f>Без.Нн!E53</f>
        <v>64.265392438351967</v>
      </c>
      <c r="F31" s="15">
        <f>Без.Нн!F53</f>
        <v>65.638538227821428</v>
      </c>
      <c r="G31" s="15">
        <f>Без.Нн!G53</f>
        <v>66.786844722667027</v>
      </c>
      <c r="H31" s="15">
        <f>Без.Нн!H53</f>
        <v>68.519430247953466</v>
      </c>
      <c r="I31" s="15">
        <f>Без.Нн!I53</f>
        <v>70.343082794162129</v>
      </c>
      <c r="J31" s="15">
        <f>Без.Нн!J53</f>
        <v>74.659248523081914</v>
      </c>
      <c r="K31" s="15">
        <f>Без.Нн!K53</f>
        <v>76.982972281948932</v>
      </c>
      <c r="L31" s="15">
        <f>Без.Нн!L53</f>
        <v>78.146211869585727</v>
      </c>
      <c r="M31" s="15">
        <f>Без.Нн!M53</f>
        <v>79.108433556484911</v>
      </c>
      <c r="N31" s="15">
        <v>80.116572580237573</v>
      </c>
      <c r="O31" s="15">
        <v>80.702829830336881</v>
      </c>
      <c r="P31" s="15">
        <v>81.307649374225747</v>
      </c>
      <c r="Q31" s="15">
        <v>81.906215163631217</v>
      </c>
      <c r="R31" s="15">
        <v>82.381773882683049</v>
      </c>
      <c r="S31" s="15">
        <v>82.914703967919806</v>
      </c>
      <c r="T31" s="15">
        <v>83.427713184424462</v>
      </c>
      <c r="U31" s="15">
        <v>84.489883547603085</v>
      </c>
      <c r="V31" s="15">
        <v>85.12335010379141</v>
      </c>
      <c r="W31" s="15">
        <v>85.794607936097222</v>
      </c>
      <c r="X31" s="15">
        <v>85.935540982326046</v>
      </c>
      <c r="Y31" s="15">
        <f>Без.Нн!Y53</f>
        <v>65.103578736702744</v>
      </c>
      <c r="Z31" s="15">
        <f>Без.Нн!Z53</f>
        <v>65.237564892876946</v>
      </c>
      <c r="AA31" s="15">
        <f>Без.Нн!AA53</f>
        <v>65.40318020459452</v>
      </c>
      <c r="AB31" s="15">
        <f>Без.Нн!AB53</f>
        <v>65.853111961008267</v>
      </c>
      <c r="AC31" s="15">
        <f>Без.Нн!AC53</f>
        <v>66.942478021097003</v>
      </c>
      <c r="AD31" s="15">
        <f>Без.Нн!AD53</f>
        <v>66.881575294642332</v>
      </c>
      <c r="AE31" s="15">
        <f>Без.Нн!AE53</f>
        <v>66.887925284728041</v>
      </c>
      <c r="AF31" s="15">
        <f>Без.Нн!AF53</f>
        <v>67.220322789051608</v>
      </c>
      <c r="AG31" s="15">
        <f>Без.Нн!AG53</f>
        <v>66.379072572857595</v>
      </c>
      <c r="AH31" s="15">
        <f>Без.Нн!AH53</f>
        <v>66.53164236264945</v>
      </c>
      <c r="AI31" s="15">
        <f>Без.Нн!AI53</f>
        <v>66.867953306197307</v>
      </c>
      <c r="AJ31" s="15">
        <f>Без.Нн!AJ53</f>
        <v>67.101568406960368</v>
      </c>
      <c r="AK31" s="15">
        <f>Без.Нн!AK53</f>
        <v>67.774483850010625</v>
      </c>
      <c r="AL31" s="15">
        <f>Без.Нн!AL53</f>
        <v>67.675549467219312</v>
      </c>
      <c r="AM31" s="15">
        <f>Без.Нн!AM53</f>
        <v>67.771386191498721</v>
      </c>
    </row>
    <row r="32" spans="1:39" x14ac:dyDescent="0.2">
      <c r="A32" s="16" t="s">
        <v>108</v>
      </c>
      <c r="B32" s="15">
        <f>Без.Нн!B52</f>
        <v>25.397619721433319</v>
      </c>
      <c r="C32" s="15">
        <f>Без.Нн!C52</f>
        <v>24.789641143979111</v>
      </c>
      <c r="D32" s="15">
        <f>Без.Нн!D52</f>
        <v>32.01533478678413</v>
      </c>
      <c r="E32" s="15">
        <f>Без.Нн!E52</f>
        <v>29.536038896561891</v>
      </c>
      <c r="F32" s="15">
        <f>Без.Нн!F52</f>
        <v>28.451262787884019</v>
      </c>
      <c r="G32" s="15">
        <f>Без.Нн!G52</f>
        <v>28.227590963224468</v>
      </c>
      <c r="H32" s="15">
        <f>Без.Нн!H52</f>
        <v>28.976796767928914</v>
      </c>
      <c r="I32" s="15">
        <f>Без.Нн!I52</f>
        <v>25.889904578383593</v>
      </c>
      <c r="J32" s="15">
        <f>Без.Нн!J52</f>
        <v>27.39684511990755</v>
      </c>
      <c r="K32" s="15">
        <f>Без.Нн!K52</f>
        <v>29.662778379435721</v>
      </c>
      <c r="L32" s="15">
        <f>Без.Нн!L52</f>
        <v>27.332493275893093</v>
      </c>
      <c r="M32" s="15">
        <f>Без.Нн!M52</f>
        <v>29.617498809114206</v>
      </c>
      <c r="N32" s="15">
        <v>31.478652287211727</v>
      </c>
      <c r="O32" s="15">
        <v>28.08379041212654</v>
      </c>
      <c r="P32" s="15">
        <v>28.153619703897615</v>
      </c>
      <c r="Q32" s="15">
        <v>27.664310317313383</v>
      </c>
      <c r="R32" s="15">
        <v>28.037015919938746</v>
      </c>
      <c r="S32" s="15">
        <v>28.640763787806645</v>
      </c>
      <c r="T32" s="15">
        <v>27.603041881358575</v>
      </c>
      <c r="U32" s="15">
        <v>23.683531580923052</v>
      </c>
      <c r="V32" s="15">
        <v>23.131710536623626</v>
      </c>
      <c r="W32" s="15">
        <v>23.632419653086757</v>
      </c>
      <c r="X32" s="15">
        <v>22.082863528098322</v>
      </c>
      <c r="Y32" s="15">
        <f>Без.Нн!Y52</f>
        <v>19.91977357308302</v>
      </c>
      <c r="Z32" s="15">
        <f>Без.Нн!Z52</f>
        <v>22.404693576284409</v>
      </c>
      <c r="AA32" s="15">
        <f>Без.Нн!AA52</f>
        <v>22.17566200820503</v>
      </c>
      <c r="AB32" s="15">
        <f>Без.Нн!AB52</f>
        <v>23.601001025694231</v>
      </c>
      <c r="AC32" s="15">
        <f>Без.Нн!AC52</f>
        <v>22.839131587105559</v>
      </c>
      <c r="AD32" s="15">
        <f>Без.Нн!AD52</f>
        <v>22.5663620128222</v>
      </c>
      <c r="AE32" s="15">
        <f>Без.Нн!AE52</f>
        <v>21.053358417841142</v>
      </c>
      <c r="AF32" s="15">
        <f>Без.Нн!AF52</f>
        <v>20.500246016165097</v>
      </c>
      <c r="AG32" s="15">
        <f>Без.Нн!AG52</f>
        <v>22.294450111562032</v>
      </c>
      <c r="AH32" s="15">
        <f>Без.Нн!AH52</f>
        <v>22.403903206933791</v>
      </c>
      <c r="AI32" s="15">
        <f>Без.Нн!AI52</f>
        <v>21.090811252511553</v>
      </c>
      <c r="AJ32" s="15">
        <f>Без.Нн!AJ52</f>
        <v>20.562439578397729</v>
      </c>
      <c r="AK32" s="15">
        <f>Без.Нн!AK52</f>
        <v>20.886354258982472</v>
      </c>
      <c r="AL32" s="15">
        <f>Без.Нн!AL52</f>
        <v>19.255140139732589</v>
      </c>
      <c r="AM32" s="15">
        <f>Без.Нн!AM52</f>
        <v>20.827529387051996</v>
      </c>
    </row>
    <row r="33" spans="1:40" x14ac:dyDescent="0.2">
      <c r="A33" s="20" t="s">
        <v>109</v>
      </c>
      <c r="B33" s="23">
        <f>Отз.Ин!B43</f>
        <v>79.434065361239988</v>
      </c>
      <c r="C33" s="23">
        <f>Отз.Ин!C43</f>
        <v>78.118957683551216</v>
      </c>
      <c r="D33" s="23">
        <f>Отз.Ин!D43</f>
        <v>78.2495955301533</v>
      </c>
      <c r="E33" s="23">
        <f>Отз.Ин!E43</f>
        <v>79.100699995913445</v>
      </c>
      <c r="F33" s="23">
        <f>Отз.Ин!F43</f>
        <v>79.91221531448565</v>
      </c>
      <c r="G33" s="23">
        <f>Отз.Ин!G43</f>
        <v>76.466318638819104</v>
      </c>
      <c r="H33" s="23">
        <f>Отз.Ин!H43</f>
        <v>75.485339612446495</v>
      </c>
      <c r="I33" s="23">
        <f>Отз.Ин!I43</f>
        <v>75.634262864408129</v>
      </c>
      <c r="J33" s="23">
        <f>Отз.Ин!J43</f>
        <v>72.262422434716285</v>
      </c>
      <c r="K33" s="23">
        <f>Отз.Ин!K43</f>
        <v>68.033944948746225</v>
      </c>
      <c r="L33" s="23">
        <f>Отз.Ин!L43</f>
        <v>68.144428414743118</v>
      </c>
      <c r="M33" s="23">
        <f>Отз.Ин!M43</f>
        <v>65.751232722270487</v>
      </c>
      <c r="N33" s="23">
        <v>64.549383646336594</v>
      </c>
      <c r="O33" s="23">
        <v>67.147480354182321</v>
      </c>
      <c r="P33" s="23">
        <v>70.291991809864783</v>
      </c>
      <c r="Q33" s="23">
        <v>69.238579591960331</v>
      </c>
      <c r="R33" s="23">
        <v>71.406303109026098</v>
      </c>
      <c r="S33" s="23">
        <v>70.830053396893462</v>
      </c>
      <c r="T33" s="23">
        <v>71.016013462027132</v>
      </c>
      <c r="U33" s="23">
        <v>72.416319785289957</v>
      </c>
      <c r="V33" s="23">
        <v>70.108403335985486</v>
      </c>
      <c r="W33" s="23">
        <v>70.140495707799104</v>
      </c>
      <c r="X33" s="23">
        <v>70.45360774684157</v>
      </c>
      <c r="Y33" s="23">
        <f>Отз.Ин!Y43</f>
        <v>76.929211233384962</v>
      </c>
      <c r="Z33" s="23">
        <f>Отз.Ин!Z43</f>
        <v>73.882548756058924</v>
      </c>
      <c r="AA33" s="23">
        <f>Отз.Ин!AA43</f>
        <v>74.743654237293455</v>
      </c>
      <c r="AB33" s="23">
        <f>Отз.Ин!AB43</f>
        <v>74.489155921306292</v>
      </c>
      <c r="AC33" s="23">
        <f>Отз.Ин!AC43</f>
        <v>73.254467870012689</v>
      </c>
      <c r="AD33" s="23">
        <f>Отз.Ин!AD43</f>
        <v>71.41612462316472</v>
      </c>
      <c r="AE33" s="23">
        <f>Отз.Ин!AE43</f>
        <v>69.20841869867418</v>
      </c>
      <c r="AF33" s="23">
        <f>Отз.Ин!AF43</f>
        <v>69.21385087328629</v>
      </c>
      <c r="AG33" s="23">
        <f>Отз.Ин!AG43</f>
        <v>69.152363424897132</v>
      </c>
      <c r="AH33" s="23">
        <f>Отз.Ин!AH43</f>
        <v>70.29847648391879</v>
      </c>
      <c r="AI33" s="23">
        <f>Отз.Ин!AI43</f>
        <v>71.28888278274988</v>
      </c>
      <c r="AJ33" s="23">
        <f>Отз.Ин!AJ43</f>
        <v>74.117188133227017</v>
      </c>
      <c r="AK33" s="23">
        <f>Отз.Ин!AK43</f>
        <v>74.21322837585447</v>
      </c>
      <c r="AL33" s="23">
        <f>Отз.Ин!AL43</f>
        <v>78.519736582447237</v>
      </c>
      <c r="AM33" s="23">
        <f>Отз.Ин!AM43</f>
        <v>78.636386419629403</v>
      </c>
    </row>
    <row r="34" spans="1:40" x14ac:dyDescent="0.2">
      <c r="A34" s="20" t="s">
        <v>110</v>
      </c>
      <c r="B34" s="23">
        <f>Отз.Ин!B44</f>
        <v>76.447922392283559</v>
      </c>
      <c r="C34" s="23">
        <f>Отз.Ин!C44</f>
        <v>76.468288617554862</v>
      </c>
      <c r="D34" s="23">
        <f>Отз.Ин!D44</f>
        <v>76.073779616174235</v>
      </c>
      <c r="E34" s="23">
        <f>Отз.Ин!E44</f>
        <v>74.930821727833177</v>
      </c>
      <c r="F34" s="23">
        <f>Отз.Ин!F44</f>
        <v>74.095907122182993</v>
      </c>
      <c r="G34" s="23">
        <f>Отз.Ин!G44</f>
        <v>71.631335444464185</v>
      </c>
      <c r="H34" s="23">
        <f>Отз.Ин!H44</f>
        <v>69.307674050636038</v>
      </c>
      <c r="I34" s="23">
        <f>Отз.Ин!I44</f>
        <v>67.560015552627064</v>
      </c>
      <c r="J34" s="23">
        <f>Отз.Ин!J44</f>
        <v>66.010780774167046</v>
      </c>
      <c r="K34" s="23">
        <f>Отз.Ин!K44</f>
        <v>64.678279341789732</v>
      </c>
      <c r="L34" s="23">
        <f>Отз.Ин!L44</f>
        <v>62.652817356648193</v>
      </c>
      <c r="M34" s="23">
        <f>Отз.Ин!M44</f>
        <v>60.658635487072488</v>
      </c>
      <c r="N34" s="23">
        <v>58.756575090715522</v>
      </c>
      <c r="O34" s="23">
        <v>56.639399875976579</v>
      </c>
      <c r="P34" s="23">
        <v>54.688000887174461</v>
      </c>
      <c r="Q34" s="23">
        <v>52.202598401164977</v>
      </c>
      <c r="R34" s="23">
        <v>51.237019723775354</v>
      </c>
      <c r="S34" s="23">
        <v>50.619169721140658</v>
      </c>
      <c r="T34" s="23">
        <v>49.686656392910606</v>
      </c>
      <c r="U34" s="23">
        <v>48.511109873757647</v>
      </c>
      <c r="V34" s="23">
        <v>47.183362234598029</v>
      </c>
      <c r="W34" s="23">
        <v>46.712935461570552</v>
      </c>
      <c r="X34" s="23">
        <v>47.569420830331282</v>
      </c>
      <c r="Y34" s="23">
        <f>Отз.Ин!Y44</f>
        <v>78.258898197651021</v>
      </c>
      <c r="Z34" s="23">
        <f>Отз.Ин!Z44</f>
        <v>78.526493032512491</v>
      </c>
      <c r="AA34" s="23">
        <f>Отз.Ин!AA44</f>
        <v>78.934500622423485</v>
      </c>
      <c r="AB34" s="23">
        <f>Отз.Ин!AB44</f>
        <v>79.375811139490821</v>
      </c>
      <c r="AC34" s="23">
        <f>Отз.Ин!AC44</f>
        <v>84.076317381509682</v>
      </c>
      <c r="AD34" s="23">
        <f>Отз.Ин!AD44</f>
        <v>84.145319024395107</v>
      </c>
      <c r="AE34" s="23">
        <f>Отз.Ин!AE44</f>
        <v>83.131576909820197</v>
      </c>
      <c r="AF34" s="23">
        <f>Отз.Ин!AF44</f>
        <v>83.146113159810824</v>
      </c>
      <c r="AG34" s="23">
        <f>Отз.Ин!AG44</f>
        <v>83.589811240136825</v>
      </c>
      <c r="AH34" s="23">
        <f>Отз.Ин!AH44</f>
        <v>84.537616410220423</v>
      </c>
      <c r="AI34" s="23">
        <f>Отз.Ин!AI44</f>
        <v>85.059271867049162</v>
      </c>
      <c r="AJ34" s="23">
        <f>Отз.Ин!AJ44</f>
        <v>85.96910423660087</v>
      </c>
      <c r="AK34" s="23">
        <f>Отз.Ин!AK44</f>
        <v>86.602065173175063</v>
      </c>
      <c r="AL34" s="23">
        <f>Отз.Ин!AL44</f>
        <v>87.831071994542029</v>
      </c>
      <c r="AM34" s="23">
        <f>Отз.Ин!AM44</f>
        <v>89.880552849952977</v>
      </c>
    </row>
    <row r="35" spans="1:40" x14ac:dyDescent="0.2">
      <c r="A35" s="20" t="s">
        <v>111</v>
      </c>
      <c r="B35" s="23">
        <f>Отз.Ин!B45</f>
        <v>83.301671825228368</v>
      </c>
      <c r="C35" s="23">
        <f>Отз.Ин!C45</f>
        <v>80.261181390444662</v>
      </c>
      <c r="D35" s="23">
        <f>Отз.Ин!D45</f>
        <v>81.340632605494861</v>
      </c>
      <c r="E35" s="23">
        <f>Отз.Ин!E45</f>
        <v>84.47302445522557</v>
      </c>
      <c r="F35" s="23">
        <f>Отз.Ин!F45</f>
        <v>86.780777203986176</v>
      </c>
      <c r="G35" s="23">
        <f>Отз.Ин!G45</f>
        <v>81.952215125596808</v>
      </c>
      <c r="H35" s="23">
        <f>Отз.Ин!H45</f>
        <v>82.09985311617119</v>
      </c>
      <c r="I35" s="23">
        <f>Отз.Ин!I45</f>
        <v>82.717870176708701</v>
      </c>
      <c r="J35" s="23">
        <f>Отз.Ин!J45</f>
        <v>76.650475867212194</v>
      </c>
      <c r="K35" s="23">
        <f>Отз.Ин!K45</f>
        <v>70.15433815091815</v>
      </c>
      <c r="L35" s="23">
        <f>Отз.Ин!L45</f>
        <v>71.321408579273438</v>
      </c>
      <c r="M35" s="23">
        <f>Отз.Ин!M45</f>
        <v>68.908622232458058</v>
      </c>
      <c r="N35" s="23">
        <v>67.846421316089291</v>
      </c>
      <c r="O35" s="23">
        <v>72.49446183096174</v>
      </c>
      <c r="P35" s="23">
        <v>78.223461371573961</v>
      </c>
      <c r="Q35" s="23">
        <v>77.455261141091384</v>
      </c>
      <c r="R35" s="23">
        <v>79.831861529202186</v>
      </c>
      <c r="S35" s="23">
        <v>79.289173524367612</v>
      </c>
      <c r="T35" s="23">
        <v>79.797102235468415</v>
      </c>
      <c r="U35" s="23">
        <v>80.881542493088148</v>
      </c>
      <c r="V35" s="23">
        <v>78.077955193471965</v>
      </c>
      <c r="W35" s="23">
        <v>77.935567854223393</v>
      </c>
      <c r="X35" s="23">
        <v>77.590489739183795</v>
      </c>
      <c r="Y35" s="23">
        <f>Отз.Ин!Y45</f>
        <v>76.150455720655557</v>
      </c>
      <c r="Z35" s="23">
        <f>Отз.Ин!Z45</f>
        <v>71.057422313845748</v>
      </c>
      <c r="AA35" s="23">
        <f>Отз.Ин!AA45</f>
        <v>71.934552526381353</v>
      </c>
      <c r="AB35" s="23">
        <f>Отз.Ин!AB45</f>
        <v>70.93554697654001</v>
      </c>
      <c r="AC35" s="23">
        <f>Отз.Ин!AC45</f>
        <v>66.367401327152436</v>
      </c>
      <c r="AD35" s="23">
        <f>Отз.Ин!AD45</f>
        <v>63.506866295701428</v>
      </c>
      <c r="AE35" s="23">
        <f>Отз.Ин!AE45</f>
        <v>61.416721658149754</v>
      </c>
      <c r="AF35" s="23">
        <f>Отз.Ин!AF45</f>
        <v>61.727912459456512</v>
      </c>
      <c r="AG35" s="23">
        <f>Отз.Ин!AG45</f>
        <v>60.47095633992209</v>
      </c>
      <c r="AH35" s="23">
        <f>Отз.Ин!AH45</f>
        <v>61.529788781592373</v>
      </c>
      <c r="AI35" s="23">
        <f>Отз.Ин!AI45</f>
        <v>63.031874644720475</v>
      </c>
      <c r="AJ35" s="23">
        <f>Отз.Ин!AJ45</f>
        <v>67.200840298527325</v>
      </c>
      <c r="AK35" s="23">
        <f>Отз.Ин!AK45</f>
        <v>66.829052775750569</v>
      </c>
      <c r="AL35" s="23">
        <f>Отз.Ин!AL45</f>
        <v>72.469854578340133</v>
      </c>
      <c r="AM35" s="23">
        <f>Отз.Ин!AM45</f>
        <v>71.723289116221139</v>
      </c>
    </row>
    <row r="37" spans="1:40" x14ac:dyDescent="0.2">
      <c r="A37" s="36" t="s">
        <v>100</v>
      </c>
      <c r="B37" s="37" t="str">
        <f>B3</f>
        <v>01.01.2020</v>
      </c>
      <c r="C37" s="37" t="str">
        <f t="shared" ref="C37:AM37" si="2">C3</f>
        <v>01.02.2020</v>
      </c>
      <c r="D37" s="37" t="str">
        <f t="shared" si="2"/>
        <v>01.03.2020</v>
      </c>
      <c r="E37" s="37" t="str">
        <f t="shared" si="2"/>
        <v>01.04.2020</v>
      </c>
      <c r="F37" s="37" t="str">
        <f t="shared" si="2"/>
        <v>01.05.2020</v>
      </c>
      <c r="G37" s="37" t="str">
        <f t="shared" si="2"/>
        <v>01.06.2020</v>
      </c>
      <c r="H37" s="37" t="str">
        <f t="shared" si="2"/>
        <v>01.07.2020</v>
      </c>
      <c r="I37" s="37" t="str">
        <f t="shared" si="2"/>
        <v>01.08.2020</v>
      </c>
      <c r="J37" s="37" t="str">
        <f t="shared" si="2"/>
        <v>01.09.2020</v>
      </c>
      <c r="K37" s="37" t="str">
        <f t="shared" si="2"/>
        <v>01.10.2020</v>
      </c>
      <c r="L37" s="37">
        <f t="shared" ref="L37:M37" si="3">L3</f>
        <v>44136</v>
      </c>
      <c r="M37" s="37">
        <f t="shared" si="3"/>
        <v>44166</v>
      </c>
      <c r="N37" s="37">
        <v>44197</v>
      </c>
      <c r="O37" s="37">
        <v>44228</v>
      </c>
      <c r="P37" s="37">
        <v>44256</v>
      </c>
      <c r="Q37" s="37">
        <v>44287</v>
      </c>
      <c r="R37" s="37">
        <v>44317</v>
      </c>
      <c r="S37" s="37">
        <v>44348</v>
      </c>
      <c r="T37" s="37">
        <v>44378</v>
      </c>
      <c r="U37" s="37">
        <v>44409</v>
      </c>
      <c r="V37" s="37">
        <v>44440</v>
      </c>
      <c r="W37" s="37">
        <v>44470</v>
      </c>
      <c r="X37" s="37">
        <v>44501</v>
      </c>
      <c r="Y37" s="37">
        <v>44531</v>
      </c>
      <c r="Z37" s="37">
        <v>44562</v>
      </c>
      <c r="AA37" s="37">
        <v>44593</v>
      </c>
      <c r="AB37" s="37">
        <v>44621</v>
      </c>
      <c r="AC37" s="37">
        <v>44652</v>
      </c>
      <c r="AD37" s="37">
        <v>44682</v>
      </c>
      <c r="AE37" s="37">
        <v>44713</v>
      </c>
      <c r="AF37" s="37">
        <v>44743</v>
      </c>
      <c r="AG37" s="37">
        <v>44774</v>
      </c>
      <c r="AH37" s="37">
        <v>44805</v>
      </c>
      <c r="AI37" s="37">
        <v>44835</v>
      </c>
      <c r="AJ37" s="37">
        <v>44866</v>
      </c>
      <c r="AK37" s="37">
        <f t="shared" si="2"/>
        <v>44896</v>
      </c>
      <c r="AL37" s="37">
        <v>44927</v>
      </c>
      <c r="AM37" s="121">
        <f t="shared" si="2"/>
        <v>44958</v>
      </c>
    </row>
    <row r="38" spans="1:40" x14ac:dyDescent="0.2">
      <c r="A38" s="17" t="s">
        <v>42</v>
      </c>
      <c r="B38" s="18">
        <f>Ост.ВСЕ!B53</f>
        <v>54.517389731730226</v>
      </c>
      <c r="C38" s="18">
        <f>Ост.ВСЕ!C53</f>
        <v>55.993317507681837</v>
      </c>
      <c r="D38" s="18">
        <f>Ост.ВСЕ!D53</f>
        <v>56.893159011614536</v>
      </c>
      <c r="E38" s="18">
        <f>Ост.ВСЕ!E53</f>
        <v>56.243033980535138</v>
      </c>
      <c r="F38" s="18">
        <f>Ост.ВСЕ!F53</f>
        <v>56.616119110928373</v>
      </c>
      <c r="G38" s="18">
        <f>Ост.ВСЕ!G53</f>
        <v>55.986156394115596</v>
      </c>
      <c r="H38" s="18">
        <f>Ост.ВСЕ!H53</f>
        <v>55.376290270612763</v>
      </c>
      <c r="I38" s="18">
        <f>Ост.ВСЕ!I53</f>
        <v>55.452600871758705</v>
      </c>
      <c r="J38" s="18">
        <f>Ост.ВСЕ!J53</f>
        <v>56.876472675842351</v>
      </c>
      <c r="K38" s="18">
        <f>Ост.ВСЕ!K53</f>
        <v>56.269531388407287</v>
      </c>
      <c r="L38" s="18">
        <f>Ост.ВСЕ!L53</f>
        <v>56.523765183201533</v>
      </c>
      <c r="M38" s="18">
        <f>Ост.ВСЕ!M53</f>
        <v>57.260136542713035</v>
      </c>
      <c r="N38" s="18">
        <v>61.376191861162532</v>
      </c>
      <c r="O38" s="18">
        <v>61.721635128588936</v>
      </c>
      <c r="P38" s="18">
        <v>61.89909174737388</v>
      </c>
      <c r="Q38" s="18">
        <v>61.541723984716256</v>
      </c>
      <c r="R38" s="18">
        <v>62.256261977598712</v>
      </c>
      <c r="S38" s="18">
        <v>61.1218318614835</v>
      </c>
      <c r="T38" s="18">
        <v>61.601241374339864</v>
      </c>
      <c r="U38" s="18">
        <v>61.605066778705073</v>
      </c>
      <c r="V38" s="18">
        <v>60.808670473293034</v>
      </c>
      <c r="W38" s="18">
        <v>61.463332467519329</v>
      </c>
      <c r="X38" s="18">
        <v>62.808118762546549</v>
      </c>
      <c r="Y38" s="18">
        <f>Ост.ВСЕ!Y53</f>
        <v>55.685386363235757</v>
      </c>
      <c r="Z38" s="18">
        <f>Ост.ВСЕ!Z53</f>
        <v>56.196280871876667</v>
      </c>
      <c r="AA38" s="18">
        <f>Ост.ВСЕ!AA53</f>
        <v>59.372220842174315</v>
      </c>
      <c r="AB38" s="18">
        <f>Ост.ВСЕ!AB53</f>
        <v>60.074057703976578</v>
      </c>
      <c r="AC38" s="18">
        <f>Ост.ВСЕ!AC53</f>
        <v>58.071026454761011</v>
      </c>
      <c r="AD38" s="18">
        <f>Ост.ВСЕ!AD53</f>
        <v>58.510679340357854</v>
      </c>
      <c r="AE38" s="18">
        <f>Ост.ВСЕ!AE53</f>
        <v>56.31442262679208</v>
      </c>
      <c r="AF38" s="18">
        <f>Ост.ВСЕ!AF53</f>
        <v>57.37571213499605</v>
      </c>
      <c r="AG38" s="18">
        <f>Ост.ВСЕ!AG53</f>
        <v>59.621963409463206</v>
      </c>
      <c r="AH38" s="18">
        <f>Ост.ВСЕ!AH53</f>
        <v>60.583060037874816</v>
      </c>
      <c r="AI38" s="18">
        <f>Ост.ВСЕ!AI53</f>
        <v>60.804454911511797</v>
      </c>
      <c r="AJ38" s="18">
        <f>Ост.ВСЕ!AJ53</f>
        <v>61.525918461726214</v>
      </c>
      <c r="AK38" s="18">
        <f>Ост.ВСЕ!AK53</f>
        <v>62.338148236350612</v>
      </c>
      <c r="AL38" s="18">
        <f>Ост.ВСЕ!AL53</f>
        <v>62.032480611460542</v>
      </c>
      <c r="AM38" s="18">
        <f>Ост.ВСЕ!AM53</f>
        <v>63.507564024244665</v>
      </c>
    </row>
    <row r="39" spans="1:40" x14ac:dyDescent="0.2">
      <c r="A39" s="19" t="s">
        <v>44</v>
      </c>
      <c r="B39" s="18">
        <f>Ост.ВСЕ!B54</f>
        <v>65.329504173749186</v>
      </c>
      <c r="C39" s="18">
        <f>Ост.ВСЕ!C54</f>
        <v>65.73330974442996</v>
      </c>
      <c r="D39" s="18">
        <f>Ост.ВСЕ!D54</f>
        <v>65.664886502416678</v>
      </c>
      <c r="E39" s="18">
        <f>Ост.ВСЕ!E54</f>
        <v>65.094539841501032</v>
      </c>
      <c r="F39" s="18">
        <f>Ост.ВСЕ!F54</f>
        <v>65.857681406946242</v>
      </c>
      <c r="G39" s="18">
        <f>Ост.ВСЕ!G54</f>
        <v>66.015146984060081</v>
      </c>
      <c r="H39" s="18">
        <f>Ост.ВСЕ!H54</f>
        <v>66.562626219187251</v>
      </c>
      <c r="I39" s="18">
        <f>Ост.ВСЕ!I54</f>
        <v>67.207700137282274</v>
      </c>
      <c r="J39" s="18">
        <f>Ост.ВСЕ!J54</f>
        <v>68.638256302507173</v>
      </c>
      <c r="K39" s="18">
        <f>Ост.ВСЕ!K54</f>
        <v>69.327412959296311</v>
      </c>
      <c r="L39" s="18">
        <f>Ост.ВСЕ!L54</f>
        <v>69.577516387463007</v>
      </c>
      <c r="M39" s="18">
        <f>Ост.ВСЕ!M54</f>
        <v>70.24018455794166</v>
      </c>
      <c r="N39" s="18">
        <v>81.532590712560605</v>
      </c>
      <c r="O39" s="18">
        <v>82.054147992604982</v>
      </c>
      <c r="P39" s="18">
        <v>82.477827017277818</v>
      </c>
      <c r="Q39" s="119">
        <v>82.946229802789475</v>
      </c>
      <c r="R39" s="18">
        <v>83.496909071136542</v>
      </c>
      <c r="S39" s="18">
        <v>83.949752086028482</v>
      </c>
      <c r="T39" s="119">
        <v>84.40863558394382</v>
      </c>
      <c r="U39" s="18">
        <v>85.130842841348695</v>
      </c>
      <c r="V39" s="18">
        <v>85.786758104170445</v>
      </c>
      <c r="W39" s="18">
        <v>86.598812591843057</v>
      </c>
      <c r="X39" s="18">
        <v>87.181754288930577</v>
      </c>
      <c r="Y39" s="18">
        <f>Ост.ВСЕ!Y54</f>
        <v>74.63678461210354</v>
      </c>
      <c r="Z39" s="18">
        <f>Ост.ВСЕ!Z54</f>
        <v>74.719636567064029</v>
      </c>
      <c r="AA39" s="18">
        <f>Ост.ВСЕ!AA54</f>
        <v>74.946652670374576</v>
      </c>
      <c r="AB39" s="18">
        <f>Ост.ВСЕ!AB54</f>
        <v>75.061120597561981</v>
      </c>
      <c r="AC39" s="18">
        <f>Ост.ВСЕ!AC54</f>
        <v>76.157318312989403</v>
      </c>
      <c r="AD39" s="18">
        <f>Ост.ВСЕ!AD54</f>
        <v>76.462292156477346</v>
      </c>
      <c r="AE39" s="18">
        <f>Ост.ВСЕ!AE54</f>
        <v>76.502741438580912</v>
      </c>
      <c r="AF39" s="18">
        <f>Ост.ВСЕ!AF54</f>
        <v>77.065562174937966</v>
      </c>
      <c r="AG39" s="18">
        <f>Ост.ВСЕ!AG54</f>
        <v>76.859114225886316</v>
      </c>
      <c r="AH39" s="18">
        <f>Ост.ВСЕ!AH54</f>
        <v>77.152589397870472</v>
      </c>
      <c r="AI39" s="18">
        <f>Ост.ВСЕ!AI54</f>
        <v>77.50342909113192</v>
      </c>
      <c r="AJ39" s="18">
        <f>Ост.ВСЕ!AJ54</f>
        <v>77.633192149792848</v>
      </c>
      <c r="AK39" s="18">
        <f>Ост.ВСЕ!AK54</f>
        <v>78.012315343406641</v>
      </c>
      <c r="AL39" s="18">
        <f>Ост.ВСЕ!AL54</f>
        <v>77.546006343793849</v>
      </c>
      <c r="AM39" s="18">
        <f>Ост.ВСЕ!AM54</f>
        <v>77.900940651497635</v>
      </c>
    </row>
    <row r="40" spans="1:40" x14ac:dyDescent="0.2">
      <c r="A40" s="19" t="s">
        <v>43</v>
      </c>
      <c r="B40" s="18">
        <f>Ост.ВСЕ!B55</f>
        <v>32.961293829274148</v>
      </c>
      <c r="C40" s="18">
        <f>Ост.ВСЕ!C55</f>
        <v>35.207857602404871</v>
      </c>
      <c r="D40" s="18">
        <f>Ост.ВСЕ!D55</f>
        <v>37.827002518065356</v>
      </c>
      <c r="E40" s="18">
        <f>Ост.ВСЕ!E55</f>
        <v>36.826124882397806</v>
      </c>
      <c r="F40" s="18">
        <f>Ост.ВСЕ!F55</f>
        <v>36.725582491577711</v>
      </c>
      <c r="G40" s="18">
        <f>Ост.ВСЕ!G55</f>
        <v>35.313064459439701</v>
      </c>
      <c r="H40" s="18">
        <f>Ост.ВСЕ!H55</f>
        <v>33.912625406384841</v>
      </c>
      <c r="I40" s="18">
        <f>Ост.ВСЕ!I55</f>
        <v>33.666334821973948</v>
      </c>
      <c r="J40" s="18">
        <f>Ост.ВСЕ!J55</f>
        <v>35.532957084771333</v>
      </c>
      <c r="K40" s="18">
        <f>Ост.ВСЕ!K55</f>
        <v>34.839342003889264</v>
      </c>
      <c r="L40" s="18">
        <f>Ост.ВСЕ!L55</f>
        <v>35.32538279730985</v>
      </c>
      <c r="M40" s="18">
        <f>Ост.ВСЕ!M55</f>
        <v>36.186283080584147</v>
      </c>
      <c r="N40" s="18">
        <v>34.680085221929424</v>
      </c>
      <c r="O40" s="18">
        <v>35.003613890761876</v>
      </c>
      <c r="P40" s="18">
        <v>35.291254378328965</v>
      </c>
      <c r="Q40" s="18">
        <v>34.553782609338626</v>
      </c>
      <c r="R40" s="18">
        <v>36.504717707558378</v>
      </c>
      <c r="S40" s="18">
        <v>35.016312171852952</v>
      </c>
      <c r="T40" s="18">
        <v>36.401486347208298</v>
      </c>
      <c r="U40" s="18">
        <v>35.505157880502765</v>
      </c>
      <c r="V40" s="18">
        <v>34.645382348825223</v>
      </c>
      <c r="W40" s="18">
        <v>35.921156184905378</v>
      </c>
      <c r="X40" s="18">
        <v>37.026440628018058</v>
      </c>
      <c r="Y40" s="18">
        <f>Ост.ВСЕ!Y55</f>
        <v>34.019202539970209</v>
      </c>
      <c r="Z40" s="18">
        <f>Ост.ВСЕ!Z55</f>
        <v>34.623242329805883</v>
      </c>
      <c r="AA40" s="18">
        <f>Ост.ВСЕ!AA55</f>
        <v>39.446615697965925</v>
      </c>
      <c r="AB40" s="18">
        <f>Ост.ВСЕ!AB55</f>
        <v>40.019830134464875</v>
      </c>
      <c r="AC40" s="18">
        <f>Ост.ВСЕ!AC55</f>
        <v>34.928957569747396</v>
      </c>
      <c r="AD40" s="18">
        <f>Ост.ВСЕ!AD55</f>
        <v>35.695334379099478</v>
      </c>
      <c r="AE40" s="18">
        <f>Ост.ВСЕ!AE55</f>
        <v>33.100736732567171</v>
      </c>
      <c r="AF40" s="18">
        <f>Ост.ВСЕ!AF55</f>
        <v>34.973004922548427</v>
      </c>
      <c r="AG40" s="18">
        <f>Ост.ВСЕ!AG55</f>
        <v>38.266374337582626</v>
      </c>
      <c r="AH40" s="18">
        <f>Ост.ВСЕ!AH55</f>
        <v>39.875739492200765</v>
      </c>
      <c r="AI40" s="18">
        <f>Ост.ВСЕ!AI55</f>
        <v>39.933273242304054</v>
      </c>
      <c r="AJ40" s="18">
        <f>Ост.ВСЕ!AJ55</f>
        <v>40.786994503492039</v>
      </c>
      <c r="AK40" s="18">
        <f>Ост.ВСЕ!AK55</f>
        <v>42.263084107754366</v>
      </c>
      <c r="AL40" s="18">
        <f>Ост.ВСЕ!AL55</f>
        <v>41.847892481520276</v>
      </c>
      <c r="AM40" s="18">
        <f>Ост.ВСЕ!AM55</f>
        <v>43.975138482426651</v>
      </c>
    </row>
    <row r="41" spans="1:40" x14ac:dyDescent="0.2">
      <c r="A41" s="16" t="s">
        <v>112</v>
      </c>
      <c r="B41" s="15">
        <f>СрокВСЕ!B50</f>
        <v>70.913408301534304</v>
      </c>
      <c r="C41" s="15">
        <f>СрокВСЕ!C50</f>
        <v>70.364801688371443</v>
      </c>
      <c r="D41" s="15">
        <f>СрокВСЕ!D50</f>
        <v>71.135486613409512</v>
      </c>
      <c r="E41" s="15">
        <f>СрокВСЕ!E50</f>
        <v>72.556677517591098</v>
      </c>
      <c r="F41" s="15">
        <f>СрокВСЕ!F50</f>
        <v>73.049855178275706</v>
      </c>
      <c r="G41" s="15">
        <f>СрокВСЕ!G50</f>
        <v>71.828101497682155</v>
      </c>
      <c r="H41" s="15">
        <f>СрокВСЕ!H50</f>
        <v>71.968413590678608</v>
      </c>
      <c r="I41" s="15">
        <f>СрокВСЕ!I50</f>
        <v>72.320594473336257</v>
      </c>
      <c r="J41" s="15">
        <f>СрокВСЕ!J50</f>
        <v>71.299931882998123</v>
      </c>
      <c r="K41" s="15">
        <f>СрокВСЕ!K50</f>
        <v>67.762675398827611</v>
      </c>
      <c r="L41" s="15">
        <f>СрокВСЕ!L50</f>
        <v>67.396296524493877</v>
      </c>
      <c r="M41" s="15">
        <f>СрокВСЕ!M50</f>
        <v>65.157239009771885</v>
      </c>
      <c r="N41" s="15">
        <v>63.577891067998728</v>
      </c>
      <c r="O41" s="15">
        <v>63.329297201658918</v>
      </c>
      <c r="P41" s="15">
        <v>63.17599929907233</v>
      </c>
      <c r="Q41" s="15">
        <v>61.661221899279283</v>
      </c>
      <c r="R41" s="15">
        <v>62.262334444498372</v>
      </c>
      <c r="S41" s="15">
        <v>62.267948184490962</v>
      </c>
      <c r="T41" s="15">
        <v>60.525891950311852</v>
      </c>
      <c r="U41" s="15">
        <v>60.50559391706458</v>
      </c>
      <c r="V41" s="15">
        <v>57.942737191391544</v>
      </c>
      <c r="W41" s="15">
        <v>56.287412707959938</v>
      </c>
      <c r="X41" s="15">
        <v>56.277295018793552</v>
      </c>
      <c r="Y41" s="15">
        <f>СрокВСЕ!Y50</f>
        <v>60.153689425489318</v>
      </c>
      <c r="Z41" s="15">
        <f>СрокВСЕ!Z50</f>
        <v>59.335897652201034</v>
      </c>
      <c r="AA41" s="15">
        <f>СрокВСЕ!AA50</f>
        <v>58.925115067342901</v>
      </c>
      <c r="AB41" s="15">
        <f>СрокВСЕ!AB50</f>
        <v>59.396890254601942</v>
      </c>
      <c r="AC41" s="15">
        <f>СрокВСЕ!AC50</f>
        <v>59.623190853634803</v>
      </c>
      <c r="AD41" s="15">
        <f>СрокВСЕ!AD50</f>
        <v>58.755540697663676</v>
      </c>
      <c r="AE41" s="15">
        <f>СрокВСЕ!AE50</f>
        <v>58.000632630200691</v>
      </c>
      <c r="AF41" s="15">
        <f>СрокВСЕ!AF50</f>
        <v>56.709200320680175</v>
      </c>
      <c r="AG41" s="15">
        <f>СрокВСЕ!AG50</f>
        <v>56.918122694946824</v>
      </c>
      <c r="AH41" s="15">
        <f>СрокВСЕ!AH50</f>
        <v>56.429033285038564</v>
      </c>
      <c r="AI41" s="15">
        <f>СрокВСЕ!AI50</f>
        <v>57.335662472701024</v>
      </c>
      <c r="AJ41" s="15">
        <f>СрокВСЕ!AJ50</f>
        <v>59.636218023951834</v>
      </c>
      <c r="AK41" s="15">
        <f>СрокВСЕ!AK50</f>
        <v>60.342829902008674</v>
      </c>
      <c r="AL41" s="15">
        <f>СрокВСЕ!AL50</f>
        <v>62.937631050129937</v>
      </c>
      <c r="AM41" s="15">
        <f>СрокВСЕ!AM50</f>
        <v>64.223611757873073</v>
      </c>
      <c r="AN41" s="110"/>
    </row>
    <row r="42" spans="1:40" x14ac:dyDescent="0.2">
      <c r="A42" s="16" t="s">
        <v>101</v>
      </c>
      <c r="B42" s="15">
        <f>СрокВСЕ!B51</f>
        <v>75.838349618641161</v>
      </c>
      <c r="C42" s="15">
        <f>СрокВСЕ!C51</f>
        <v>75.785692100201416</v>
      </c>
      <c r="D42" s="15">
        <f>СрокВСЕ!D51</f>
        <v>75.928060306042894</v>
      </c>
      <c r="E42" s="15">
        <f>СрокВСЕ!E51</f>
        <v>76.464506395488129</v>
      </c>
      <c r="F42" s="15">
        <f>СрокВСЕ!F51</f>
        <v>76.892658604564474</v>
      </c>
      <c r="G42" s="15">
        <f>СрокВСЕ!G51</f>
        <v>76.412279747030695</v>
      </c>
      <c r="H42" s="15">
        <f>СрокВСЕ!H51</f>
        <v>75.768381646804656</v>
      </c>
      <c r="I42" s="15">
        <f>СрокВСЕ!I51</f>
        <v>75.720550467633018</v>
      </c>
      <c r="J42" s="15">
        <f>СрокВСЕ!J51</f>
        <v>76.547304877051999</v>
      </c>
      <c r="K42" s="15">
        <f>СрокВСЕ!K51</f>
        <v>76.260782611401112</v>
      </c>
      <c r="L42" s="15">
        <f>СрокВСЕ!L51</f>
        <v>75.023648698344189</v>
      </c>
      <c r="M42" s="15">
        <f>СрокВСЕ!M51</f>
        <v>73.159899813554517</v>
      </c>
      <c r="N42" s="15">
        <v>70.951010741082428</v>
      </c>
      <c r="O42" s="15">
        <v>68.719248299118689</v>
      </c>
      <c r="P42" s="15">
        <v>66.632321421237876</v>
      </c>
      <c r="Q42" s="15">
        <v>64.256620531494789</v>
      </c>
      <c r="R42" s="15">
        <v>63.497192145909629</v>
      </c>
      <c r="S42" s="15">
        <v>63.410234944344253</v>
      </c>
      <c r="T42" s="15">
        <v>62.626601075694964</v>
      </c>
      <c r="U42" s="15">
        <v>61.340586651594052</v>
      </c>
      <c r="V42" s="15">
        <v>59.501381455837787</v>
      </c>
      <c r="W42" s="15">
        <v>58.382539429513692</v>
      </c>
      <c r="X42" s="15">
        <v>57.832553782777531</v>
      </c>
      <c r="Y42" s="15">
        <f>СрокВСЕ!Y51</f>
        <v>64.164369188666001</v>
      </c>
      <c r="Z42" s="15">
        <f>СрокВСЕ!Z51</f>
        <v>64.390819322318265</v>
      </c>
      <c r="AA42" s="15">
        <f>СрокВСЕ!AA51</f>
        <v>64.369124092377149</v>
      </c>
      <c r="AB42" s="15">
        <f>СрокВСЕ!AB51</f>
        <v>65.340850018809221</v>
      </c>
      <c r="AC42" s="15">
        <f>СрокВСЕ!AC51</f>
        <v>66.463437589357525</v>
      </c>
      <c r="AD42" s="15">
        <f>СрокВСЕ!AD51</f>
        <v>65.873144831720566</v>
      </c>
      <c r="AE42" s="15">
        <f>СрокВСЕ!AE51</f>
        <v>65.429571741582308</v>
      </c>
      <c r="AF42" s="15">
        <f>СрокВСЕ!AF51</f>
        <v>64.983560857282612</v>
      </c>
      <c r="AG42" s="15">
        <f>СрокВСЕ!AG51</f>
        <v>64.856984889364753</v>
      </c>
      <c r="AH42" s="15">
        <f>СрокВСЕ!AH51</f>
        <v>65.198167042102412</v>
      </c>
      <c r="AI42" s="15">
        <f>СрокВСЕ!AI51</f>
        <v>65.989225708364927</v>
      </c>
      <c r="AJ42" s="15">
        <f>СрокВСЕ!AJ51</f>
        <v>67.305582049716648</v>
      </c>
      <c r="AK42" s="15">
        <f>СрокВСЕ!AK51</f>
        <v>68.63366849685778</v>
      </c>
      <c r="AL42" s="15">
        <f>СрокВСЕ!AL51</f>
        <v>70.086022671194243</v>
      </c>
      <c r="AM42" s="15">
        <f>СрокВСЕ!AM51</f>
        <v>71.292856904206374</v>
      </c>
    </row>
    <row r="43" spans="1:40" x14ac:dyDescent="0.2">
      <c r="A43" s="16" t="s">
        <v>102</v>
      </c>
      <c r="B43" s="15">
        <f>СрокВСЕ!B52</f>
        <v>62.016931076387586</v>
      </c>
      <c r="C43" s="15">
        <f>СрокВСЕ!C52</f>
        <v>59.905040048991687</v>
      </c>
      <c r="D43" s="15">
        <f>СрокВСЕ!D52</f>
        <v>61.746518768663584</v>
      </c>
      <c r="E43" s="15">
        <f>СрокВСЕ!E52</f>
        <v>64.876985556657402</v>
      </c>
      <c r="F43" s="15">
        <f>СрокВСЕ!F52</f>
        <v>65.651158673877418</v>
      </c>
      <c r="G43" s="15">
        <f>СрокВСЕ!G52</f>
        <v>63.374163054151147</v>
      </c>
      <c r="H43" s="15">
        <f>СрокВСЕ!H52</f>
        <v>65.454132256135338</v>
      </c>
      <c r="I43" s="15">
        <f>СрокВСЕ!I52</f>
        <v>66.698695647041788</v>
      </c>
      <c r="J43" s="15">
        <f>СрокВСЕ!J52</f>
        <v>62.900351858119663</v>
      </c>
      <c r="K43" s="15">
        <f>СрокВСЕ!K52</f>
        <v>55.548019585958222</v>
      </c>
      <c r="L43" s="15">
        <f>СрокВСЕ!L52</f>
        <v>56.575222109787539</v>
      </c>
      <c r="M43" s="15">
        <f>СрокВСЕ!M52</f>
        <v>53.823719972279484</v>
      </c>
      <c r="N43" s="15">
        <v>53.812575819594777</v>
      </c>
      <c r="O43" s="15">
        <v>56.246610036726999</v>
      </c>
      <c r="P43" s="15">
        <v>58.70705328682098</v>
      </c>
      <c r="Q43" s="15">
        <v>58.388805019987167</v>
      </c>
      <c r="R43" s="15">
        <v>60.765228794889083</v>
      </c>
      <c r="S43" s="15">
        <v>60.961653558995835</v>
      </c>
      <c r="T43" s="15">
        <v>58.204830856860724</v>
      </c>
      <c r="U43" s="15">
        <v>59.579238321234286</v>
      </c>
      <c r="V43" s="15">
        <v>56.310135865906332</v>
      </c>
      <c r="W43" s="15">
        <v>54.158386495146338</v>
      </c>
      <c r="X43" s="15">
        <v>54.632190379990909</v>
      </c>
      <c r="Y43" s="15">
        <f>СрокВСЕ!Y52</f>
        <v>55.568480257061424</v>
      </c>
      <c r="Z43" s="15">
        <f>СрокВСЕ!Z52</f>
        <v>53.448734342751635</v>
      </c>
      <c r="AA43" s="15">
        <f>СрокВСЕ!AA52</f>
        <v>51.960162802572285</v>
      </c>
      <c r="AB43" s="15">
        <f>СрокВСЕ!AB52</f>
        <v>51.443262340859583</v>
      </c>
      <c r="AC43" s="15">
        <f>СрокВСЕ!AC52</f>
        <v>50.870846128169859</v>
      </c>
      <c r="AD43" s="15">
        <f>СрокВСЕ!AD52</f>
        <v>49.709523758708137</v>
      </c>
      <c r="AE43" s="15">
        <f>СрокВСЕ!AE52</f>
        <v>49.458412712500596</v>
      </c>
      <c r="AF43" s="15">
        <f>СрокВСЕ!AF52</f>
        <v>47.294802745497407</v>
      </c>
      <c r="AG43" s="15">
        <f>СрокВСЕ!AG52</f>
        <v>47.08244390279139</v>
      </c>
      <c r="AH43" s="15">
        <f>СрокВСЕ!AH52</f>
        <v>45.470045876873591</v>
      </c>
      <c r="AI43" s="15">
        <f>СрокВСЕ!AI52</f>
        <v>46.520022635498307</v>
      </c>
      <c r="AJ43" s="15">
        <f>СрокВСЕ!AJ52</f>
        <v>49.761526600772129</v>
      </c>
      <c r="AK43" s="15">
        <f>СрокВСЕ!AK52</f>
        <v>49.72414022397755</v>
      </c>
      <c r="AL43" s="15">
        <f>СрокВСЕ!AL52</f>
        <v>53.63688645137146</v>
      </c>
      <c r="AM43" s="15">
        <f>СрокВСЕ!AM52</f>
        <v>54.630344796723222</v>
      </c>
    </row>
    <row r="44" spans="1:40" x14ac:dyDescent="0.2">
      <c r="A44" s="21" t="s">
        <v>103</v>
      </c>
      <c r="B44" s="22">
        <f>Без.ВСЕ!B43</f>
        <v>71.177267851995978</v>
      </c>
      <c r="C44" s="22">
        <f>Без.ВСЕ!C43</f>
        <v>70.599667099300405</v>
      </c>
      <c r="D44" s="22">
        <f>Без.ВСЕ!D43</f>
        <v>71.467272960997676</v>
      </c>
      <c r="E44" s="22">
        <f>Без.ВСЕ!E43</f>
        <v>72.453185262582295</v>
      </c>
      <c r="F44" s="22">
        <f>Без.ВСЕ!F43</f>
        <v>73.295093001540181</v>
      </c>
      <c r="G44" s="22">
        <f>Без.ВСЕ!G43</f>
        <v>73.262709940102511</v>
      </c>
      <c r="H44" s="22">
        <f>Без.ВСЕ!H43</f>
        <v>73.613574769345902</v>
      </c>
      <c r="I44" s="22">
        <f>Без.ВСЕ!I43</f>
        <v>73.57134129948868</v>
      </c>
      <c r="J44" s="22">
        <f>Без.ВСЕ!J43</f>
        <v>73.893004651823915</v>
      </c>
      <c r="K44" s="22">
        <f>Без.ВСЕ!K43</f>
        <v>72.926982107362633</v>
      </c>
      <c r="L44" s="22">
        <f>Без.ВСЕ!L43</f>
        <v>71.354766529880791</v>
      </c>
      <c r="M44" s="22">
        <f>Без.ВСЕ!M43</f>
        <v>69.024859723950669</v>
      </c>
      <c r="N44" s="22">
        <v>67.480527721494326</v>
      </c>
      <c r="O44" s="22">
        <v>65.097318193448402</v>
      </c>
      <c r="P44" s="22">
        <v>63.301831052869538</v>
      </c>
      <c r="Q44" s="22">
        <v>61.246758951962953</v>
      </c>
      <c r="R44" s="22">
        <v>60.623907367331533</v>
      </c>
      <c r="S44" s="22">
        <v>60.401242906946266</v>
      </c>
      <c r="T44" s="22">
        <v>57.810934699222216</v>
      </c>
      <c r="U44" s="22">
        <v>56.862345149743796</v>
      </c>
      <c r="V44" s="22">
        <v>54.014767414502039</v>
      </c>
      <c r="W44" s="22">
        <v>52.109154605323006</v>
      </c>
      <c r="X44" s="22">
        <v>51.25704075069828</v>
      </c>
      <c r="Y44" s="22">
        <f>Без.ВСЕ!Y43</f>
        <v>51.742539076389669</v>
      </c>
      <c r="Z44" s="22">
        <f>Без.ВСЕ!Z43</f>
        <v>52.232945231778857</v>
      </c>
      <c r="AA44" s="22">
        <f>Без.ВСЕ!AA43</f>
        <v>51.067043247845447</v>
      </c>
      <c r="AB44" s="22">
        <f>Без.ВСЕ!AB43</f>
        <v>52.315341168412132</v>
      </c>
      <c r="AC44" s="22">
        <f>Без.ВСЕ!AC43</f>
        <v>54.101477886086769</v>
      </c>
      <c r="AD44" s="22">
        <f>Без.ВСЕ!AD43</f>
        <v>53.458694407372455</v>
      </c>
      <c r="AE44" s="22">
        <f>Без.ВСЕ!AE43</f>
        <v>52.773244999783763</v>
      </c>
      <c r="AF44" s="22">
        <f>Без.ВСЕ!AF43</f>
        <v>51.161867655564386</v>
      </c>
      <c r="AG44" s="22">
        <f>Без.ВСЕ!AG43</f>
        <v>50.870779396675545</v>
      </c>
      <c r="AH44" s="22">
        <f>Без.ВСЕ!AH43</f>
        <v>50.662340035513587</v>
      </c>
      <c r="AI44" s="22">
        <f>Без.ВСЕ!AI43</f>
        <v>51.421069248155838</v>
      </c>
      <c r="AJ44" s="22">
        <f>Без.ВСЕ!AJ43</f>
        <v>53.13908640596344</v>
      </c>
      <c r="AK44" s="22">
        <f>Без.ВСЕ!AK43</f>
        <v>54.357597460740891</v>
      </c>
      <c r="AL44" s="22">
        <f>Без.ВСЕ!AL43</f>
        <v>55.855029573207325</v>
      </c>
      <c r="AM44" s="22">
        <f>Без.ВСЕ!AM43</f>
        <v>57.99068655187444</v>
      </c>
    </row>
    <row r="45" spans="1:40" x14ac:dyDescent="0.2">
      <c r="A45" s="21" t="s">
        <v>104</v>
      </c>
      <c r="B45" s="22">
        <f>Без.ВСЕ!B44</f>
        <v>75.433737125496847</v>
      </c>
      <c r="C45" s="22">
        <f>Без.ВСЕ!C44</f>
        <v>75.32591521012418</v>
      </c>
      <c r="D45" s="22">
        <f>Без.ВСЕ!D44</f>
        <v>75.628187747688116</v>
      </c>
      <c r="E45" s="22">
        <f>Без.ВСЕ!E44</f>
        <v>76.585317324496486</v>
      </c>
      <c r="F45" s="22">
        <f>Без.ВСЕ!F44</f>
        <v>77.579825652864699</v>
      </c>
      <c r="G45" s="22">
        <f>Без.ВСЕ!G44</f>
        <v>77.813381596574075</v>
      </c>
      <c r="H45" s="22">
        <f>Без.ВСЕ!H44</f>
        <v>77.758908261668154</v>
      </c>
      <c r="I45" s="22">
        <f>Без.ВСЕ!I44</f>
        <v>78.096472220642553</v>
      </c>
      <c r="J45" s="22">
        <f>Без.ВСЕ!J44</f>
        <v>79.361096245868481</v>
      </c>
      <c r="K45" s="22">
        <f>Без.ВСЕ!K44</f>
        <v>79.442802459013706</v>
      </c>
      <c r="L45" s="22">
        <f>Без.ВСЕ!L44</f>
        <v>78.464125014676483</v>
      </c>
      <c r="M45" s="22">
        <f>Без.ВСЕ!M44</f>
        <v>76.316571220981928</v>
      </c>
      <c r="N45" s="22">
        <v>73.606554045118529</v>
      </c>
      <c r="O45" s="22">
        <v>71.126404030577234</v>
      </c>
      <c r="P45" s="22">
        <v>68.869443844018235</v>
      </c>
      <c r="Q45" s="22">
        <v>66.301028936117604</v>
      </c>
      <c r="R45" s="22">
        <v>65.440490889916319</v>
      </c>
      <c r="S45" s="22">
        <v>65.347856560070554</v>
      </c>
      <c r="T45" s="22">
        <v>64.533592772002322</v>
      </c>
      <c r="U45" s="22">
        <v>63.245119745085432</v>
      </c>
      <c r="V45" s="22">
        <v>61.223488104149169</v>
      </c>
      <c r="W45" s="22">
        <v>59.941861259601048</v>
      </c>
      <c r="X45" s="22">
        <v>59.186863199436466</v>
      </c>
      <c r="Y45" s="22">
        <f>Без.ВСЕ!Y44</f>
        <v>59.33692514533864</v>
      </c>
      <c r="Z45" s="22">
        <f>Без.ВСЕ!Z44</f>
        <v>59.650274212506268</v>
      </c>
      <c r="AA45" s="22">
        <f>Без.ВСЕ!AA44</f>
        <v>59.687402457978131</v>
      </c>
      <c r="AB45" s="22">
        <f>Без.ВСЕ!AB44</f>
        <v>60.882785492571266</v>
      </c>
      <c r="AC45" s="22">
        <f>Без.ВСЕ!AC44</f>
        <v>61.812740613941543</v>
      </c>
      <c r="AD45" s="22">
        <f>Без.ВСЕ!AD44</f>
        <v>61.391246324233251</v>
      </c>
      <c r="AE45" s="22">
        <f>Без.ВСЕ!AE44</f>
        <v>61.17424536966297</v>
      </c>
      <c r="AF45" s="22">
        <f>Без.ВСЕ!AF44</f>
        <v>60.708758629184999</v>
      </c>
      <c r="AG45" s="22">
        <f>Без.ВСЕ!AG44</f>
        <v>60.418899304376325</v>
      </c>
      <c r="AH45" s="22">
        <f>Без.ВСЕ!AH44</f>
        <v>60.804973261763742</v>
      </c>
      <c r="AI45" s="22">
        <f>Без.ВСЕ!AI44</f>
        <v>61.690403194120925</v>
      </c>
      <c r="AJ45" s="22">
        <f>Без.ВСЕ!AJ44</f>
        <v>63.139843185771873</v>
      </c>
      <c r="AK45" s="22">
        <f>Без.ВСЕ!AK44</f>
        <v>64.732388983650253</v>
      </c>
      <c r="AL45" s="22">
        <f>Без.ВСЕ!AL44</f>
        <v>66.068469358506619</v>
      </c>
      <c r="AM45" s="22">
        <f>Без.ВСЕ!AM44</f>
        <v>67.34547118924776</v>
      </c>
    </row>
    <row r="46" spans="1:40" x14ac:dyDescent="0.2">
      <c r="A46" s="21" t="s">
        <v>105</v>
      </c>
      <c r="B46" s="22">
        <f>Без.ВСЕ!B45</f>
        <v>54.301462929402703</v>
      </c>
      <c r="C46" s="22">
        <f>Без.ВСЕ!C45</f>
        <v>51.718085383006049</v>
      </c>
      <c r="D46" s="22">
        <f>Без.ВСЕ!D45</f>
        <v>55.725596567002114</v>
      </c>
      <c r="E46" s="22">
        <f>Без.ВСЕ!E45</f>
        <v>56.385164383712059</v>
      </c>
      <c r="F46" s="22">
        <f>Без.ВСЕ!F45</f>
        <v>56.713764955413524</v>
      </c>
      <c r="G46" s="22">
        <f>Без.ВСЕ!G45</f>
        <v>55.682218180250601</v>
      </c>
      <c r="H46" s="22">
        <f>Без.ВСЕ!H45</f>
        <v>57.965580120954371</v>
      </c>
      <c r="I46" s="22">
        <f>Без.ВСЕ!I45</f>
        <v>56.792840427779836</v>
      </c>
      <c r="J46" s="22">
        <f>Без.ВСЕ!J45</f>
        <v>54.687706026977722</v>
      </c>
      <c r="K46" s="22">
        <f>Без.ВСЕ!K45</f>
        <v>51.61014200243752</v>
      </c>
      <c r="L46" s="22">
        <f>Без.ВСЕ!L45</f>
        <v>48.583672650942333</v>
      </c>
      <c r="M46" s="22">
        <f>Без.ВСЕ!M45</f>
        <v>46.022111204020675</v>
      </c>
      <c r="N46" s="22">
        <v>48.405510887682539</v>
      </c>
      <c r="O46" s="22">
        <v>46.525588342317398</v>
      </c>
      <c r="P46" s="22">
        <v>46.477800964820482</v>
      </c>
      <c r="Q46" s="22">
        <v>45.949132789236884</v>
      </c>
      <c r="R46" s="22">
        <v>47.267303839718728</v>
      </c>
      <c r="S46" s="22">
        <v>46.839265969673818</v>
      </c>
      <c r="T46" s="22">
        <v>40.587116385609946</v>
      </c>
      <c r="U46" s="22">
        <v>39.883817528762854</v>
      </c>
      <c r="V46" s="22">
        <v>35.318012502458771</v>
      </c>
      <c r="W46" s="22">
        <v>32.920514168777224</v>
      </c>
      <c r="X46" s="22">
        <v>31.50700110526553</v>
      </c>
      <c r="Y46" s="22">
        <f>Без.ВСЕ!Y45</f>
        <v>32.693958063383157</v>
      </c>
      <c r="Z46" s="22">
        <f>Без.ВСЕ!Z45</f>
        <v>33.590356873274956</v>
      </c>
      <c r="AA46" s="22">
        <f>Без.ВСЕ!AA45</f>
        <v>30.113032480574748</v>
      </c>
      <c r="AB46" s="22">
        <f>Без.ВСЕ!AB45</f>
        <v>30.813259714627272</v>
      </c>
      <c r="AC46" s="22">
        <f>Без.ВСЕ!AC45</f>
        <v>32.588319940525288</v>
      </c>
      <c r="AD46" s="22">
        <f>Без.ВСЕ!AD45</f>
        <v>31.862742663871753</v>
      </c>
      <c r="AE46" s="22">
        <f>Без.ВСЕ!AE45</f>
        <v>30.447071718727713</v>
      </c>
      <c r="AF46" s="22">
        <f>Без.ВСЕ!AF45</f>
        <v>27.226094560502208</v>
      </c>
      <c r="AG46" s="22">
        <f>Без.ВСЕ!AG45</f>
        <v>27.111022225568227</v>
      </c>
      <c r="AH46" s="22">
        <f>Без.ВСЕ!AH45</f>
        <v>26.137498451161044</v>
      </c>
      <c r="AI46" s="22">
        <f>Без.ВСЕ!AI45</f>
        <v>26.510392272185445</v>
      </c>
      <c r="AJ46" s="22">
        <f>Без.ВСЕ!AJ45</f>
        <v>28.630244746817514</v>
      </c>
      <c r="AK46" s="22">
        <f>Без.ВСЕ!AK45</f>
        <v>29.830066719704934</v>
      </c>
      <c r="AL46" s="22">
        <f>Без.ВСЕ!AL45</f>
        <v>31.230538723234329</v>
      </c>
      <c r="AM46" s="22">
        <f>Без.ВСЕ!AM45</f>
        <v>35.502068540471541</v>
      </c>
    </row>
    <row r="47" spans="1:40" x14ac:dyDescent="0.2">
      <c r="A47" s="16" t="s">
        <v>106</v>
      </c>
      <c r="B47" s="15">
        <f>Без.ВСЕ!B51</f>
        <v>58.396880304624098</v>
      </c>
      <c r="C47" s="15">
        <f>Без.ВСЕ!C51</f>
        <v>60.126670249748202</v>
      </c>
      <c r="D47" s="15">
        <f>Без.ВСЕ!D51</f>
        <v>61.329865199598679</v>
      </c>
      <c r="E47" s="15">
        <f>Без.ВСЕ!E51</f>
        <v>60.517372178840304</v>
      </c>
      <c r="F47" s="15">
        <f>Без.ВСЕ!F51</f>
        <v>61.239659192929899</v>
      </c>
      <c r="G47" s="15">
        <f>Без.ВСЕ!G51</f>
        <v>61.492924876808821</v>
      </c>
      <c r="H47" s="15">
        <f>Без.ВСЕ!H51</f>
        <v>60.932689905056193</v>
      </c>
      <c r="I47" s="15">
        <f>Без.ВСЕ!I51</f>
        <v>60.680096417940263</v>
      </c>
      <c r="J47" s="15">
        <f>Без.ВСЕ!J51</f>
        <v>63.810444597659732</v>
      </c>
      <c r="K47" s="15">
        <f>Без.ВСЕ!K51</f>
        <v>65.635461459410777</v>
      </c>
      <c r="L47" s="15">
        <f>Без.ВСЕ!L51</f>
        <v>64.931329612378917</v>
      </c>
      <c r="M47" s="15">
        <f>Без.ВСЕ!M51</f>
        <v>65.872308271492528</v>
      </c>
      <c r="N47" s="15">
        <v>65.143680401371697</v>
      </c>
      <c r="O47" s="15">
        <v>63.444773571250465</v>
      </c>
      <c r="P47" s="15">
        <v>62.022380201208286</v>
      </c>
      <c r="Q47" s="15">
        <v>61.128064256284411</v>
      </c>
      <c r="R47" s="15">
        <v>60.617994696788422</v>
      </c>
      <c r="S47" s="15">
        <v>59.289485535072039</v>
      </c>
      <c r="T47" s="15">
        <v>58.8380481101632</v>
      </c>
      <c r="U47" s="15">
        <v>57.895614989670896</v>
      </c>
      <c r="V47" s="15">
        <v>56.686417515118748</v>
      </c>
      <c r="W47" s="15">
        <v>56.900861845003689</v>
      </c>
      <c r="X47" s="15">
        <v>57.205277933338039</v>
      </c>
      <c r="Y47" s="15">
        <f>Без.ВСЕ!Y51</f>
        <v>47.899028428714594</v>
      </c>
      <c r="Z47" s="15">
        <f>Без.ВСЕ!Z51</f>
        <v>49.469164151113375</v>
      </c>
      <c r="AA47" s="15">
        <f>Без.ВСЕ!AA51</f>
        <v>51.454524373908285</v>
      </c>
      <c r="AB47" s="15">
        <f>Без.ВСЕ!AB51</f>
        <v>52.911773843428008</v>
      </c>
      <c r="AC47" s="15">
        <f>Без.ВСЕ!AC51</f>
        <v>52.693059673324825</v>
      </c>
      <c r="AD47" s="15">
        <f>Без.ВСЕ!AD51</f>
        <v>53.235907444356599</v>
      </c>
      <c r="AE47" s="15">
        <f>Без.ВСЕ!AE51</f>
        <v>51.239007016582292</v>
      </c>
      <c r="AF47" s="15">
        <f>Без.ВСЕ!AF51</f>
        <v>51.763180829477427</v>
      </c>
      <c r="AG47" s="15">
        <f>Без.ВСЕ!AG51</f>
        <v>53.287346879919752</v>
      </c>
      <c r="AH47" s="15">
        <f>Без.ВСЕ!AH51</f>
        <v>54.39185131042337</v>
      </c>
      <c r="AI47" s="15">
        <f>Без.ВСЕ!AI51</f>
        <v>54.532030358764686</v>
      </c>
      <c r="AJ47" s="15">
        <f>Без.ВСЕ!AJ51</f>
        <v>54.822911406468165</v>
      </c>
      <c r="AK47" s="15">
        <f>Без.ВСЕ!AK51</f>
        <v>56.155005885243447</v>
      </c>
      <c r="AL47" s="15">
        <f>Без.ВСЕ!AL51</f>
        <v>55.051739019106051</v>
      </c>
      <c r="AM47" s="15">
        <f>Без.ВСЕ!AM51</f>
        <v>57.344131514864486</v>
      </c>
    </row>
    <row r="48" spans="1:40" x14ac:dyDescent="0.2">
      <c r="A48" s="16" t="s">
        <v>107</v>
      </c>
      <c r="B48" s="15">
        <f>Без.ВСЕ!B53</f>
        <v>71.796992037208355</v>
      </c>
      <c r="C48" s="15">
        <f>Без.ВСЕ!C53</f>
        <v>72.327926282584571</v>
      </c>
      <c r="D48" s="15">
        <f>Без.ВСЕ!D53</f>
        <v>72.640603249212049</v>
      </c>
      <c r="E48" s="15">
        <f>Без.ВСЕ!E53</f>
        <v>72.851760339212717</v>
      </c>
      <c r="F48" s="15">
        <f>Без.ВСЕ!F53</f>
        <v>74.351381205468357</v>
      </c>
      <c r="G48" s="15">
        <f>Без.ВСЕ!G53</f>
        <v>75.216002437153563</v>
      </c>
      <c r="H48" s="15">
        <f>Без.ВСЕ!H53</f>
        <v>76.525732826939446</v>
      </c>
      <c r="I48" s="15">
        <f>Без.ВСЕ!I53</f>
        <v>77.75521841435571</v>
      </c>
      <c r="J48" s="15">
        <f>Без.ВСЕ!J53</f>
        <v>80.728275368114794</v>
      </c>
      <c r="K48" s="15">
        <f>Без.ВСЕ!K53</f>
        <v>82.512368312941959</v>
      </c>
      <c r="L48" s="15">
        <f>Без.ВСЕ!L53</f>
        <v>83.334717562916609</v>
      </c>
      <c r="M48" s="15">
        <f>Без.ВСЕ!M53</f>
        <v>84.028804406545191</v>
      </c>
      <c r="N48" s="15">
        <v>84.584179732448789</v>
      </c>
      <c r="O48" s="15">
        <v>84.928409826357893</v>
      </c>
      <c r="P48" s="15">
        <v>85.246948552697432</v>
      </c>
      <c r="Q48" s="15">
        <v>85.58527256504432</v>
      </c>
      <c r="R48" s="15">
        <v>86.052288813811259</v>
      </c>
      <c r="S48" s="15">
        <v>86.514998129029649</v>
      </c>
      <c r="T48" s="15">
        <v>86.978894298138741</v>
      </c>
      <c r="U48" s="15">
        <v>87.774027661035262</v>
      </c>
      <c r="V48" s="15">
        <v>88.269623927679447</v>
      </c>
      <c r="W48" s="15">
        <v>88.91175444489717</v>
      </c>
      <c r="X48" s="15">
        <v>89.223356519359939</v>
      </c>
      <c r="Y48" s="15">
        <f>Без.ВСЕ!Y53</f>
        <v>69.021442236814508</v>
      </c>
      <c r="Z48" s="15">
        <f>Без.ВСЕ!Z53</f>
        <v>69.218669015123709</v>
      </c>
      <c r="AA48" s="15">
        <f>Без.ВСЕ!AA53</f>
        <v>69.495601872648493</v>
      </c>
      <c r="AB48" s="15">
        <f>Без.ВСЕ!AB53</f>
        <v>69.939863085005385</v>
      </c>
      <c r="AC48" s="15">
        <f>Без.ВСЕ!AC53</f>
        <v>70.828304004064677</v>
      </c>
      <c r="AD48" s="15">
        <f>Без.ВСЕ!AD53</f>
        <v>71.259925790477581</v>
      </c>
      <c r="AE48" s="15">
        <f>Без.ВСЕ!AE53</f>
        <v>71.527252152887982</v>
      </c>
      <c r="AF48" s="15">
        <f>Без.ВСЕ!AF53</f>
        <v>71.99597176547212</v>
      </c>
      <c r="AG48" s="15">
        <f>Без.ВСЕ!AG53</f>
        <v>71.59973734454104</v>
      </c>
      <c r="AH48" s="15">
        <f>Без.ВСЕ!AH53</f>
        <v>71.953880733854348</v>
      </c>
      <c r="AI48" s="15">
        <f>Без.ВСЕ!AI53</f>
        <v>72.454521753129342</v>
      </c>
      <c r="AJ48" s="15">
        <f>Без.ВСЕ!AJ53</f>
        <v>72.8282473618316</v>
      </c>
      <c r="AK48" s="15">
        <f>Без.ВСЕ!AK53</f>
        <v>73.577934167336323</v>
      </c>
      <c r="AL48" s="15">
        <f>Без.ВСЕ!AL53</f>
        <v>73.100823084732241</v>
      </c>
      <c r="AM48" s="15">
        <f>Без.ВСЕ!AM53</f>
        <v>73.58767458723058</v>
      </c>
    </row>
    <row r="49" spans="1:39" x14ac:dyDescent="0.2">
      <c r="A49" s="16" t="s">
        <v>108</v>
      </c>
      <c r="B49" s="15">
        <f>Без.ВСЕ!B52</f>
        <v>28.796040472853115</v>
      </c>
      <c r="C49" s="15">
        <f>Без.ВСЕ!C52</f>
        <v>30.342907836461396</v>
      </c>
      <c r="D49" s="15">
        <f>Без.ВСЕ!D52</f>
        <v>34.082166728485461</v>
      </c>
      <c r="E49" s="15">
        <f>Без.ВСЕ!E52</f>
        <v>31.94836812045266</v>
      </c>
      <c r="F49" s="15">
        <f>Без.ВСЕ!F52</f>
        <v>31.672523229501909</v>
      </c>
      <c r="G49" s="15">
        <f>Без.ВСЕ!G52</f>
        <v>30.97886297020726</v>
      </c>
      <c r="H49" s="15">
        <f>Без.ВСЕ!H52</f>
        <v>29.989265018550469</v>
      </c>
      <c r="I49" s="15">
        <f>Без.ВСЕ!I52</f>
        <v>28.627001735709008</v>
      </c>
      <c r="J49" s="15">
        <f>Без.ВСЕ!J52</f>
        <v>30.854243656546348</v>
      </c>
      <c r="K49" s="15">
        <f>Без.ВСЕ!K52</f>
        <v>32.332369292889645</v>
      </c>
      <c r="L49" s="15">
        <f>Без.ВСЕ!L52</f>
        <v>30.308203329023399</v>
      </c>
      <c r="M49" s="15">
        <f>Без.ВСЕ!M52</f>
        <v>30.921131526486317</v>
      </c>
      <c r="N49" s="15">
        <v>31.195444879347239</v>
      </c>
      <c r="O49" s="15">
        <v>28.953989037056932</v>
      </c>
      <c r="P49" s="15">
        <v>27.939741563609378</v>
      </c>
      <c r="Q49" s="15">
        <v>27.192136316943483</v>
      </c>
      <c r="R49" s="15">
        <v>28.395837844873729</v>
      </c>
      <c r="S49" s="15">
        <v>26.904427018327155</v>
      </c>
      <c r="T49" s="15">
        <v>25.383311681064473</v>
      </c>
      <c r="U49" s="15">
        <v>23.768031920797338</v>
      </c>
      <c r="V49" s="15">
        <v>21.729765487728486</v>
      </c>
      <c r="W49" s="15">
        <v>21.834899591220591</v>
      </c>
      <c r="X49" s="15">
        <v>21.35356641710414</v>
      </c>
      <c r="Y49" s="15">
        <f>Без.ВСЕ!Y52</f>
        <v>20.015346398648113</v>
      </c>
      <c r="Z49" s="15">
        <f>Без.ВСЕ!Z52</f>
        <v>21.759300388855312</v>
      </c>
      <c r="AA49" s="15">
        <f>Без.ВСЕ!AA52</f>
        <v>22.860921823416476</v>
      </c>
      <c r="AB49" s="15">
        <f>Без.ВСЕ!AB52</f>
        <v>23.970902379748438</v>
      </c>
      <c r="AC49" s="15">
        <f>Без.ВСЕ!AC52</f>
        <v>22.375803256821357</v>
      </c>
      <c r="AD49" s="15">
        <f>Без.ВСЕ!AD52</f>
        <v>22.879946690755691</v>
      </c>
      <c r="AE49" s="15">
        <f>Без.ВСЕ!AE52</f>
        <v>20.377129996015178</v>
      </c>
      <c r="AF49" s="15">
        <f>Без.ВСЕ!AF52</f>
        <v>20.132832442711816</v>
      </c>
      <c r="AG49" s="15">
        <f>Без.ВСЕ!AG52</f>
        <v>22.03455129262311</v>
      </c>
      <c r="AH49" s="15">
        <f>Без.ВСЕ!AH52</f>
        <v>22.921729220123662</v>
      </c>
      <c r="AI49" s="15">
        <f>Без.ВСЕ!AI52</f>
        <v>22.756797576405845</v>
      </c>
      <c r="AJ49" s="15">
        <f>Без.ВСЕ!AJ52</f>
        <v>23.466756646970779</v>
      </c>
      <c r="AK49" s="15">
        <f>Без.ВСЕ!AK52</f>
        <v>25.354095878502324</v>
      </c>
      <c r="AL49" s="15">
        <f>Без.ВСЕ!AL52</f>
        <v>24.366295530870392</v>
      </c>
      <c r="AM49" s="15">
        <f>Без.ВСЕ!AM52</f>
        <v>28.577677594549268</v>
      </c>
    </row>
    <row r="50" spans="1:39" x14ac:dyDescent="0.2">
      <c r="A50" s="20" t="s">
        <v>109</v>
      </c>
      <c r="B50" s="23">
        <f>Отз.ВСЕ!B43</f>
        <v>69.106392036046088</v>
      </c>
      <c r="C50" s="23">
        <f>Отз.ВСЕ!C43</f>
        <v>68.450786740130965</v>
      </c>
      <c r="D50" s="23">
        <f>Отз.ВСЕ!D43</f>
        <v>69.17743145206569</v>
      </c>
      <c r="E50" s="23">
        <f>Отз.ВСЕ!E43</f>
        <v>71.296590049276347</v>
      </c>
      <c r="F50" s="23">
        <f>Отз.ВСЕ!F43</f>
        <v>71.376407295773546</v>
      </c>
      <c r="G50" s="23">
        <f>Отз.ВСЕ!G43</f>
        <v>68.202766298118888</v>
      </c>
      <c r="H50" s="23">
        <f>Отз.ВСЕ!H43</f>
        <v>68.347770986390074</v>
      </c>
      <c r="I50" s="23">
        <f>Отз.ВСЕ!I43</f>
        <v>69.750275196501704</v>
      </c>
      <c r="J50" s="23">
        <f>Отз.ВСЕ!J43</f>
        <v>66.176025250486973</v>
      </c>
      <c r="K50" s="23">
        <f>Отз.ВСЕ!K43</f>
        <v>58.65584863406945</v>
      </c>
      <c r="L50" s="23">
        <f>Отз.ВСЕ!L43</f>
        <v>60.199914599894996</v>
      </c>
      <c r="M50" s="23">
        <f>Отз.ВСЕ!M43</f>
        <v>57.836040720900883</v>
      </c>
      <c r="N50" s="23">
        <v>56.42422809820166</v>
      </c>
      <c r="O50" s="23">
        <v>59.586546685063212</v>
      </c>
      <c r="P50" s="23">
        <v>62.158425299018781</v>
      </c>
      <c r="Q50" s="23">
        <v>61.488729528267235</v>
      </c>
      <c r="R50" s="23">
        <v>64.203004909525248</v>
      </c>
      <c r="S50" s="23">
        <v>64.478285405707794</v>
      </c>
      <c r="T50" s="23">
        <v>64.159235699930491</v>
      </c>
      <c r="U50" s="23">
        <v>65.786862974312925</v>
      </c>
      <c r="V50" s="23">
        <v>63.476357652564694</v>
      </c>
      <c r="W50" s="23">
        <v>62.403752314619801</v>
      </c>
      <c r="X50" s="23">
        <v>64.226082327956249</v>
      </c>
      <c r="Y50" s="23">
        <f>Отз.ВСЕ!Y43</f>
        <v>70.419251267119932</v>
      </c>
      <c r="Z50" s="23">
        <f>Отз.ВСЕ!Z43</f>
        <v>68.184691181727629</v>
      </c>
      <c r="AA50" s="23">
        <f>Отз.ВСЕ!AA43</f>
        <v>70.175654734695485</v>
      </c>
      <c r="AB50" s="23">
        <f>Отз.ВСЕ!AB43</f>
        <v>69.845025270807028</v>
      </c>
      <c r="AC50" s="23">
        <f>Отз.ВСЕ!AC43</f>
        <v>67.134799469942308</v>
      </c>
      <c r="AD50" s="23">
        <f>Отз.ВСЕ!AD43</f>
        <v>66.101527894408392</v>
      </c>
      <c r="AE50" s="23">
        <f>Отз.ВСЕ!AE43</f>
        <v>64.633574225918494</v>
      </c>
      <c r="AF50" s="23">
        <f>Отз.ВСЕ!AF43</f>
        <v>64.077084953794937</v>
      </c>
      <c r="AG50" s="23">
        <f>Отз.ВСЕ!AG43</f>
        <v>65.765583879326158</v>
      </c>
      <c r="AH50" s="23">
        <f>Отз.ВСЕ!AH43</f>
        <v>65.217577104322203</v>
      </c>
      <c r="AI50" s="23">
        <f>Отз.ВСЕ!AI43</f>
        <v>66.43358133277107</v>
      </c>
      <c r="AJ50" s="23">
        <f>Отз.ВСЕ!AJ43</f>
        <v>69.971533853253632</v>
      </c>
      <c r="AK50" s="23">
        <f>Отз.ВСЕ!AK43</f>
        <v>70.194912772540647</v>
      </c>
      <c r="AL50" s="23">
        <f>Отз.ВСЕ!AL43</f>
        <v>74.486032122508846</v>
      </c>
      <c r="AM50" s="23">
        <f>Отз.ВСЕ!AM43</f>
        <v>75.047882044406606</v>
      </c>
    </row>
    <row r="51" spans="1:39" x14ac:dyDescent="0.2">
      <c r="A51" s="20" t="s">
        <v>110</v>
      </c>
      <c r="B51" s="23">
        <f>Отз.ВСЕ!B44</f>
        <v>74.158429036875788</v>
      </c>
      <c r="C51" s="23">
        <f>Отз.ВСЕ!C44</f>
        <v>74.261305037331809</v>
      </c>
      <c r="D51" s="23">
        <f>Отз.ВСЕ!D44</f>
        <v>74.123830900775801</v>
      </c>
      <c r="E51" s="23">
        <f>Отз.ВСЕ!E44</f>
        <v>73.319093695157406</v>
      </c>
      <c r="F51" s="23">
        <f>Отз.ВСЕ!F44</f>
        <v>72.101014053368857</v>
      </c>
      <c r="G51" s="23">
        <f>Отз.ВСЕ!G44</f>
        <v>69.214560993488689</v>
      </c>
      <c r="H51" s="23">
        <f>Отз.ВСЕ!H44</f>
        <v>66.787900179472373</v>
      </c>
      <c r="I51" s="23">
        <f>Отз.ВСЕ!I44</f>
        <v>65.255328547237966</v>
      </c>
      <c r="J51" s="23">
        <f>Отз.ВСЕ!J44</f>
        <v>63.716204165914611</v>
      </c>
      <c r="K51" s="23">
        <f>Отз.ВСЕ!K44</f>
        <v>61.078162160033322</v>
      </c>
      <c r="L51" s="23">
        <f>Отз.ВСЕ!L44</f>
        <v>58.390139936966449</v>
      </c>
      <c r="M51" s="23">
        <f>Отз.ВСЕ!M44</f>
        <v>56.799171402069057</v>
      </c>
      <c r="N51" s="23">
        <v>55.660102987837725</v>
      </c>
      <c r="O51" s="23">
        <v>53.790892096529234</v>
      </c>
      <c r="P51" s="23">
        <v>51.946773437544621</v>
      </c>
      <c r="Q51" s="23">
        <v>49.699251845593146</v>
      </c>
      <c r="R51" s="23">
        <v>48.82099706991999</v>
      </c>
      <c r="S51" s="23">
        <v>48.153666539066322</v>
      </c>
      <c r="T51" s="23">
        <v>46.934081170718486</v>
      </c>
      <c r="U51" s="23">
        <v>45.590497337939119</v>
      </c>
      <c r="V51" s="23">
        <v>44.089530908058158</v>
      </c>
      <c r="W51" s="23">
        <v>43.196371111726513</v>
      </c>
      <c r="X51" s="23">
        <v>43.453474949551421</v>
      </c>
      <c r="Y51" s="23">
        <f>Отз.ВСЕ!Y44</f>
        <v>77.701884048008523</v>
      </c>
      <c r="Z51" s="23">
        <f>Отз.ВСЕ!Z44</f>
        <v>77.935620433822621</v>
      </c>
      <c r="AA51" s="23">
        <f>Отз.ВСЕ!AA44</f>
        <v>77.981056429688351</v>
      </c>
      <c r="AB51" s="23">
        <f>Отз.ВСЕ!AB44</f>
        <v>78.458115307475211</v>
      </c>
      <c r="AC51" s="23">
        <f>Отз.ВСЕ!AC44</f>
        <v>81.245544350698992</v>
      </c>
      <c r="AD51" s="23">
        <f>Отз.ВСЕ!AD44</f>
        <v>80.36997608712359</v>
      </c>
      <c r="AE51" s="23">
        <f>Отз.ВСЕ!AE44</f>
        <v>79.229419757618771</v>
      </c>
      <c r="AF51" s="23">
        <f>Отз.ВСЕ!AF44</f>
        <v>79.311327467533957</v>
      </c>
      <c r="AG51" s="23">
        <f>Отз.ВСЕ!AG44</f>
        <v>79.602082968815353</v>
      </c>
      <c r="AH51" s="23">
        <f>Отз.ВСЕ!AH44</f>
        <v>80.070713575432592</v>
      </c>
      <c r="AI51" s="23">
        <f>Отз.ВСЕ!AI44</f>
        <v>80.806978396220217</v>
      </c>
      <c r="AJ51" s="23">
        <f>Отз.ВСЕ!AJ44</f>
        <v>81.804375273086237</v>
      </c>
      <c r="AK51" s="23">
        <f>Отз.ВСЕ!AK44</f>
        <v>82.524058270998097</v>
      </c>
      <c r="AL51" s="23">
        <f>Отз.ВСЕ!AL44</f>
        <v>84.054195928109451</v>
      </c>
      <c r="AM51" s="23">
        <f>Отз.ВСЕ!AM44</f>
        <v>85.31606587890218</v>
      </c>
    </row>
    <row r="52" spans="1:39" x14ac:dyDescent="0.2">
      <c r="A52" s="20" t="s">
        <v>111</v>
      </c>
      <c r="B52" s="23">
        <f>Отз.ВСЕ!B45</f>
        <v>65.767920498200482</v>
      </c>
      <c r="C52" s="23">
        <f>Отз.ВСЕ!C45</f>
        <v>64.31474195647111</v>
      </c>
      <c r="D52" s="23">
        <f>Отз.ВСЕ!D45</f>
        <v>65.443413329497744</v>
      </c>
      <c r="E52" s="23">
        <f>Отз.ВСЕ!E45</f>
        <v>69.788529117344339</v>
      </c>
      <c r="F52" s="23">
        <f>Отз.ВСЕ!F45</f>
        <v>70.864102739349292</v>
      </c>
      <c r="G52" s="23">
        <f>Отз.ВСЕ!G45</f>
        <v>67.538305486996137</v>
      </c>
      <c r="H52" s="23">
        <f>Отз.ВСЕ!H45</f>
        <v>69.266504151700246</v>
      </c>
      <c r="I52" s="23">
        <f>Отз.ВСЕ!I45</f>
        <v>72.237589113401043</v>
      </c>
      <c r="J52" s="23">
        <f>Отз.ВСЕ!J45</f>
        <v>67.399174592528027</v>
      </c>
      <c r="K52" s="23">
        <f>Отз.ВСЕ!K45</f>
        <v>57.649107521695562</v>
      </c>
      <c r="L52" s="23">
        <f>Отз.ВСЕ!L45</f>
        <v>60.934052971277019</v>
      </c>
      <c r="M52" s="23">
        <f>Отз.ВСЕ!M45</f>
        <v>58.243112326974803</v>
      </c>
      <c r="N52" s="23">
        <v>56.683333581315729</v>
      </c>
      <c r="O52" s="23">
        <v>61.4818408563495</v>
      </c>
      <c r="P52" s="23">
        <v>65.376722363917636</v>
      </c>
      <c r="Q52" s="23">
        <v>64.956609412155018</v>
      </c>
      <c r="R52" s="23">
        <v>68.528292639576009</v>
      </c>
      <c r="S52" s="23">
        <v>68.571473495459784</v>
      </c>
      <c r="T52" s="23">
        <v>68.288576336459016</v>
      </c>
      <c r="U52" s="23">
        <v>70.423712798464052</v>
      </c>
      <c r="V52" s="23">
        <v>67.43835279243325</v>
      </c>
      <c r="W52" s="23">
        <v>66.063862492906608</v>
      </c>
      <c r="X52" s="23">
        <v>68.229066309690126</v>
      </c>
      <c r="Y52" s="23">
        <f>Отз.ВСЕ!Y45</f>
        <v>67.36241473017725</v>
      </c>
      <c r="Z52" s="23">
        <f>Отз.ВСЕ!Z45</f>
        <v>63.965646302530089</v>
      </c>
      <c r="AA52" s="23">
        <f>Отз.ВСЕ!AA45</f>
        <v>66.192159460735596</v>
      </c>
      <c r="AB52" s="23">
        <f>Отз.ВСЕ!AB45</f>
        <v>65.207968426871972</v>
      </c>
      <c r="AC52" s="23">
        <f>Отз.ВСЕ!AC45</f>
        <v>60.684600165422218</v>
      </c>
      <c r="AD52" s="23">
        <f>Отз.ВСЕ!AD45</f>
        <v>59.616313844573241</v>
      </c>
      <c r="AE52" s="23">
        <f>Отз.ВСЕ!AE45</f>
        <v>58.86493706289675</v>
      </c>
      <c r="AF52" s="23">
        <f>Отз.ВСЕ!AF45</f>
        <v>58.088219017290989</v>
      </c>
      <c r="AG52" s="23">
        <f>Отз.ВСЕ!AG45</f>
        <v>59.461986746298145</v>
      </c>
      <c r="AH52" s="23">
        <f>Отз.ВСЕ!AH45</f>
        <v>58.291821691543063</v>
      </c>
      <c r="AI52" s="23">
        <f>Отз.ВСЕ!AI45</f>
        <v>59.822731982916565</v>
      </c>
      <c r="AJ52" s="23">
        <f>Отз.ВСЕ!AJ45</f>
        <v>64.317140882652851</v>
      </c>
      <c r="AK52" s="23">
        <f>Отз.ВСЕ!AK45</f>
        <v>64.286488756293537</v>
      </c>
      <c r="AL52" s="23">
        <f>Отз.ВСЕ!AL45</f>
        <v>69.761127959063202</v>
      </c>
      <c r="AM52" s="23">
        <f>Отз.ВСЕ!AM45</f>
        <v>69.644550644269827</v>
      </c>
    </row>
  </sheetData>
  <mergeCells count="1">
    <mergeCell ref="A1:AM1"/>
  </mergeCells>
  <pageMargins left="0.25" right="0.25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AW67"/>
  <sheetViews>
    <sheetView zoomScale="80" zoomScaleNormal="80" workbookViewId="0">
      <pane xSplit="16" topLeftCell="AK1" activePane="topRight" state="frozen"/>
      <selection activeCell="AM4" sqref="AM4"/>
      <selection pane="topRight" activeCell="AM33" sqref="AM33"/>
    </sheetView>
  </sheetViews>
  <sheetFormatPr defaultRowHeight="12.75" outlineLevelRow="1" outlineLevelCol="1" x14ac:dyDescent="0.2"/>
  <cols>
    <col min="1" max="1" width="39.140625" customWidth="1"/>
    <col min="2" max="12" width="14" hidden="1" customWidth="1" outlineLevel="1"/>
    <col min="13" max="13" width="14" hidden="1" customWidth="1" outlineLevel="1" collapsed="1"/>
    <col min="14" max="17" width="15" hidden="1" customWidth="1" outlineLevel="1" collapsed="1"/>
    <col min="18" max="21" width="15" hidden="1" customWidth="1" outlineLevel="1"/>
    <col min="22" max="25" width="16.28515625" hidden="1" customWidth="1" outlineLevel="1"/>
    <col min="26" max="26" width="16.28515625" bestFit="1" customWidth="1" collapsed="1"/>
    <col min="27" max="28" width="16.28515625" bestFit="1" customWidth="1"/>
    <col min="29" max="38" width="16.28515625" customWidth="1"/>
    <col min="39" max="39" width="16.85546875" customWidth="1"/>
    <col min="40" max="40" width="15.85546875" customWidth="1"/>
  </cols>
  <sheetData>
    <row r="1" spans="1:49" s="1" customFormat="1" ht="14.85" customHeight="1" x14ac:dyDescent="0.2">
      <c r="A1" s="122" t="s">
        <v>37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/>
      <c r="AO1"/>
      <c r="AP1"/>
      <c r="AQ1"/>
      <c r="AR1"/>
      <c r="AS1"/>
      <c r="AT1"/>
      <c r="AU1"/>
      <c r="AV1"/>
      <c r="AW1"/>
    </row>
    <row r="2" spans="1:49" s="1" customFormat="1" ht="14.85" customHeight="1" x14ac:dyDescent="0.2">
      <c r="A2" s="133"/>
      <c r="B2" s="133"/>
      <c r="AN2"/>
      <c r="AO2"/>
      <c r="AP2"/>
      <c r="AQ2"/>
      <c r="AR2"/>
      <c r="AS2"/>
      <c r="AT2"/>
      <c r="AU2"/>
      <c r="AV2"/>
      <c r="AW2"/>
    </row>
    <row r="3" spans="1:49" s="1" customFormat="1" ht="14.45" customHeight="1" x14ac:dyDescent="0.2">
      <c r="A3" s="132" t="s">
        <v>0</v>
      </c>
      <c r="B3" s="132"/>
      <c r="AM3" s="129">
        <v>44958</v>
      </c>
      <c r="AN3"/>
      <c r="AO3"/>
      <c r="AP3"/>
      <c r="AQ3"/>
      <c r="AR3"/>
      <c r="AS3"/>
      <c r="AT3"/>
      <c r="AU3"/>
      <c r="AV3"/>
      <c r="AW3"/>
    </row>
    <row r="4" spans="1:49" s="1" customFormat="1" ht="25.9" customHeight="1" thickBot="1" x14ac:dyDescent="0.25">
      <c r="A4" s="2" t="s">
        <v>1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69</v>
      </c>
      <c r="M4" s="2" t="s">
        <v>70</v>
      </c>
      <c r="N4" s="2" t="s">
        <v>71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  <c r="Y4" s="2" t="s">
        <v>84</v>
      </c>
      <c r="Z4" s="2" t="s">
        <v>85</v>
      </c>
      <c r="AA4" s="2" t="s">
        <v>86</v>
      </c>
      <c r="AB4" s="2" t="s">
        <v>87</v>
      </c>
      <c r="AC4" s="2" t="s">
        <v>88</v>
      </c>
      <c r="AD4" s="2" t="s">
        <v>89</v>
      </c>
      <c r="AE4" s="2" t="s">
        <v>90</v>
      </c>
      <c r="AF4" s="2" t="s">
        <v>91</v>
      </c>
      <c r="AG4" s="2" t="s">
        <v>92</v>
      </c>
      <c r="AH4" s="125">
        <v>44805</v>
      </c>
      <c r="AI4" s="125">
        <v>44835</v>
      </c>
      <c r="AJ4" s="125">
        <v>44866</v>
      </c>
      <c r="AK4" s="125">
        <v>44896</v>
      </c>
      <c r="AL4" s="125">
        <v>44927</v>
      </c>
      <c r="AM4" s="125">
        <f>'Доли в срочных'!$AM$3</f>
        <v>44958</v>
      </c>
      <c r="AN4"/>
      <c r="AO4"/>
      <c r="AP4"/>
      <c r="AQ4"/>
      <c r="AR4"/>
      <c r="AS4"/>
      <c r="AT4"/>
      <c r="AU4"/>
      <c r="AV4"/>
      <c r="AW4"/>
    </row>
    <row r="5" spans="1:49" s="1" customFormat="1" ht="24.75" thickTop="1" x14ac:dyDescent="0.2">
      <c r="A5" s="3" t="s">
        <v>23</v>
      </c>
      <c r="B5" s="4">
        <v>10047564.014</v>
      </c>
      <c r="C5" s="4">
        <v>9819092.6050000004</v>
      </c>
      <c r="D5" s="4">
        <v>9845447.6349999998</v>
      </c>
      <c r="E5" s="4">
        <v>9588047.6620000005</v>
      </c>
      <c r="F5" s="4">
        <v>9228586.2530000005</v>
      </c>
      <c r="G5" s="4">
        <v>9545671.534</v>
      </c>
      <c r="H5" s="4">
        <v>9894782.0789999999</v>
      </c>
      <c r="I5" s="4">
        <v>9309933.2640000004</v>
      </c>
      <c r="J5" s="4">
        <v>8491351.6850000005</v>
      </c>
      <c r="K5" s="4">
        <v>8987295.4450000003</v>
      </c>
      <c r="L5" s="4">
        <v>8620177.0676499996</v>
      </c>
      <c r="M5" s="4">
        <v>8925650.919710001</v>
      </c>
      <c r="N5" s="4">
        <v>9386148.8782299999</v>
      </c>
      <c r="O5" s="4">
        <v>9202906.0144400001</v>
      </c>
      <c r="P5" s="4">
        <v>9435199.6772200018</v>
      </c>
      <c r="Q5" s="4">
        <v>9600856.5827899985</v>
      </c>
      <c r="R5" s="4">
        <v>9137288.7565100007</v>
      </c>
      <c r="S5" s="4">
        <v>9754028.8938299976</v>
      </c>
      <c r="T5" s="4">
        <v>9767950.9369299989</v>
      </c>
      <c r="U5" s="4">
        <v>9424824.4693899993</v>
      </c>
      <c r="V5" s="4">
        <v>10177666.788940001</v>
      </c>
      <c r="W5" s="4">
        <v>10580980.398379998</v>
      </c>
      <c r="X5" s="4">
        <v>10152752.27238</v>
      </c>
      <c r="Y5" s="4">
        <v>10580783.816909999</v>
      </c>
      <c r="Z5" s="4">
        <v>10809653.761809999</v>
      </c>
      <c r="AA5" s="4">
        <v>10365286.054599999</v>
      </c>
      <c r="AB5" s="4">
        <v>10343041.8433</v>
      </c>
      <c r="AC5" s="4">
        <v>10846976.82051</v>
      </c>
      <c r="AD5" s="4">
        <v>10861268.80958</v>
      </c>
      <c r="AE5" s="4">
        <v>11661881.45383</v>
      </c>
      <c r="AF5" s="4">
        <v>11779544.109890001</v>
      </c>
      <c r="AG5" s="4">
        <v>11311425.497710001</v>
      </c>
      <c r="AH5" s="4">
        <v>11463305.645369999</v>
      </c>
      <c r="AI5" s="4">
        <v>11657574.70108</v>
      </c>
      <c r="AJ5" s="4">
        <v>11278546.406989999</v>
      </c>
      <c r="AK5" s="4">
        <v>11566452.44812</v>
      </c>
      <c r="AL5" s="4">
        <v>12278289.094140001</v>
      </c>
      <c r="AM5" s="4">
        <f>[1]Остаток!B10</f>
        <v>11777161.61775</v>
      </c>
      <c r="AN5"/>
      <c r="AO5"/>
      <c r="AP5"/>
      <c r="AQ5"/>
      <c r="AR5"/>
      <c r="AS5"/>
      <c r="AT5"/>
      <c r="AU5"/>
      <c r="AV5"/>
      <c r="AW5"/>
    </row>
    <row r="6" spans="1:49" s="1" customFormat="1" ht="13.35" customHeight="1" outlineLevel="1" x14ac:dyDescent="0.2">
      <c r="A6" s="5" t="s">
        <v>3</v>
      </c>
      <c r="B6" s="6">
        <v>1335619.4580000001</v>
      </c>
      <c r="C6" s="6">
        <v>1263212.0919999999</v>
      </c>
      <c r="D6" s="6">
        <v>1330913.8359999999</v>
      </c>
      <c r="E6" s="6">
        <v>1296777.2520000001</v>
      </c>
      <c r="F6" s="6">
        <v>1230199.3659999999</v>
      </c>
      <c r="G6" s="6">
        <v>1271176.108</v>
      </c>
      <c r="H6" s="6">
        <v>1319633.0349999999</v>
      </c>
      <c r="I6" s="6">
        <v>1311330.2919999999</v>
      </c>
      <c r="J6" s="6">
        <v>1075338.9839999999</v>
      </c>
      <c r="K6" s="6">
        <v>1272560.433</v>
      </c>
      <c r="L6" s="6">
        <v>1195720.8485899998</v>
      </c>
      <c r="M6" s="6">
        <v>1250893.1620400003</v>
      </c>
      <c r="N6" s="6">
        <v>1442793.1832900001</v>
      </c>
      <c r="O6" s="6">
        <v>1453771.36152</v>
      </c>
      <c r="P6" s="6">
        <v>1597081.1854300001</v>
      </c>
      <c r="Q6" s="6">
        <v>1612390.0408500002</v>
      </c>
      <c r="R6" s="6">
        <v>1517652.5003400003</v>
      </c>
      <c r="S6" s="6">
        <v>1738545.87256</v>
      </c>
      <c r="T6" s="6">
        <v>1658149.1165500002</v>
      </c>
      <c r="U6" s="6">
        <v>1549464.6583499999</v>
      </c>
      <c r="V6" s="6">
        <v>1748478.5006900001</v>
      </c>
      <c r="W6" s="6">
        <v>1787058.98808</v>
      </c>
      <c r="X6" s="6">
        <v>1545193.1390499999</v>
      </c>
      <c r="Y6" s="6">
        <v>1654083.0468100002</v>
      </c>
      <c r="Z6" s="6">
        <v>1572669.51688</v>
      </c>
      <c r="AA6" s="6">
        <v>1492743.57547</v>
      </c>
      <c r="AB6" s="6">
        <v>1455206.5958400001</v>
      </c>
      <c r="AC6" s="6">
        <v>1884155.6303700001</v>
      </c>
      <c r="AD6" s="6">
        <v>1800285.8330699999</v>
      </c>
      <c r="AE6" s="6">
        <v>2094694.6509</v>
      </c>
      <c r="AF6" s="6">
        <v>1765695.1401500001</v>
      </c>
      <c r="AG6" s="6">
        <v>1508769.4517699999</v>
      </c>
      <c r="AH6" s="6">
        <v>1498669.1765300001</v>
      </c>
      <c r="AI6" s="6">
        <v>1529394.0504699999</v>
      </c>
      <c r="AJ6" s="6">
        <v>1396628.86861</v>
      </c>
      <c r="AK6" s="6">
        <v>1422517.2680500001</v>
      </c>
      <c r="AL6" s="6">
        <v>1817433.26352</v>
      </c>
      <c r="AM6" s="6">
        <f>[1]Остаток!B11</f>
        <v>1678258.37463</v>
      </c>
      <c r="AN6"/>
      <c r="AO6"/>
      <c r="AP6"/>
      <c r="AQ6"/>
      <c r="AR6"/>
      <c r="AS6"/>
      <c r="AT6"/>
      <c r="AU6"/>
      <c r="AV6"/>
      <c r="AW6"/>
    </row>
    <row r="7" spans="1:49" s="1" customFormat="1" ht="13.35" customHeight="1" outlineLevel="1" x14ac:dyDescent="0.2">
      <c r="A7" s="5" t="s">
        <v>4</v>
      </c>
      <c r="B7" s="6">
        <v>2795495.1329999999</v>
      </c>
      <c r="C7" s="6">
        <v>2539000.8229999999</v>
      </c>
      <c r="D7" s="6">
        <v>2458480.6519999998</v>
      </c>
      <c r="E7" s="6">
        <v>2438458.7209999999</v>
      </c>
      <c r="F7" s="6">
        <v>2218257.4210000001</v>
      </c>
      <c r="G7" s="6">
        <v>2407352.5520000001</v>
      </c>
      <c r="H7" s="6">
        <v>2675340.2579999999</v>
      </c>
      <c r="I7" s="6">
        <v>2259280.8250000002</v>
      </c>
      <c r="J7" s="6">
        <v>1996741.129</v>
      </c>
      <c r="K7" s="6">
        <v>2351089.7570000002</v>
      </c>
      <c r="L7" s="6">
        <v>2093889.3111399997</v>
      </c>
      <c r="M7" s="6">
        <v>2340879.8412099998</v>
      </c>
      <c r="N7" s="6">
        <v>2622217.3132000002</v>
      </c>
      <c r="O7" s="6">
        <v>2289824.4618999995</v>
      </c>
      <c r="P7" s="6">
        <v>2387817.7451299997</v>
      </c>
      <c r="Q7" s="6">
        <v>2486205.2563499999</v>
      </c>
      <c r="R7" s="6">
        <v>2136045.89756</v>
      </c>
      <c r="S7" s="6">
        <v>2494157.36833</v>
      </c>
      <c r="T7" s="6">
        <v>2640912.0735999998</v>
      </c>
      <c r="U7" s="6">
        <v>2401508.7944699996</v>
      </c>
      <c r="V7" s="6">
        <v>2849973.2557699997</v>
      </c>
      <c r="W7" s="6">
        <v>3075986.9855999998</v>
      </c>
      <c r="X7" s="6">
        <v>2790349.5389199997</v>
      </c>
      <c r="Y7" s="6">
        <v>3005756.4442399996</v>
      </c>
      <c r="Z7" s="6">
        <v>3150898.8234600001</v>
      </c>
      <c r="AA7" s="6">
        <v>2636935.2194300001</v>
      </c>
      <c r="AB7" s="6">
        <v>2646767.5951999999</v>
      </c>
      <c r="AC7" s="6">
        <v>2731704.7451200001</v>
      </c>
      <c r="AD7" s="6">
        <v>2633175.7055899999</v>
      </c>
      <c r="AE7" s="6">
        <v>3074725.5293700001</v>
      </c>
      <c r="AF7" s="6">
        <v>3367541.6562999999</v>
      </c>
      <c r="AG7" s="6">
        <v>3101133.6875700001</v>
      </c>
      <c r="AH7" s="6">
        <v>3157974.60048</v>
      </c>
      <c r="AI7" s="6">
        <v>3110173.0639800001</v>
      </c>
      <c r="AJ7" s="6">
        <v>2678840.2254400002</v>
      </c>
      <c r="AK7" s="6">
        <v>2724660.5936199999</v>
      </c>
      <c r="AL7" s="6">
        <v>2835728.2392600002</v>
      </c>
      <c r="AM7" s="6">
        <f>[1]Остаток!B12</f>
        <v>2261405.72542</v>
      </c>
      <c r="AN7"/>
      <c r="AO7"/>
      <c r="AP7"/>
      <c r="AQ7"/>
      <c r="AR7"/>
      <c r="AS7"/>
      <c r="AT7"/>
      <c r="AU7"/>
      <c r="AV7"/>
      <c r="AW7"/>
    </row>
    <row r="8" spans="1:49" s="1" customFormat="1" ht="13.35" customHeight="1" outlineLevel="1" x14ac:dyDescent="0.2">
      <c r="A8" s="5" t="s">
        <v>5</v>
      </c>
      <c r="B8" s="6">
        <v>5329085.4189999998</v>
      </c>
      <c r="C8" s="6">
        <v>5459322.8609999996</v>
      </c>
      <c r="D8" s="6">
        <v>5489426.2810000004</v>
      </c>
      <c r="E8" s="6">
        <v>5294734.4249999998</v>
      </c>
      <c r="F8" s="6">
        <v>5227228.2690000003</v>
      </c>
      <c r="G8" s="6">
        <v>5246627.2170000002</v>
      </c>
      <c r="H8" s="6">
        <v>5248858.551</v>
      </c>
      <c r="I8" s="6">
        <v>5135235.176</v>
      </c>
      <c r="J8" s="6">
        <v>4847708.5449999999</v>
      </c>
      <c r="K8" s="6">
        <v>4771093.3679999998</v>
      </c>
      <c r="L8" s="6">
        <v>4726717.84509</v>
      </c>
      <c r="M8" s="6">
        <v>4717881.9243600005</v>
      </c>
      <c r="N8" s="6">
        <v>4717249.1492599994</v>
      </c>
      <c r="O8" s="6">
        <v>4784546.3427200001</v>
      </c>
      <c r="P8" s="6">
        <v>4832502.2593200002</v>
      </c>
      <c r="Q8" s="6">
        <v>4857507.1338400003</v>
      </c>
      <c r="R8" s="6">
        <v>4829979.8404700002</v>
      </c>
      <c r="S8" s="6">
        <v>4787755.8921999997</v>
      </c>
      <c r="T8" s="6">
        <v>4784219.0745699992</v>
      </c>
      <c r="U8" s="6">
        <v>4827357.5155299995</v>
      </c>
      <c r="V8" s="6">
        <v>4875274.1272</v>
      </c>
      <c r="W8" s="6">
        <v>4996602.0172600001</v>
      </c>
      <c r="X8" s="6">
        <v>5094987.029120001</v>
      </c>
      <c r="Y8" s="6">
        <v>5170649.786940001</v>
      </c>
      <c r="Z8" s="6">
        <v>5271732.2243899992</v>
      </c>
      <c r="AA8" s="6">
        <v>5393748.1185199991</v>
      </c>
      <c r="AB8" s="6">
        <v>5415175.2548899995</v>
      </c>
      <c r="AC8" s="6">
        <v>5459816.4697500002</v>
      </c>
      <c r="AD8" s="6">
        <v>5602165.8600599999</v>
      </c>
      <c r="AE8" s="6">
        <v>5733925.4486100003</v>
      </c>
      <c r="AF8" s="6">
        <v>5867194.5779499998</v>
      </c>
      <c r="AG8" s="6">
        <v>5948831.6529099997</v>
      </c>
      <c r="AH8" s="6">
        <v>6063953.6524400003</v>
      </c>
      <c r="AI8" s="6">
        <v>6191810.7751000002</v>
      </c>
      <c r="AJ8" s="6">
        <v>6250052.2260499997</v>
      </c>
      <c r="AK8" s="6">
        <v>6362358.8061699998</v>
      </c>
      <c r="AL8" s="6">
        <v>6536658.7314299997</v>
      </c>
      <c r="AM8" s="6">
        <f>[1]Остаток!B13</f>
        <v>6668348.2564500002</v>
      </c>
      <c r="AN8" s="38"/>
      <c r="AO8"/>
      <c r="AP8"/>
      <c r="AQ8"/>
      <c r="AR8"/>
      <c r="AS8"/>
      <c r="AT8"/>
      <c r="AU8"/>
      <c r="AV8"/>
      <c r="AW8"/>
    </row>
    <row r="9" spans="1:49" s="1" customFormat="1" ht="13.35" customHeight="1" outlineLevel="1" x14ac:dyDescent="0.2">
      <c r="A9" s="5" t="s">
        <v>6</v>
      </c>
      <c r="B9" s="6">
        <v>587364.00399999996</v>
      </c>
      <c r="C9" s="6">
        <v>557556.82900000003</v>
      </c>
      <c r="D9" s="6">
        <v>566626.86600000004</v>
      </c>
      <c r="E9" s="6">
        <v>558077.26399999997</v>
      </c>
      <c r="F9" s="6">
        <v>552901.19700000004</v>
      </c>
      <c r="G9" s="6">
        <v>620515.65700000001</v>
      </c>
      <c r="H9" s="6">
        <v>650950.23499999999</v>
      </c>
      <c r="I9" s="6">
        <v>604086.97100000002</v>
      </c>
      <c r="J9" s="6">
        <v>571563.027</v>
      </c>
      <c r="K9" s="6">
        <v>592551.88699999999</v>
      </c>
      <c r="L9" s="6">
        <v>603849.06283000007</v>
      </c>
      <c r="M9" s="6">
        <v>615995.99209999992</v>
      </c>
      <c r="N9" s="6">
        <v>603889.23247999989</v>
      </c>
      <c r="O9" s="6">
        <v>674763.84829999995</v>
      </c>
      <c r="P9" s="6">
        <v>617798.48733999988</v>
      </c>
      <c r="Q9" s="6">
        <v>644754.15174999996</v>
      </c>
      <c r="R9" s="6">
        <v>653610.51813999994</v>
      </c>
      <c r="S9" s="6">
        <v>733569.76074000006</v>
      </c>
      <c r="T9" s="6">
        <v>684670.67220999999</v>
      </c>
      <c r="U9" s="6">
        <v>646493.50104</v>
      </c>
      <c r="V9" s="6">
        <v>703940.90527999995</v>
      </c>
      <c r="W9" s="6">
        <v>721332.4074400001</v>
      </c>
      <c r="X9" s="6">
        <v>722222.56528999994</v>
      </c>
      <c r="Y9" s="6">
        <v>750294.53891999996</v>
      </c>
      <c r="Z9" s="6">
        <v>814353.19708000007</v>
      </c>
      <c r="AA9" s="6">
        <v>841859.14117999992</v>
      </c>
      <c r="AB9" s="6">
        <v>825892.39737000002</v>
      </c>
      <c r="AC9" s="6">
        <v>771299.97526999994</v>
      </c>
      <c r="AD9" s="6">
        <v>825641.41085999995</v>
      </c>
      <c r="AE9" s="6">
        <v>758535.82495000004</v>
      </c>
      <c r="AF9" s="6">
        <v>779112.73548999999</v>
      </c>
      <c r="AG9" s="6">
        <v>752690.70545999997</v>
      </c>
      <c r="AH9" s="6">
        <v>742708.21591999999</v>
      </c>
      <c r="AI9" s="6">
        <v>826196.81152999995</v>
      </c>
      <c r="AJ9" s="6">
        <v>953025.08689000004</v>
      </c>
      <c r="AK9" s="6">
        <v>1056915.7802800001</v>
      </c>
      <c r="AL9" s="6">
        <v>1088468.85993</v>
      </c>
      <c r="AM9" s="6">
        <f>[1]Остаток!B14</f>
        <v>1169149.26125</v>
      </c>
      <c r="AN9"/>
      <c r="AO9"/>
      <c r="AP9"/>
      <c r="AQ9"/>
      <c r="AR9"/>
      <c r="AS9"/>
      <c r="AT9"/>
      <c r="AU9"/>
      <c r="AV9"/>
      <c r="AW9"/>
    </row>
    <row r="10" spans="1:49" s="1" customFormat="1" ht="13.35" customHeight="1" outlineLevel="1" x14ac:dyDescent="0.2">
      <c r="A10" s="7" t="s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f>[1]Остаток!B15</f>
        <v>0</v>
      </c>
      <c r="AN10"/>
      <c r="AO10"/>
      <c r="AP10"/>
      <c r="AQ10"/>
      <c r="AR10"/>
      <c r="AS10"/>
      <c r="AT10"/>
      <c r="AU10"/>
      <c r="AV10"/>
      <c r="AW10"/>
    </row>
    <row r="11" spans="1:49" s="1" customFormat="1" ht="13.35" customHeight="1" outlineLevel="1" x14ac:dyDescent="0.2">
      <c r="A11" s="9" t="s">
        <v>8</v>
      </c>
      <c r="B11" s="10">
        <v>225292.052</v>
      </c>
      <c r="C11" s="10">
        <v>221886.25399999999</v>
      </c>
      <c r="D11" s="10">
        <v>224157.58799999999</v>
      </c>
      <c r="E11" s="10">
        <v>219518.24900000001</v>
      </c>
      <c r="F11" s="10">
        <v>226229.783</v>
      </c>
      <c r="G11" s="10">
        <v>235714.734</v>
      </c>
      <c r="H11" s="10">
        <v>242025.315</v>
      </c>
      <c r="I11" s="10">
        <v>236470.685</v>
      </c>
      <c r="J11" s="10">
        <v>222526.95300000001</v>
      </c>
      <c r="K11" s="10">
        <v>217668.609</v>
      </c>
      <c r="L11" s="10">
        <v>209848.85530000002</v>
      </c>
      <c r="M11" s="10">
        <v>209467.46491000001</v>
      </c>
      <c r="N11" s="10">
        <v>210334.05291999999</v>
      </c>
      <c r="O11" s="10">
        <v>215615.74982000003</v>
      </c>
      <c r="P11" s="10">
        <v>217963.42686999997</v>
      </c>
      <c r="Q11" s="10">
        <v>215491.78365999999</v>
      </c>
      <c r="R11" s="10">
        <v>211170.42745000002</v>
      </c>
      <c r="S11" s="10">
        <v>214949.28030999997</v>
      </c>
      <c r="T11" s="10">
        <v>215782.60724000001</v>
      </c>
      <c r="U11" s="10">
        <v>216382.99838</v>
      </c>
      <c r="V11" s="10">
        <v>208370.71609000003</v>
      </c>
      <c r="W11" s="10">
        <v>209828.54221000004</v>
      </c>
      <c r="X11" s="10">
        <v>207491.41558</v>
      </c>
      <c r="Y11" s="10">
        <v>240748.23743999997</v>
      </c>
      <c r="Z11" s="10">
        <v>221737.91162</v>
      </c>
      <c r="AA11" s="10">
        <v>267249.88610999996</v>
      </c>
      <c r="AB11" s="10">
        <v>253769.77545000004</v>
      </c>
      <c r="AC11" s="10">
        <v>201571.42257</v>
      </c>
      <c r="AD11" s="10">
        <v>209351.00998999999</v>
      </c>
      <c r="AE11" s="10">
        <v>214754.33447</v>
      </c>
      <c r="AF11" s="10">
        <v>219314.59257000001</v>
      </c>
      <c r="AG11" s="10">
        <v>223087.77402000001</v>
      </c>
      <c r="AH11" s="10">
        <v>248525.00740999999</v>
      </c>
      <c r="AI11" s="10">
        <v>250313.10897999999</v>
      </c>
      <c r="AJ11" s="10">
        <v>247499.59586</v>
      </c>
      <c r="AK11" s="10">
        <v>267866.78315999999</v>
      </c>
      <c r="AL11" s="10">
        <v>315468.52833</v>
      </c>
      <c r="AM11" s="10">
        <f>[1]Остаток!B16</f>
        <v>255250.03834</v>
      </c>
      <c r="AN11"/>
      <c r="AO11"/>
      <c r="AP11"/>
      <c r="AQ11"/>
      <c r="AR11"/>
      <c r="AS11"/>
      <c r="AT11"/>
      <c r="AU11"/>
      <c r="AV11"/>
      <c r="AW11"/>
    </row>
    <row r="12" spans="1:49" s="1" customFormat="1" ht="13.35" customHeight="1" outlineLevel="1" x14ac:dyDescent="0.2">
      <c r="A12" s="5" t="s">
        <v>3</v>
      </c>
      <c r="B12" s="6">
        <v>28.155999999999999</v>
      </c>
      <c r="C12" s="6">
        <v>0.38500000000000001</v>
      </c>
      <c r="D12" s="6">
        <v>10.16</v>
      </c>
      <c r="E12" s="6">
        <v>10.021000000000001</v>
      </c>
      <c r="F12" s="6">
        <v>10.170999999999999</v>
      </c>
      <c r="G12" s="6">
        <v>10.49</v>
      </c>
      <c r="H12" s="6">
        <v>210.14</v>
      </c>
      <c r="I12" s="6">
        <v>303.40600000000001</v>
      </c>
      <c r="J12" s="6">
        <v>252.88200000000001</v>
      </c>
      <c r="K12" s="6">
        <v>6.0000000000000001E-3</v>
      </c>
      <c r="L12" s="6">
        <v>1</v>
      </c>
      <c r="M12" s="6">
        <v>1.1000000000000001</v>
      </c>
      <c r="N12" s="6">
        <v>1.1000000000000001</v>
      </c>
      <c r="O12" s="6">
        <v>1.1000000000000001</v>
      </c>
      <c r="P12" s="6">
        <v>1.1000000000000001</v>
      </c>
      <c r="Q12" s="6">
        <v>1.1000000000000001</v>
      </c>
      <c r="R12" s="6">
        <v>131.1</v>
      </c>
      <c r="S12" s="6">
        <v>206.1</v>
      </c>
      <c r="T12" s="6">
        <v>165.1</v>
      </c>
      <c r="U12" s="6">
        <v>135.1</v>
      </c>
      <c r="V12" s="6">
        <v>43</v>
      </c>
      <c r="W12" s="6">
        <v>130.1</v>
      </c>
      <c r="X12" s="6">
        <v>0.1</v>
      </c>
      <c r="Y12" s="6">
        <v>15300</v>
      </c>
      <c r="Z12" s="6">
        <v>18.100000000000001</v>
      </c>
      <c r="AA12" s="6">
        <v>41476.1</v>
      </c>
      <c r="AB12" s="6">
        <v>33789.120000000003</v>
      </c>
      <c r="AC12" s="6">
        <v>283.10000000000002</v>
      </c>
      <c r="AD12" s="6">
        <v>3202.12</v>
      </c>
      <c r="AE12" s="6">
        <v>2983.1</v>
      </c>
      <c r="AF12" s="6">
        <v>304.10000000000002</v>
      </c>
      <c r="AG12" s="6">
        <v>3023.0210000000002</v>
      </c>
      <c r="AH12" s="6">
        <v>31908.491300000002</v>
      </c>
      <c r="AI12" s="6">
        <v>25515.223119999999</v>
      </c>
      <c r="AJ12" s="6">
        <v>27296.565310000002</v>
      </c>
      <c r="AK12" s="6">
        <v>52709.90812</v>
      </c>
      <c r="AL12" s="6">
        <v>93127.812850000002</v>
      </c>
      <c r="AM12" s="6">
        <f>[1]Остаток!B17</f>
        <v>33410.812850000002</v>
      </c>
      <c r="AN12"/>
      <c r="AO12"/>
      <c r="AP12"/>
      <c r="AQ12"/>
      <c r="AR12"/>
      <c r="AS12"/>
      <c r="AT12"/>
      <c r="AU12"/>
      <c r="AV12"/>
      <c r="AW12"/>
    </row>
    <row r="13" spans="1:49" s="1" customFormat="1" ht="13.35" customHeight="1" outlineLevel="1" x14ac:dyDescent="0.2">
      <c r="A13" s="5" t="s">
        <v>4</v>
      </c>
      <c r="B13" s="6">
        <v>3305.1790000000001</v>
      </c>
      <c r="C13" s="6">
        <v>3195.982</v>
      </c>
      <c r="D13" s="6">
        <v>4473.0479999999998</v>
      </c>
      <c r="E13" s="6">
        <v>4252.5379999999996</v>
      </c>
      <c r="F13" s="6">
        <v>674.71</v>
      </c>
      <c r="G13" s="6">
        <v>2617.8049999999998</v>
      </c>
      <c r="H13" s="6">
        <v>2854.2719999999999</v>
      </c>
      <c r="I13" s="6">
        <v>1801.3409999999999</v>
      </c>
      <c r="J13" s="6">
        <v>5188.2579999999998</v>
      </c>
      <c r="K13" s="6">
        <v>254.88800000000001</v>
      </c>
      <c r="L13" s="6">
        <v>417.56716000000006</v>
      </c>
      <c r="M13" s="6">
        <v>774.58987999999999</v>
      </c>
      <c r="N13" s="6">
        <v>477.35902000000004</v>
      </c>
      <c r="O13" s="6">
        <v>517.59951000000001</v>
      </c>
      <c r="P13" s="6">
        <v>362.16973999999999</v>
      </c>
      <c r="Q13" s="6">
        <v>792.80756000000008</v>
      </c>
      <c r="R13" s="6">
        <v>557.46235999999999</v>
      </c>
      <c r="S13" s="6">
        <v>559.60304000000008</v>
      </c>
      <c r="T13" s="6">
        <v>541.21315000000004</v>
      </c>
      <c r="U13" s="6">
        <v>667.65111999999999</v>
      </c>
      <c r="V13" s="6">
        <v>833.62470999999994</v>
      </c>
      <c r="W13" s="6">
        <v>1239.8293100000001</v>
      </c>
      <c r="X13" s="6">
        <v>434.84287999999998</v>
      </c>
      <c r="Y13" s="6">
        <v>1909.32493</v>
      </c>
      <c r="Z13" s="6">
        <v>1369.7200600000001</v>
      </c>
      <c r="AA13" s="6">
        <v>4673.1530000000002</v>
      </c>
      <c r="AB13" s="6">
        <v>9576.8683299999993</v>
      </c>
      <c r="AC13" s="6">
        <v>3539.2397400000004</v>
      </c>
      <c r="AD13" s="6">
        <v>1225.0132699999999</v>
      </c>
      <c r="AE13" s="6">
        <v>163.47587999999999</v>
      </c>
      <c r="AF13" s="6">
        <v>2499.0883199999998</v>
      </c>
      <c r="AG13" s="6">
        <v>7464.4654</v>
      </c>
      <c r="AH13" s="6">
        <v>8054.8542600000001</v>
      </c>
      <c r="AI13" s="6">
        <v>11721.852580000001</v>
      </c>
      <c r="AJ13" s="6">
        <v>7619.5652600000003</v>
      </c>
      <c r="AK13" s="6">
        <v>4246.62111</v>
      </c>
      <c r="AL13" s="6">
        <v>5483.8318300000001</v>
      </c>
      <c r="AM13" s="6">
        <f>[1]Остаток!B18</f>
        <v>2949.4614499999998</v>
      </c>
      <c r="AN13"/>
      <c r="AO13"/>
      <c r="AP13"/>
      <c r="AQ13"/>
      <c r="AR13"/>
      <c r="AS13"/>
      <c r="AT13"/>
      <c r="AU13"/>
      <c r="AV13"/>
      <c r="AW13"/>
    </row>
    <row r="14" spans="1:49" s="1" customFormat="1" ht="13.35" customHeight="1" outlineLevel="1" x14ac:dyDescent="0.2">
      <c r="A14" s="5" t="s">
        <v>5</v>
      </c>
      <c r="B14" s="6">
        <v>221956.367</v>
      </c>
      <c r="C14" s="6">
        <v>218687.53700000001</v>
      </c>
      <c r="D14" s="6">
        <v>219672.07699999999</v>
      </c>
      <c r="E14" s="6">
        <v>215253.34</v>
      </c>
      <c r="F14" s="6">
        <v>225542.552</v>
      </c>
      <c r="G14" s="6">
        <v>233084.08900000001</v>
      </c>
      <c r="H14" s="6">
        <v>238958.55300000001</v>
      </c>
      <c r="I14" s="6">
        <v>234363.58799999999</v>
      </c>
      <c r="J14" s="6">
        <v>217083.46299999999</v>
      </c>
      <c r="K14" s="6">
        <v>217411.36499999999</v>
      </c>
      <c r="L14" s="6">
        <v>209427.93814000001</v>
      </c>
      <c r="M14" s="6">
        <v>208689.42503000001</v>
      </c>
      <c r="N14" s="6">
        <v>209853.24389999997</v>
      </c>
      <c r="O14" s="6">
        <v>215094.70031000001</v>
      </c>
      <c r="P14" s="6">
        <v>217597.80713000003</v>
      </c>
      <c r="Q14" s="6">
        <v>214695.87142999997</v>
      </c>
      <c r="R14" s="6">
        <v>210479.51508999997</v>
      </c>
      <c r="S14" s="6">
        <v>214181.22726999997</v>
      </c>
      <c r="T14" s="6">
        <v>215073.94409</v>
      </c>
      <c r="U14" s="6">
        <v>215577.89726</v>
      </c>
      <c r="V14" s="6">
        <v>207492.41814000002</v>
      </c>
      <c r="W14" s="6">
        <v>208456.26289999997</v>
      </c>
      <c r="X14" s="6">
        <v>207054.12270000004</v>
      </c>
      <c r="Y14" s="6">
        <v>204480.11519000001</v>
      </c>
      <c r="Z14" s="6">
        <v>205418.74156000002</v>
      </c>
      <c r="AA14" s="6">
        <v>208732.18311000001</v>
      </c>
      <c r="AB14" s="6">
        <v>203733.43712000002</v>
      </c>
      <c r="AC14" s="6">
        <v>195931.85282999999</v>
      </c>
      <c r="AD14" s="6">
        <v>199325.52671999999</v>
      </c>
      <c r="AE14" s="6">
        <v>202550.47987000001</v>
      </c>
      <c r="AF14" s="6">
        <v>207523.05424999999</v>
      </c>
      <c r="AG14" s="6">
        <v>205245.93762000001</v>
      </c>
      <c r="AH14" s="6">
        <v>204551.31185</v>
      </c>
      <c r="AI14" s="6">
        <v>209065.81628</v>
      </c>
      <c r="AJ14" s="6">
        <v>208573.11528999999</v>
      </c>
      <c r="AK14" s="6">
        <v>206899.90393</v>
      </c>
      <c r="AL14" s="6">
        <v>212846.53365</v>
      </c>
      <c r="AM14" s="6">
        <f>[1]Остаток!B19</f>
        <v>214879.41404</v>
      </c>
      <c r="AN14"/>
      <c r="AO14"/>
      <c r="AP14"/>
      <c r="AQ14"/>
      <c r="AR14"/>
      <c r="AS14"/>
      <c r="AT14"/>
      <c r="AU14"/>
      <c r="AV14"/>
      <c r="AW14"/>
    </row>
    <row r="15" spans="1:49" s="1" customFormat="1" ht="13.35" customHeight="1" outlineLevel="1" x14ac:dyDescent="0.2">
      <c r="A15" s="5" t="s">
        <v>6</v>
      </c>
      <c r="B15" s="6">
        <v>2.35</v>
      </c>
      <c r="C15" s="6">
        <v>2.35</v>
      </c>
      <c r="D15" s="6">
        <v>2.3029999999999999</v>
      </c>
      <c r="E15" s="6">
        <v>2.35</v>
      </c>
      <c r="F15" s="6">
        <v>2.35</v>
      </c>
      <c r="G15" s="6">
        <v>2.35</v>
      </c>
      <c r="H15" s="6">
        <v>2.35</v>
      </c>
      <c r="I15" s="6">
        <v>2.35</v>
      </c>
      <c r="J15" s="6">
        <v>2.35</v>
      </c>
      <c r="K15" s="6">
        <v>2.35</v>
      </c>
      <c r="L15" s="6">
        <v>2.35</v>
      </c>
      <c r="M15" s="6">
        <v>2.35</v>
      </c>
      <c r="N15" s="6">
        <v>2.35</v>
      </c>
      <c r="O15" s="6">
        <v>2.35</v>
      </c>
      <c r="P15" s="6">
        <v>2.35</v>
      </c>
      <c r="Q15" s="6">
        <v>2.00467</v>
      </c>
      <c r="R15" s="6">
        <v>2.35</v>
      </c>
      <c r="S15" s="6">
        <v>2.35</v>
      </c>
      <c r="T15" s="6">
        <v>2.35</v>
      </c>
      <c r="U15" s="6">
        <v>2.35</v>
      </c>
      <c r="V15" s="6">
        <v>1.6732400000000001</v>
      </c>
      <c r="W15" s="6">
        <v>2.35</v>
      </c>
      <c r="X15" s="6">
        <v>2.35</v>
      </c>
      <c r="Y15" s="6">
        <v>19058.797320000001</v>
      </c>
      <c r="Z15" s="6">
        <v>14931.35</v>
      </c>
      <c r="AA15" s="6">
        <v>12368.45</v>
      </c>
      <c r="AB15" s="6">
        <v>6670.35</v>
      </c>
      <c r="AC15" s="6">
        <v>1817.23</v>
      </c>
      <c r="AD15" s="6">
        <v>5598.35</v>
      </c>
      <c r="AE15" s="6">
        <v>9057.2787200000002</v>
      </c>
      <c r="AF15" s="6">
        <v>8988.35</v>
      </c>
      <c r="AG15" s="6">
        <v>7354.35</v>
      </c>
      <c r="AH15" s="6">
        <v>4010.35</v>
      </c>
      <c r="AI15" s="6">
        <v>4010.2170000000001</v>
      </c>
      <c r="AJ15" s="6">
        <v>4010.35</v>
      </c>
      <c r="AK15" s="6">
        <v>4010.35</v>
      </c>
      <c r="AL15" s="6">
        <v>4010.35</v>
      </c>
      <c r="AM15" s="6">
        <f>[1]Остаток!B20</f>
        <v>4010.35</v>
      </c>
      <c r="AN15"/>
      <c r="AO15"/>
      <c r="AP15"/>
      <c r="AQ15"/>
      <c r="AR15"/>
      <c r="AS15"/>
      <c r="AT15"/>
      <c r="AU15"/>
      <c r="AV15"/>
      <c r="AW15"/>
    </row>
    <row r="16" spans="1:49" s="1" customFormat="1" ht="13.35" customHeight="1" x14ac:dyDescent="0.2">
      <c r="A16" s="9" t="s">
        <v>9</v>
      </c>
      <c r="B16" s="10">
        <v>9793717.5889999997</v>
      </c>
      <c r="C16" s="10">
        <v>9566092.4260000009</v>
      </c>
      <c r="D16" s="10">
        <v>9587970.6620000005</v>
      </c>
      <c r="E16" s="10">
        <v>9331657.4179999996</v>
      </c>
      <c r="F16" s="10">
        <v>8948035.5289999992</v>
      </c>
      <c r="G16" s="10">
        <v>9237023.6319999993</v>
      </c>
      <c r="H16" s="10">
        <v>9559656.8239999991</v>
      </c>
      <c r="I16" s="10">
        <v>8959171.9560000002</v>
      </c>
      <c r="J16" s="10">
        <v>8131117.7300000004</v>
      </c>
      <c r="K16" s="10">
        <v>8607267.1459999997</v>
      </c>
      <c r="L16" s="10">
        <v>8223096.8459000001</v>
      </c>
      <c r="M16" s="10">
        <v>8504844.5819600001</v>
      </c>
      <c r="N16" s="10">
        <v>8939674.2085999995</v>
      </c>
      <c r="O16" s="10">
        <v>8726564.1722400002</v>
      </c>
      <c r="P16" s="10">
        <v>8934942.4836199991</v>
      </c>
      <c r="Q16" s="10">
        <v>9079633.5546000004</v>
      </c>
      <c r="R16" s="10">
        <v>8594890.1980499998</v>
      </c>
      <c r="S16" s="10">
        <v>9186589.5863699969</v>
      </c>
      <c r="T16" s="10">
        <v>9181164.6459799986</v>
      </c>
      <c r="U16" s="10">
        <v>8818639.6106300019</v>
      </c>
      <c r="V16" s="10">
        <v>9558315.6840499993</v>
      </c>
      <c r="W16" s="10">
        <v>9937587.2933999989</v>
      </c>
      <c r="X16" s="10">
        <v>9494122.6394299977</v>
      </c>
      <c r="Y16" s="10">
        <v>9874502.4496699981</v>
      </c>
      <c r="Z16" s="10">
        <v>10082224.422499999</v>
      </c>
      <c r="AA16" s="10">
        <v>9573274.686259998</v>
      </c>
      <c r="AB16" s="10">
        <v>9546545.8961100001</v>
      </c>
      <c r="AC16" s="10">
        <v>10088676.769440001</v>
      </c>
      <c r="AD16" s="10">
        <v>10072633.09694</v>
      </c>
      <c r="AE16" s="10">
        <v>10850229.22769</v>
      </c>
      <c r="AF16" s="10">
        <v>10946760.52382</v>
      </c>
      <c r="AG16" s="10">
        <v>10457835.64301</v>
      </c>
      <c r="AH16" s="10">
        <v>10564595.47146</v>
      </c>
      <c r="AI16" s="10">
        <v>10738505.930919999</v>
      </c>
      <c r="AJ16" s="10">
        <v>10351811.58392</v>
      </c>
      <c r="AK16" s="10">
        <v>10607782.019029999</v>
      </c>
      <c r="AL16" s="10">
        <v>11206854.489259999</v>
      </c>
      <c r="AM16" s="10">
        <f>[1]Остаток!B21</f>
        <v>10753190.52217</v>
      </c>
      <c r="AN16"/>
      <c r="AO16"/>
      <c r="AP16"/>
      <c r="AQ16"/>
      <c r="AR16"/>
      <c r="AS16"/>
      <c r="AT16"/>
      <c r="AU16"/>
      <c r="AV16"/>
      <c r="AW16"/>
    </row>
    <row r="17" spans="1:49" s="1" customFormat="1" ht="27" customHeight="1" x14ac:dyDescent="0.2">
      <c r="A17" s="5" t="s">
        <v>3</v>
      </c>
      <c r="B17" s="6">
        <v>1335591.3019999999</v>
      </c>
      <c r="C17" s="6">
        <v>1263211.7069999999</v>
      </c>
      <c r="D17" s="6">
        <v>1330903.676</v>
      </c>
      <c r="E17" s="6">
        <v>1296767.2309999999</v>
      </c>
      <c r="F17" s="6">
        <v>1230189.1950000001</v>
      </c>
      <c r="G17" s="6">
        <v>1270460.118</v>
      </c>
      <c r="H17" s="6">
        <v>1318717.395</v>
      </c>
      <c r="I17" s="6">
        <v>1310366.3859999999</v>
      </c>
      <c r="J17" s="6">
        <v>1075086.102</v>
      </c>
      <c r="K17" s="6">
        <v>1272560.4269999999</v>
      </c>
      <c r="L17" s="6">
        <v>1195719.8485899998</v>
      </c>
      <c r="M17" s="6">
        <v>1250892.06204</v>
      </c>
      <c r="N17" s="6">
        <v>1442792.08329</v>
      </c>
      <c r="O17" s="6">
        <v>1453770.2615199999</v>
      </c>
      <c r="P17" s="6">
        <v>1597080.08543</v>
      </c>
      <c r="Q17" s="6">
        <v>1612388.9408500001</v>
      </c>
      <c r="R17" s="6">
        <v>1517521.4003400002</v>
      </c>
      <c r="S17" s="6">
        <v>1738339.7725600002</v>
      </c>
      <c r="T17" s="6">
        <v>1657984.0165500001</v>
      </c>
      <c r="U17" s="6">
        <v>1549329.5583499998</v>
      </c>
      <c r="V17" s="6">
        <v>1748435.5006899999</v>
      </c>
      <c r="W17" s="6">
        <v>1786928.8880799999</v>
      </c>
      <c r="X17" s="6">
        <v>1545193.03905</v>
      </c>
      <c r="Y17" s="6">
        <v>1638783.0468100002</v>
      </c>
      <c r="Z17" s="6">
        <v>1572651.4168800001</v>
      </c>
      <c r="AA17" s="6">
        <v>1451267.4754699997</v>
      </c>
      <c r="AB17" s="6">
        <v>1421417.4758400002</v>
      </c>
      <c r="AC17" s="6">
        <v>1883872.5303699998</v>
      </c>
      <c r="AD17" s="6">
        <v>1797083.7130700001</v>
      </c>
      <c r="AE17" s="6">
        <v>2091711.5508999999</v>
      </c>
      <c r="AF17" s="6">
        <v>1765391.04015</v>
      </c>
      <c r="AG17" s="6">
        <v>1505746.43077</v>
      </c>
      <c r="AH17" s="6">
        <v>1466760.6852299999</v>
      </c>
      <c r="AI17" s="6">
        <v>1503878.8273499999</v>
      </c>
      <c r="AJ17" s="6">
        <v>1369332.3033</v>
      </c>
      <c r="AK17" s="6">
        <v>1369807.35993</v>
      </c>
      <c r="AL17" s="6">
        <v>1724305.4506699999</v>
      </c>
      <c r="AM17" s="6">
        <f>[1]Остаток!B22</f>
        <v>1644847.5617800001</v>
      </c>
      <c r="AN17"/>
      <c r="AO17"/>
      <c r="AP17"/>
      <c r="AQ17"/>
      <c r="AR17"/>
      <c r="AS17"/>
      <c r="AT17"/>
      <c r="AU17"/>
      <c r="AV17"/>
      <c r="AW17"/>
    </row>
    <row r="18" spans="1:49" s="1" customFormat="1" ht="13.35" customHeight="1" x14ac:dyDescent="0.2">
      <c r="A18" s="5" t="s">
        <v>4</v>
      </c>
      <c r="B18" s="6">
        <v>2792189.9539999999</v>
      </c>
      <c r="C18" s="6">
        <v>2535804.841</v>
      </c>
      <c r="D18" s="6">
        <v>2453607.6039999998</v>
      </c>
      <c r="E18" s="6">
        <v>2433806.1830000002</v>
      </c>
      <c r="F18" s="6">
        <v>2217282.7110000001</v>
      </c>
      <c r="G18" s="6">
        <v>2404329.844</v>
      </c>
      <c r="H18" s="6">
        <v>2671969.3760000002</v>
      </c>
      <c r="I18" s="6">
        <v>2257179.4840000002</v>
      </c>
      <c r="J18" s="6">
        <v>1991552.871</v>
      </c>
      <c r="K18" s="6">
        <v>2350834.8689999999</v>
      </c>
      <c r="L18" s="6">
        <v>2093471.7439799998</v>
      </c>
      <c r="M18" s="6">
        <v>2340105.2513299999</v>
      </c>
      <c r="N18" s="6">
        <v>2621739.9541800008</v>
      </c>
      <c r="O18" s="6">
        <v>2289306.8623899999</v>
      </c>
      <c r="P18" s="6">
        <v>2387455.5753899999</v>
      </c>
      <c r="Q18" s="6">
        <v>2485412.4487900003</v>
      </c>
      <c r="R18" s="6">
        <v>2135488.4351999997</v>
      </c>
      <c r="S18" s="6">
        <v>2493597.76529</v>
      </c>
      <c r="T18" s="6">
        <v>2640370.86045</v>
      </c>
      <c r="U18" s="6">
        <v>2400841.14335</v>
      </c>
      <c r="V18" s="6">
        <v>2849139.63106</v>
      </c>
      <c r="W18" s="6">
        <v>3074747.1562899994</v>
      </c>
      <c r="X18" s="6">
        <v>2789914.6960399994</v>
      </c>
      <c r="Y18" s="6">
        <v>3003847.1193099995</v>
      </c>
      <c r="Z18" s="6">
        <v>3149529.1033999999</v>
      </c>
      <c r="AA18" s="6">
        <v>2632262.0664300001</v>
      </c>
      <c r="AB18" s="6">
        <v>2637190.7268699999</v>
      </c>
      <c r="AC18" s="6">
        <v>2728048.50538</v>
      </c>
      <c r="AD18" s="6">
        <v>2631492.1081300001</v>
      </c>
      <c r="AE18" s="6">
        <v>3073573.0110399998</v>
      </c>
      <c r="AF18" s="6">
        <v>3363953.5255300002</v>
      </c>
      <c r="AG18" s="6">
        <v>3092460.1797199999</v>
      </c>
      <c r="AH18" s="6">
        <v>3148058.6312500001</v>
      </c>
      <c r="AI18" s="6">
        <v>3096541.2541700001</v>
      </c>
      <c r="AJ18" s="6">
        <v>2669324.9501</v>
      </c>
      <c r="AK18" s="6">
        <v>2719019.7124299998</v>
      </c>
      <c r="AL18" s="6">
        <v>2828863.6985999998</v>
      </c>
      <c r="AM18" s="6">
        <f>[1]Остаток!B23</f>
        <v>2257147.0551399998</v>
      </c>
      <c r="AN18"/>
      <c r="AO18"/>
      <c r="AP18"/>
      <c r="AQ18"/>
      <c r="AR18"/>
      <c r="AS18"/>
      <c r="AT18"/>
      <c r="AU18"/>
      <c r="AV18"/>
      <c r="AW18"/>
    </row>
    <row r="19" spans="1:49" s="1" customFormat="1" ht="13.35" customHeight="1" x14ac:dyDescent="0.2">
      <c r="A19" s="5" t="s">
        <v>5</v>
      </c>
      <c r="B19" s="6">
        <v>5078574.6789999995</v>
      </c>
      <c r="C19" s="6">
        <v>5209521.3990000002</v>
      </c>
      <c r="D19" s="6">
        <v>5236834.8190000001</v>
      </c>
      <c r="E19" s="6">
        <v>5043009.09</v>
      </c>
      <c r="F19" s="6">
        <v>4947664.7759999996</v>
      </c>
      <c r="G19" s="6">
        <v>4941720.3629999999</v>
      </c>
      <c r="H19" s="6">
        <v>4918022.1679999996</v>
      </c>
      <c r="I19" s="6">
        <v>4787541.4649999999</v>
      </c>
      <c r="J19" s="6">
        <v>4492918.08</v>
      </c>
      <c r="K19" s="6">
        <v>4391322.3130000001</v>
      </c>
      <c r="L19" s="6">
        <v>4330058.5405000011</v>
      </c>
      <c r="M19" s="6">
        <v>4297853.6264899997</v>
      </c>
      <c r="N19" s="6">
        <v>4271255.2886499995</v>
      </c>
      <c r="O19" s="6">
        <v>4308725.5500299996</v>
      </c>
      <c r="P19" s="6">
        <v>4332610.6854600012</v>
      </c>
      <c r="Q19" s="6">
        <v>4337080.0178800002</v>
      </c>
      <c r="R19" s="6">
        <v>4288272.1943699997</v>
      </c>
      <c r="S19" s="6">
        <v>4221084.6377800005</v>
      </c>
      <c r="T19" s="6">
        <v>4198141.4467699993</v>
      </c>
      <c r="U19" s="6">
        <v>4221977.75789</v>
      </c>
      <c r="V19" s="6">
        <v>4256801.3202600004</v>
      </c>
      <c r="W19" s="6">
        <v>4354581.1915899999</v>
      </c>
      <c r="X19" s="6">
        <v>4436794.6890500002</v>
      </c>
      <c r="Y19" s="6">
        <v>4500636.5419499995</v>
      </c>
      <c r="Z19" s="6">
        <v>4560622.0551399998</v>
      </c>
      <c r="AA19" s="6">
        <v>4660254.4531800002</v>
      </c>
      <c r="AB19" s="6">
        <v>4668715.6460299995</v>
      </c>
      <c r="AC19" s="6">
        <v>4707272.9884200003</v>
      </c>
      <c r="AD19" s="6">
        <v>4824014.2148799999</v>
      </c>
      <c r="AE19" s="6">
        <v>4935466.1195200002</v>
      </c>
      <c r="AF19" s="6">
        <v>5047291.5726500005</v>
      </c>
      <c r="AG19" s="6">
        <v>5114292.6770599997</v>
      </c>
      <c r="AH19" s="6">
        <v>5211078.2890600003</v>
      </c>
      <c r="AI19" s="6">
        <v>5315899.2548700003</v>
      </c>
      <c r="AJ19" s="6">
        <v>5364139.59363</v>
      </c>
      <c r="AK19" s="6">
        <v>5466049.5163899995</v>
      </c>
      <c r="AL19" s="6">
        <v>5569226.8300599996</v>
      </c>
      <c r="AM19" s="6">
        <f>[1]Остаток!B24</f>
        <v>5686056.9939999999</v>
      </c>
      <c r="AN19"/>
      <c r="AO19"/>
      <c r="AP19"/>
      <c r="AQ19"/>
      <c r="AR19"/>
      <c r="AS19"/>
      <c r="AT19"/>
      <c r="AU19"/>
      <c r="AV19"/>
      <c r="AW19"/>
    </row>
    <row r="20" spans="1:49" s="1" customFormat="1" ht="13.35" customHeight="1" x14ac:dyDescent="0.2">
      <c r="A20" s="5" t="s">
        <v>6</v>
      </c>
      <c r="B20" s="6">
        <v>587361.65399999998</v>
      </c>
      <c r="C20" s="6">
        <v>557554.47900000005</v>
      </c>
      <c r="D20" s="6">
        <v>566624.56299999997</v>
      </c>
      <c r="E20" s="6">
        <v>558074.91399999999</v>
      </c>
      <c r="F20" s="6">
        <v>552898.84699999995</v>
      </c>
      <c r="G20" s="6">
        <v>620513.30700000003</v>
      </c>
      <c r="H20" s="6">
        <v>650947.88500000001</v>
      </c>
      <c r="I20" s="6">
        <v>604084.62100000004</v>
      </c>
      <c r="J20" s="6">
        <v>571560.67700000003</v>
      </c>
      <c r="K20" s="6">
        <v>592549.53700000001</v>
      </c>
      <c r="L20" s="6">
        <v>603846.71283000009</v>
      </c>
      <c r="M20" s="6">
        <v>615993.64209999994</v>
      </c>
      <c r="N20" s="6">
        <v>603886.88247999991</v>
      </c>
      <c r="O20" s="6">
        <v>674761.49829999998</v>
      </c>
      <c r="P20" s="6">
        <v>617796.1373399999</v>
      </c>
      <c r="Q20" s="6">
        <v>644752.14708000002</v>
      </c>
      <c r="R20" s="6">
        <v>653608.16813999997</v>
      </c>
      <c r="S20" s="6">
        <v>733567.41073999996</v>
      </c>
      <c r="T20" s="6">
        <v>684668.32221000001</v>
      </c>
      <c r="U20" s="6">
        <v>646491.15103999991</v>
      </c>
      <c r="V20" s="6">
        <v>703939.23203999992</v>
      </c>
      <c r="W20" s="6">
        <v>721330.05744</v>
      </c>
      <c r="X20" s="6">
        <v>722220.21528999996</v>
      </c>
      <c r="Y20" s="6">
        <v>731235.74160000007</v>
      </c>
      <c r="Z20" s="6">
        <v>799421.84708000009</v>
      </c>
      <c r="AA20" s="6">
        <v>829490.69117999997</v>
      </c>
      <c r="AB20" s="6">
        <v>819222.04737000004</v>
      </c>
      <c r="AC20" s="6">
        <v>769482.74526999996</v>
      </c>
      <c r="AD20" s="6">
        <v>820043.06085999997</v>
      </c>
      <c r="AE20" s="6">
        <v>749478.54622999998</v>
      </c>
      <c r="AF20" s="6">
        <v>770124.38549000002</v>
      </c>
      <c r="AG20" s="6">
        <v>745336.35545999999</v>
      </c>
      <c r="AH20" s="6">
        <v>738697.86592000001</v>
      </c>
      <c r="AI20" s="6">
        <v>822186.59453</v>
      </c>
      <c r="AJ20" s="6">
        <v>949014.73688999994</v>
      </c>
      <c r="AK20" s="6">
        <v>1052905.43028</v>
      </c>
      <c r="AL20" s="6">
        <v>1084458.5099299999</v>
      </c>
      <c r="AM20" s="6">
        <f>[1]Остаток!B25</f>
        <v>1165138.9112499999</v>
      </c>
      <c r="AN20"/>
      <c r="AO20"/>
      <c r="AP20"/>
      <c r="AQ20"/>
      <c r="AR20"/>
      <c r="AS20"/>
      <c r="AT20"/>
      <c r="AU20"/>
      <c r="AV20"/>
      <c r="AW20"/>
    </row>
    <row r="21" spans="1:49" s="1" customFormat="1" ht="13.35" customHeight="1" x14ac:dyDescent="0.2">
      <c r="A21" s="7" t="s">
        <v>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f>[1]Остаток!B26</f>
        <v>0</v>
      </c>
      <c r="AN21"/>
      <c r="AO21"/>
      <c r="AP21"/>
      <c r="AQ21"/>
      <c r="AR21"/>
      <c r="AS21"/>
      <c r="AT21"/>
      <c r="AU21"/>
      <c r="AV21"/>
      <c r="AW21"/>
    </row>
    <row r="22" spans="1:49" s="1" customFormat="1" ht="13.35" customHeight="1" x14ac:dyDescent="0.2">
      <c r="A22" s="9" t="s">
        <v>11</v>
      </c>
      <c r="B22" s="10">
        <v>3489756.38</v>
      </c>
      <c r="C22" s="10">
        <v>3008040.6179999998</v>
      </c>
      <c r="D22" s="10">
        <v>2978023.469</v>
      </c>
      <c r="E22" s="10">
        <v>2901913.9759999998</v>
      </c>
      <c r="F22" s="10">
        <v>2685148.5520000001</v>
      </c>
      <c r="G22" s="10">
        <v>2973037.3020000001</v>
      </c>
      <c r="H22" s="10">
        <v>3368830.2050000001</v>
      </c>
      <c r="I22" s="10">
        <v>2930866.281</v>
      </c>
      <c r="J22" s="10">
        <v>2400725.773</v>
      </c>
      <c r="K22" s="10">
        <v>3007483.2790000001</v>
      </c>
      <c r="L22" s="10">
        <v>2763900.1968900003</v>
      </c>
      <c r="M22" s="10">
        <v>3016171.5079299994</v>
      </c>
      <c r="N22" s="10">
        <v>3449571.2559600002</v>
      </c>
      <c r="O22" s="10">
        <v>3121052.2507699993</v>
      </c>
      <c r="P22" s="10">
        <v>3278076.7979300003</v>
      </c>
      <c r="Q22" s="10">
        <v>3398292.1829199996</v>
      </c>
      <c r="R22" s="10">
        <v>2890157.6118799997</v>
      </c>
      <c r="S22" s="10">
        <v>3527854.6410800004</v>
      </c>
      <c r="T22" s="10">
        <v>3570651.9087800006</v>
      </c>
      <c r="U22" s="10">
        <v>3132209.3559599998</v>
      </c>
      <c r="V22" s="10">
        <v>3794533.8725600005</v>
      </c>
      <c r="W22" s="10">
        <v>4021341.6376300002</v>
      </c>
      <c r="X22" s="10">
        <v>3533469.7387799998</v>
      </c>
      <c r="Y22" s="10">
        <v>3754314.4531700006</v>
      </c>
      <c r="Z22" s="10">
        <v>3807968.8674299996</v>
      </c>
      <c r="AA22" s="10">
        <v>3098339.0428900002</v>
      </c>
      <c r="AB22" s="10">
        <v>3147899.75758</v>
      </c>
      <c r="AC22" s="10">
        <v>3871485.73771</v>
      </c>
      <c r="AD22" s="10">
        <v>3736874.64249</v>
      </c>
      <c r="AE22" s="10">
        <v>4486353.29538</v>
      </c>
      <c r="AF22" s="10">
        <v>4340194.79531</v>
      </c>
      <c r="AG22" s="10">
        <v>3754021.51003</v>
      </c>
      <c r="AH22" s="10">
        <v>3709898.4119699998</v>
      </c>
      <c r="AI22" s="10">
        <v>3656270.0243000002</v>
      </c>
      <c r="AJ22" s="10">
        <v>3244925.7951199999</v>
      </c>
      <c r="AK22" s="10">
        <v>3278431.3017699998</v>
      </c>
      <c r="AL22" s="10">
        <v>3654180.0887099998</v>
      </c>
      <c r="AM22" s="10">
        <f>[1]Остаток!B27</f>
        <v>3000942.5990599999</v>
      </c>
      <c r="AN22"/>
      <c r="AO22"/>
      <c r="AP22"/>
      <c r="AQ22"/>
      <c r="AR22"/>
      <c r="AS22"/>
      <c r="AT22"/>
      <c r="AU22"/>
      <c r="AV22"/>
      <c r="AW22"/>
    </row>
    <row r="23" spans="1:49" s="1" customFormat="1" ht="13.35" customHeight="1" x14ac:dyDescent="0.2">
      <c r="A23" s="5" t="s">
        <v>3</v>
      </c>
      <c r="B23" s="6">
        <v>1130301.328</v>
      </c>
      <c r="C23" s="6">
        <v>1033041.492</v>
      </c>
      <c r="D23" s="6">
        <v>1075789.6610000001</v>
      </c>
      <c r="E23" s="6">
        <v>1044210.9129999999</v>
      </c>
      <c r="F23" s="6">
        <v>993915.92700000003</v>
      </c>
      <c r="G23" s="6">
        <v>1018228.094</v>
      </c>
      <c r="H23" s="6">
        <v>1081057.159</v>
      </c>
      <c r="I23" s="6">
        <v>1079451.2720000001</v>
      </c>
      <c r="J23" s="6">
        <v>847079.73699999996</v>
      </c>
      <c r="K23" s="6">
        <v>1032143.057</v>
      </c>
      <c r="L23" s="6">
        <v>978398.38424999989</v>
      </c>
      <c r="M23" s="6">
        <v>1037982.1992499999</v>
      </c>
      <c r="N23" s="6">
        <v>1203878.87723</v>
      </c>
      <c r="O23" s="6">
        <v>1193475.3790199999</v>
      </c>
      <c r="P23" s="6">
        <v>1327483.9141100002</v>
      </c>
      <c r="Q23" s="6">
        <v>1328144.8990100001</v>
      </c>
      <c r="R23" s="6">
        <v>1234030.7025799998</v>
      </c>
      <c r="S23" s="6">
        <v>1447703.75551</v>
      </c>
      <c r="T23" s="6">
        <v>1393053.22799</v>
      </c>
      <c r="U23" s="6">
        <v>1240772.5812200001</v>
      </c>
      <c r="V23" s="6">
        <v>1421481.8166700001</v>
      </c>
      <c r="W23" s="6">
        <v>1473081.17925</v>
      </c>
      <c r="X23" s="6">
        <v>1254041.9738400001</v>
      </c>
      <c r="Y23" s="6">
        <v>1314033.9490700001</v>
      </c>
      <c r="Z23" s="6">
        <v>1209710.8515599999</v>
      </c>
      <c r="AA23" s="6">
        <v>1027912.3616800001</v>
      </c>
      <c r="AB23" s="6">
        <v>977355.87715999992</v>
      </c>
      <c r="AC23" s="6">
        <v>1521016.66921</v>
      </c>
      <c r="AD23" s="6">
        <v>1454752.09158</v>
      </c>
      <c r="AE23" s="6">
        <v>1729910.5791499999</v>
      </c>
      <c r="AF23" s="6">
        <v>1384619.61628</v>
      </c>
      <c r="AG23" s="6">
        <v>1153034.9924099999</v>
      </c>
      <c r="AH23" s="6">
        <v>1089753.2369299999</v>
      </c>
      <c r="AI23" s="6">
        <v>1068240.8130099999</v>
      </c>
      <c r="AJ23" s="6">
        <v>897568.25696000003</v>
      </c>
      <c r="AK23" s="6">
        <v>858694.22427999997</v>
      </c>
      <c r="AL23" s="6">
        <v>1192450.2418</v>
      </c>
      <c r="AM23" s="6">
        <f>[1]Остаток!B28</f>
        <v>1078740.12996</v>
      </c>
      <c r="AN23"/>
      <c r="AO23"/>
      <c r="AP23"/>
      <c r="AQ23"/>
      <c r="AR23"/>
      <c r="AS23"/>
      <c r="AT23"/>
      <c r="AU23"/>
      <c r="AV23"/>
      <c r="AW23"/>
    </row>
    <row r="24" spans="1:49" s="1" customFormat="1" ht="13.35" customHeight="1" x14ac:dyDescent="0.2">
      <c r="A24" s="5" t="s">
        <v>4</v>
      </c>
      <c r="B24" s="6">
        <v>1905893.7549999999</v>
      </c>
      <c r="C24" s="6">
        <v>1582186.388</v>
      </c>
      <c r="D24" s="6">
        <v>1520967.334</v>
      </c>
      <c r="E24" s="6">
        <v>1516135.7949999999</v>
      </c>
      <c r="F24" s="6">
        <v>1355693.544</v>
      </c>
      <c r="G24" s="6">
        <v>1533009.3119999999</v>
      </c>
      <c r="H24" s="6">
        <v>1818130.3430000001</v>
      </c>
      <c r="I24" s="6">
        <v>1457005.8559999999</v>
      </c>
      <c r="J24" s="6">
        <v>1205393.2790000001</v>
      </c>
      <c r="K24" s="6">
        <v>1542973.2109999999</v>
      </c>
      <c r="L24" s="6">
        <v>1327934.1431100001</v>
      </c>
      <c r="M24" s="6">
        <v>1561311.3553299997</v>
      </c>
      <c r="N24" s="6">
        <v>1871419.4708800004</v>
      </c>
      <c r="O24" s="6">
        <v>1503957.52144</v>
      </c>
      <c r="P24" s="6">
        <v>1587709.24863</v>
      </c>
      <c r="Q24" s="6">
        <v>1714299.8311200002</v>
      </c>
      <c r="R24" s="6">
        <v>1328331.8290899999</v>
      </c>
      <c r="S24" s="6">
        <v>1663214.3227300004</v>
      </c>
      <c r="T24" s="6">
        <v>1817293.8533899998</v>
      </c>
      <c r="U24" s="6">
        <v>1567892.9767699996</v>
      </c>
      <c r="V24" s="6">
        <v>1978411.96777</v>
      </c>
      <c r="W24" s="6">
        <v>2145973.8633699995</v>
      </c>
      <c r="X24" s="6">
        <v>1877427.2599400003</v>
      </c>
      <c r="Y24" s="6">
        <v>2026493.2682</v>
      </c>
      <c r="Z24" s="6">
        <v>2140695.4347100002</v>
      </c>
      <c r="AA24" s="6">
        <v>1586425.2459</v>
      </c>
      <c r="AB24" s="6">
        <v>1693945.3423499998</v>
      </c>
      <c r="AC24" s="6">
        <v>1839520.69407</v>
      </c>
      <c r="AD24" s="6">
        <v>1728155.9773500001</v>
      </c>
      <c r="AE24" s="6">
        <v>2178893.4991299999</v>
      </c>
      <c r="AF24" s="6">
        <v>2375277.0744699999</v>
      </c>
      <c r="AG24" s="6">
        <v>2027931.05107</v>
      </c>
      <c r="AH24" s="6">
        <v>2028255.92245</v>
      </c>
      <c r="AI24" s="6">
        <v>1969268.7747899999</v>
      </c>
      <c r="AJ24" s="6">
        <v>1624398.4776999999</v>
      </c>
      <c r="AK24" s="6">
        <v>1675216.5060099999</v>
      </c>
      <c r="AL24" s="6">
        <v>1701296.63002</v>
      </c>
      <c r="AM24" s="6">
        <f>[1]Остаток!B29</f>
        <v>1155434.6037000001</v>
      </c>
      <c r="AN24"/>
      <c r="AO24"/>
      <c r="AP24"/>
      <c r="AQ24"/>
      <c r="AR24"/>
      <c r="AS24"/>
      <c r="AT24"/>
      <c r="AU24"/>
      <c r="AV24"/>
      <c r="AW24"/>
    </row>
    <row r="25" spans="1:49" s="1" customFormat="1" ht="13.35" customHeight="1" x14ac:dyDescent="0.2">
      <c r="A25" s="5" t="s">
        <v>5</v>
      </c>
      <c r="B25" s="6">
        <v>284601.79300000001</v>
      </c>
      <c r="C25" s="6">
        <v>271777.99800000002</v>
      </c>
      <c r="D25" s="6">
        <v>255382.29399999999</v>
      </c>
      <c r="E25" s="6">
        <v>220088.61300000001</v>
      </c>
      <c r="F25" s="6">
        <v>232138.67300000001</v>
      </c>
      <c r="G25" s="6">
        <v>256052.69399999999</v>
      </c>
      <c r="H25" s="6">
        <v>263343.59499999997</v>
      </c>
      <c r="I25" s="6">
        <v>243063.959</v>
      </c>
      <c r="J25" s="6">
        <v>210806.90400000001</v>
      </c>
      <c r="K25" s="6">
        <v>256494.71100000001</v>
      </c>
      <c r="L25" s="6">
        <v>276758.02196000004</v>
      </c>
      <c r="M25" s="6">
        <v>245541.78021</v>
      </c>
      <c r="N25" s="6">
        <v>218873.97819999998</v>
      </c>
      <c r="O25" s="6">
        <v>198811.41132000001</v>
      </c>
      <c r="P25" s="6">
        <v>197015.47723000002</v>
      </c>
      <c r="Q25" s="6">
        <v>181409.72967</v>
      </c>
      <c r="R25" s="6">
        <v>166749.32365999999</v>
      </c>
      <c r="S25" s="6">
        <v>162235.57802000002</v>
      </c>
      <c r="T25" s="6">
        <v>163480.56581999999</v>
      </c>
      <c r="U25" s="6">
        <v>164406.56816000002</v>
      </c>
      <c r="V25" s="6">
        <v>168084.35839999997</v>
      </c>
      <c r="W25" s="6">
        <v>170738.21605999998</v>
      </c>
      <c r="X25" s="6">
        <v>175094.49353000001</v>
      </c>
      <c r="Y25" s="6">
        <v>190396.07442000002</v>
      </c>
      <c r="Z25" s="6">
        <v>199298.46968000001</v>
      </c>
      <c r="AA25" s="6">
        <v>223639.52414000002</v>
      </c>
      <c r="AB25" s="6">
        <v>222887.60807000002</v>
      </c>
      <c r="AC25" s="6">
        <v>264282.62293999997</v>
      </c>
      <c r="AD25" s="6">
        <v>294718.60453000001</v>
      </c>
      <c r="AE25" s="6">
        <v>313942.51010999997</v>
      </c>
      <c r="AF25" s="6">
        <v>313454.57127999997</v>
      </c>
      <c r="AG25" s="6">
        <v>323141.62719999999</v>
      </c>
      <c r="AH25" s="6">
        <v>336455.35466999997</v>
      </c>
      <c r="AI25" s="6">
        <v>323013.06287999998</v>
      </c>
      <c r="AJ25" s="6">
        <v>311405.58013999998</v>
      </c>
      <c r="AK25" s="6">
        <v>301900.42038000003</v>
      </c>
      <c r="AL25" s="6">
        <v>303061.70671</v>
      </c>
      <c r="AM25" s="6">
        <f>[1]Остаток!B30</f>
        <v>308600.60073000001</v>
      </c>
      <c r="AN25"/>
      <c r="AO25"/>
      <c r="AP25"/>
      <c r="AQ25"/>
      <c r="AR25"/>
      <c r="AS25"/>
      <c r="AT25"/>
      <c r="AU25"/>
      <c r="AV25"/>
      <c r="AW25"/>
    </row>
    <row r="26" spans="1:49" s="1" customFormat="1" ht="13.35" customHeight="1" x14ac:dyDescent="0.2">
      <c r="A26" s="5" t="s">
        <v>6</v>
      </c>
      <c r="B26" s="6">
        <v>168959.50399999999</v>
      </c>
      <c r="C26" s="6">
        <v>121034.74</v>
      </c>
      <c r="D26" s="6">
        <v>125884.18</v>
      </c>
      <c r="E26" s="6">
        <v>121478.655</v>
      </c>
      <c r="F26" s="6">
        <v>103400.408</v>
      </c>
      <c r="G26" s="6">
        <v>165747.20199999999</v>
      </c>
      <c r="H26" s="6">
        <v>206299.10800000001</v>
      </c>
      <c r="I26" s="6">
        <v>151345.19399999999</v>
      </c>
      <c r="J26" s="6">
        <v>137445.853</v>
      </c>
      <c r="K26" s="6">
        <v>175872.3</v>
      </c>
      <c r="L26" s="6">
        <v>180809.64757</v>
      </c>
      <c r="M26" s="6">
        <v>171336.17314</v>
      </c>
      <c r="N26" s="6">
        <v>155398.92965000001</v>
      </c>
      <c r="O26" s="6">
        <v>224807.93899</v>
      </c>
      <c r="P26" s="6">
        <v>165868.15796000001</v>
      </c>
      <c r="Q26" s="6">
        <v>174437.72311999998</v>
      </c>
      <c r="R26" s="6">
        <v>161045.75654999999</v>
      </c>
      <c r="S26" s="6">
        <v>254700.98481999998</v>
      </c>
      <c r="T26" s="6">
        <v>196824.26157999999</v>
      </c>
      <c r="U26" s="6">
        <v>159137.22980999999</v>
      </c>
      <c r="V26" s="6">
        <v>226555.72972</v>
      </c>
      <c r="W26" s="6">
        <v>231548.37894999998</v>
      </c>
      <c r="X26" s="6">
        <v>226906.01146999997</v>
      </c>
      <c r="Y26" s="6">
        <v>223391.16148000001</v>
      </c>
      <c r="Z26" s="6">
        <v>258264.11147999999</v>
      </c>
      <c r="AA26" s="6">
        <v>260361.91116999998</v>
      </c>
      <c r="AB26" s="6">
        <v>253710.92999999996</v>
      </c>
      <c r="AC26" s="6">
        <v>246665.75149</v>
      </c>
      <c r="AD26" s="6">
        <v>259247.96903000001</v>
      </c>
      <c r="AE26" s="6">
        <v>263606.70698999998</v>
      </c>
      <c r="AF26" s="6">
        <v>266843.53327999997</v>
      </c>
      <c r="AG26" s="6">
        <v>249913.83934999999</v>
      </c>
      <c r="AH26" s="6">
        <v>255433.89791999999</v>
      </c>
      <c r="AI26" s="6">
        <v>295747.37362000003</v>
      </c>
      <c r="AJ26" s="6">
        <v>411553.48031999997</v>
      </c>
      <c r="AK26" s="6">
        <v>442620.15110000002</v>
      </c>
      <c r="AL26" s="6">
        <v>457371.51017999998</v>
      </c>
      <c r="AM26" s="6">
        <f>[1]Остаток!B31</f>
        <v>458167.26467</v>
      </c>
      <c r="AN26"/>
      <c r="AO26"/>
      <c r="AP26"/>
      <c r="AQ26"/>
      <c r="AR26"/>
      <c r="AS26"/>
      <c r="AT26"/>
      <c r="AU26"/>
      <c r="AV26"/>
      <c r="AW26"/>
    </row>
    <row r="27" spans="1:49" s="1" customFormat="1" ht="13.35" customHeight="1" x14ac:dyDescent="0.2">
      <c r="A27" s="9" t="s">
        <v>12</v>
      </c>
      <c r="B27" s="10">
        <v>6265742.9050000003</v>
      </c>
      <c r="C27" s="10">
        <v>6520040.4720000001</v>
      </c>
      <c r="D27" s="10">
        <v>6568509.2589999996</v>
      </c>
      <c r="E27" s="10">
        <v>6394206.5990000004</v>
      </c>
      <c r="F27" s="10">
        <v>6222428.5140000004</v>
      </c>
      <c r="G27" s="10">
        <v>6229186.1969999997</v>
      </c>
      <c r="H27" s="10">
        <v>6156842.1339999996</v>
      </c>
      <c r="I27" s="10">
        <v>5988771.6330000004</v>
      </c>
      <c r="J27" s="10">
        <v>5698855.8150000004</v>
      </c>
      <c r="K27" s="10">
        <v>5571274.7410000004</v>
      </c>
      <c r="L27" s="10">
        <v>5431940.2083199993</v>
      </c>
      <c r="M27" s="10">
        <v>5462697.9023699993</v>
      </c>
      <c r="N27" s="10">
        <v>5464548.0226399992</v>
      </c>
      <c r="O27" s="10">
        <v>5580404.0653100004</v>
      </c>
      <c r="P27" s="10">
        <v>5632414.8359200004</v>
      </c>
      <c r="Q27" s="10">
        <v>5657290.7648700001</v>
      </c>
      <c r="R27" s="10">
        <v>5680677.5199600002</v>
      </c>
      <c r="S27" s="10">
        <v>5635326.2506399993</v>
      </c>
      <c r="T27" s="10">
        <v>5587431.1614899999</v>
      </c>
      <c r="U27" s="10">
        <v>5663609.7397499988</v>
      </c>
      <c r="V27" s="10">
        <v>5741240.1794799995</v>
      </c>
      <c r="W27" s="10">
        <v>5893900.4376300005</v>
      </c>
      <c r="X27" s="10">
        <v>5938583.63112</v>
      </c>
      <c r="Y27" s="10">
        <v>6098437.4513200009</v>
      </c>
      <c r="Z27" s="10">
        <v>6252599.9026399991</v>
      </c>
      <c r="AA27" s="10">
        <v>6453471.6800399991</v>
      </c>
      <c r="AB27" s="10">
        <v>6377274.4161400003</v>
      </c>
      <c r="AC27" s="10">
        <v>6196005.9620999992</v>
      </c>
      <c r="AD27" s="10">
        <v>6314902.6534799999</v>
      </c>
      <c r="AE27" s="10">
        <v>6343133.3092499999</v>
      </c>
      <c r="AF27" s="10">
        <v>6585913.7676100004</v>
      </c>
      <c r="AG27" s="10">
        <v>6683341.8063500002</v>
      </c>
      <c r="AH27" s="10">
        <v>6834391.2756500002</v>
      </c>
      <c r="AI27" s="10">
        <v>7061973.9927700004</v>
      </c>
      <c r="AJ27" s="10">
        <v>7086659.1801300002</v>
      </c>
      <c r="AK27" s="10">
        <v>7309196.9778399998</v>
      </c>
      <c r="AL27" s="10">
        <v>7532571.7343800003</v>
      </c>
      <c r="AM27" s="10">
        <f>[1]Остаток!B32</f>
        <v>7732139.3991700001</v>
      </c>
      <c r="AN27"/>
      <c r="AO27"/>
      <c r="AP27"/>
      <c r="AQ27"/>
      <c r="AR27"/>
      <c r="AS27"/>
      <c r="AT27"/>
      <c r="AU27"/>
      <c r="AV27"/>
      <c r="AW27"/>
    </row>
    <row r="28" spans="1:49" s="1" customFormat="1" ht="13.35" customHeight="1" x14ac:dyDescent="0.2">
      <c r="A28" s="5" t="s">
        <v>3</v>
      </c>
      <c r="B28" s="6">
        <v>205289.97399999999</v>
      </c>
      <c r="C28" s="6">
        <v>230170.215</v>
      </c>
      <c r="D28" s="6">
        <v>255114.01500000001</v>
      </c>
      <c r="E28" s="6">
        <v>252556.318</v>
      </c>
      <c r="F28" s="6">
        <v>236273.26800000001</v>
      </c>
      <c r="G28" s="6">
        <v>252232.024</v>
      </c>
      <c r="H28" s="6">
        <v>237660.236</v>
      </c>
      <c r="I28" s="6">
        <v>230915.114</v>
      </c>
      <c r="J28" s="6">
        <v>228006.36499999999</v>
      </c>
      <c r="K28" s="6">
        <v>240417.37</v>
      </c>
      <c r="L28" s="6">
        <v>217321.46434000001</v>
      </c>
      <c r="M28" s="6">
        <v>212909.86279000001</v>
      </c>
      <c r="N28" s="6">
        <v>238913.20606</v>
      </c>
      <c r="O28" s="6">
        <v>260294.88250000001</v>
      </c>
      <c r="P28" s="6">
        <v>269596.17132000008</v>
      </c>
      <c r="Q28" s="6">
        <v>284244.04184000002</v>
      </c>
      <c r="R28" s="6">
        <v>283490.69776000001</v>
      </c>
      <c r="S28" s="6">
        <v>290636.01705000002</v>
      </c>
      <c r="T28" s="6">
        <v>264930.78856000002</v>
      </c>
      <c r="U28" s="6">
        <v>308556.97713000001</v>
      </c>
      <c r="V28" s="6">
        <v>326953.68401999999</v>
      </c>
      <c r="W28" s="6">
        <v>313847.70882999996</v>
      </c>
      <c r="X28" s="6">
        <v>291151.06520999997</v>
      </c>
      <c r="Y28" s="6">
        <v>324749.09774</v>
      </c>
      <c r="Z28" s="6">
        <v>362940.56531999999</v>
      </c>
      <c r="AA28" s="6">
        <v>423355.11379000003</v>
      </c>
      <c r="AB28" s="6">
        <v>444061.59868</v>
      </c>
      <c r="AC28" s="6">
        <v>362855.86116000003</v>
      </c>
      <c r="AD28" s="6">
        <v>342331.62148999999</v>
      </c>
      <c r="AE28" s="6">
        <v>361800.97175000003</v>
      </c>
      <c r="AF28" s="6">
        <v>380771.42387</v>
      </c>
      <c r="AG28" s="6">
        <v>352711.43835999997</v>
      </c>
      <c r="AH28" s="6">
        <v>377007.44829999999</v>
      </c>
      <c r="AI28" s="6">
        <v>435638.01433999999</v>
      </c>
      <c r="AJ28" s="6">
        <v>471764.04634</v>
      </c>
      <c r="AK28" s="6">
        <v>511113.13565000001</v>
      </c>
      <c r="AL28" s="6">
        <v>531855.20886999997</v>
      </c>
      <c r="AM28" s="6">
        <f>[1]Остаток!B33</f>
        <v>566107.43182000006</v>
      </c>
      <c r="AN28"/>
      <c r="AO28"/>
      <c r="AP28"/>
      <c r="AQ28"/>
      <c r="AR28"/>
      <c r="AS28"/>
      <c r="AT28"/>
      <c r="AU28"/>
      <c r="AV28"/>
      <c r="AW28"/>
    </row>
    <row r="29" spans="1:49" s="1" customFormat="1" ht="13.35" customHeight="1" x14ac:dyDescent="0.2">
      <c r="A29" s="5" t="s">
        <v>4</v>
      </c>
      <c r="B29" s="6">
        <v>886162.91399999999</v>
      </c>
      <c r="C29" s="6">
        <v>953431.2</v>
      </c>
      <c r="D29" s="6">
        <v>932528.55299999996</v>
      </c>
      <c r="E29" s="6">
        <v>917568.53300000005</v>
      </c>
      <c r="F29" s="6">
        <v>861499.39300000004</v>
      </c>
      <c r="G29" s="6">
        <v>871232.79799999995</v>
      </c>
      <c r="H29" s="6">
        <v>853700.81</v>
      </c>
      <c r="I29" s="6">
        <v>799924.05799999996</v>
      </c>
      <c r="J29" s="6">
        <v>786159.23199999996</v>
      </c>
      <c r="K29" s="6">
        <v>807861.29799999995</v>
      </c>
      <c r="L29" s="6">
        <v>765537.24086999998</v>
      </c>
      <c r="M29" s="6">
        <v>778793.53599999996</v>
      </c>
      <c r="N29" s="6">
        <v>750320.12330000021</v>
      </c>
      <c r="O29" s="6">
        <v>785348.98074999999</v>
      </c>
      <c r="P29" s="6">
        <v>799745.86676</v>
      </c>
      <c r="Q29" s="6">
        <v>771112.21808999986</v>
      </c>
      <c r="R29" s="6">
        <v>806862.45352999994</v>
      </c>
      <c r="S29" s="6">
        <v>830383.04298000003</v>
      </c>
      <c r="T29" s="6">
        <v>823076.60748000001</v>
      </c>
      <c r="U29" s="6">
        <v>832947.76699999999</v>
      </c>
      <c r="V29" s="6">
        <v>870727.26370999997</v>
      </c>
      <c r="W29" s="6">
        <v>928772.89333999995</v>
      </c>
      <c r="X29" s="6">
        <v>912487.03652000008</v>
      </c>
      <c r="Y29" s="6">
        <v>977353.45152999996</v>
      </c>
      <c r="Z29" s="6">
        <v>1008833.26911</v>
      </c>
      <c r="AA29" s="6">
        <v>1045836.4209500001</v>
      </c>
      <c r="AB29" s="6">
        <v>943244.98493999976</v>
      </c>
      <c r="AC29" s="6">
        <v>888524.41172999982</v>
      </c>
      <c r="AD29" s="6">
        <v>903324.23120000004</v>
      </c>
      <c r="AE29" s="6">
        <v>894679.15191000002</v>
      </c>
      <c r="AF29" s="6">
        <v>988676.09106000001</v>
      </c>
      <c r="AG29" s="6">
        <v>1064528.7674700001</v>
      </c>
      <c r="AH29" s="6">
        <v>1119802.3488</v>
      </c>
      <c r="AI29" s="6">
        <v>1127272.11938</v>
      </c>
      <c r="AJ29" s="6">
        <v>1044926.1124</v>
      </c>
      <c r="AK29" s="6">
        <v>1043802.84642</v>
      </c>
      <c r="AL29" s="6">
        <v>1127566.7085800001</v>
      </c>
      <c r="AM29" s="6">
        <f>[1]Остаток!B34</f>
        <v>1101712.0914400001</v>
      </c>
      <c r="AN29"/>
      <c r="AO29"/>
      <c r="AP29"/>
      <c r="AQ29"/>
      <c r="AR29"/>
      <c r="AS29"/>
      <c r="AT29"/>
      <c r="AU29"/>
      <c r="AV29"/>
      <c r="AW29"/>
    </row>
    <row r="30" spans="1:49" s="1" customFormat="1" ht="13.35" customHeight="1" x14ac:dyDescent="0.2">
      <c r="A30" s="5" t="s">
        <v>5</v>
      </c>
      <c r="B30" s="6">
        <v>4758539.3550000004</v>
      </c>
      <c r="C30" s="6">
        <v>4901805.3470000001</v>
      </c>
      <c r="D30" s="6">
        <v>4948061.6189999999</v>
      </c>
      <c r="E30" s="6">
        <v>4789324.4910000004</v>
      </c>
      <c r="F30" s="6">
        <v>4681941.3619999997</v>
      </c>
      <c r="G30" s="6">
        <v>4652739.2180000003</v>
      </c>
      <c r="H30" s="6">
        <v>4622579.057</v>
      </c>
      <c r="I30" s="6">
        <v>4512822.324</v>
      </c>
      <c r="J30" s="6">
        <v>4252204.6840000004</v>
      </c>
      <c r="K30" s="6">
        <v>4106408.8369999998</v>
      </c>
      <c r="L30" s="6">
        <v>4026044.4386699996</v>
      </c>
      <c r="M30" s="6">
        <v>4026337.0354400002</v>
      </c>
      <c r="N30" s="6">
        <v>4026826.7412700001</v>
      </c>
      <c r="O30" s="6">
        <v>4084806.6435700008</v>
      </c>
      <c r="P30" s="6">
        <v>4111144.8192800004</v>
      </c>
      <c r="Q30" s="6">
        <v>4131620.0818000003</v>
      </c>
      <c r="R30" s="6">
        <v>4097761.9579000007</v>
      </c>
      <c r="S30" s="6">
        <v>4035440.7655099994</v>
      </c>
      <c r="T30" s="6">
        <v>4011579.7056399998</v>
      </c>
      <c r="U30" s="6">
        <v>4034751.0752099999</v>
      </c>
      <c r="V30" s="6">
        <v>4066175.7302499996</v>
      </c>
      <c r="W30" s="6">
        <v>4161498.1577900001</v>
      </c>
      <c r="X30" s="6">
        <v>4239631.3255700003</v>
      </c>
      <c r="Y30" s="6">
        <v>4288490.3219300006</v>
      </c>
      <c r="Z30" s="6">
        <v>4339668.3326100009</v>
      </c>
      <c r="AA30" s="6">
        <v>4415151.3652900001</v>
      </c>
      <c r="AB30" s="6">
        <v>4424456.7151499996</v>
      </c>
      <c r="AC30" s="6">
        <v>4421808.6954300003</v>
      </c>
      <c r="AD30" s="6">
        <v>4508451.7089600004</v>
      </c>
      <c r="AE30" s="6">
        <v>4600781.3463500002</v>
      </c>
      <c r="AF30" s="6">
        <v>4713185.9593700003</v>
      </c>
      <c r="AG30" s="6">
        <v>4770679.0844099997</v>
      </c>
      <c r="AH30" s="6">
        <v>4854317.5105499998</v>
      </c>
      <c r="AI30" s="6">
        <v>4972624.6381400004</v>
      </c>
      <c r="AJ30" s="6">
        <v>5032507.7648200002</v>
      </c>
      <c r="AK30" s="6">
        <v>5143995.7165900003</v>
      </c>
      <c r="AL30" s="6">
        <v>5246062.8171800002</v>
      </c>
      <c r="AM30" s="6">
        <f>[1]Остаток!B35</f>
        <v>5357348.2293299995</v>
      </c>
      <c r="AN30"/>
      <c r="AO30"/>
      <c r="AP30"/>
      <c r="AQ30"/>
      <c r="AR30"/>
      <c r="AS30"/>
      <c r="AT30"/>
      <c r="AU30"/>
      <c r="AV30"/>
      <c r="AW30"/>
    </row>
    <row r="31" spans="1:49" s="1" customFormat="1" ht="13.35" customHeight="1" x14ac:dyDescent="0.2">
      <c r="A31" s="5" t="s">
        <v>6</v>
      </c>
      <c r="B31" s="6">
        <v>415750.66200000001</v>
      </c>
      <c r="C31" s="6">
        <v>434633.71</v>
      </c>
      <c r="D31" s="6">
        <v>432805.07199999999</v>
      </c>
      <c r="E31" s="6">
        <v>434757.25699999998</v>
      </c>
      <c r="F31" s="6">
        <v>442714.49099999998</v>
      </c>
      <c r="G31" s="6">
        <v>452982.15700000001</v>
      </c>
      <c r="H31" s="6">
        <v>442902.03100000002</v>
      </c>
      <c r="I31" s="6">
        <v>445110.13699999999</v>
      </c>
      <c r="J31" s="6">
        <v>432485.53399999999</v>
      </c>
      <c r="K31" s="6">
        <v>416587.23599999998</v>
      </c>
      <c r="L31" s="6">
        <v>423037.06443999993</v>
      </c>
      <c r="M31" s="6">
        <v>444657.46814000001</v>
      </c>
      <c r="N31" s="6">
        <v>448487.95201000001</v>
      </c>
      <c r="O31" s="6">
        <v>449953.55849000002</v>
      </c>
      <c r="P31" s="6">
        <v>451927.97856000008</v>
      </c>
      <c r="Q31" s="6">
        <v>470314.42314000009</v>
      </c>
      <c r="R31" s="6">
        <v>492562.41076999996</v>
      </c>
      <c r="S31" s="6">
        <v>478866.42509999999</v>
      </c>
      <c r="T31" s="6">
        <v>487844.05981000001</v>
      </c>
      <c r="U31" s="6">
        <v>487353.92040999996</v>
      </c>
      <c r="V31" s="6">
        <v>477383.50150000001</v>
      </c>
      <c r="W31" s="6">
        <v>489781.67767</v>
      </c>
      <c r="X31" s="6">
        <v>495314.20382</v>
      </c>
      <c r="Y31" s="6">
        <v>507844.58012</v>
      </c>
      <c r="Z31" s="6">
        <v>541157.73560000001</v>
      </c>
      <c r="AA31" s="6">
        <v>569128.78000999999</v>
      </c>
      <c r="AB31" s="6">
        <v>565511.11736999999</v>
      </c>
      <c r="AC31" s="6">
        <v>522816.99378000002</v>
      </c>
      <c r="AD31" s="6">
        <v>560795.09183000005</v>
      </c>
      <c r="AE31" s="6">
        <v>485871.83924</v>
      </c>
      <c r="AF31" s="6">
        <v>503280.29330999998</v>
      </c>
      <c r="AG31" s="6">
        <v>495422.51611000003</v>
      </c>
      <c r="AH31" s="6">
        <v>483263.96799999999</v>
      </c>
      <c r="AI31" s="6">
        <v>526439.22091000003</v>
      </c>
      <c r="AJ31" s="6">
        <v>537461.25656999997</v>
      </c>
      <c r="AK31" s="6">
        <v>610285.27917999995</v>
      </c>
      <c r="AL31" s="6">
        <v>627086.99974999996</v>
      </c>
      <c r="AM31" s="6">
        <f>[1]Остаток!B36</f>
        <v>706971.64657999994</v>
      </c>
      <c r="AN31"/>
      <c r="AO31"/>
      <c r="AP31"/>
      <c r="AQ31"/>
      <c r="AR31"/>
      <c r="AS31"/>
      <c r="AT31"/>
      <c r="AU31"/>
      <c r="AV31"/>
      <c r="AW31"/>
    </row>
    <row r="32" spans="1:49" s="1" customFormat="1" ht="13.35" customHeight="1" outlineLevel="1" x14ac:dyDescent="0.2">
      <c r="A32" s="9" t="s">
        <v>13</v>
      </c>
      <c r="B32" s="10">
        <v>28554.373</v>
      </c>
      <c r="C32" s="10">
        <v>31113.924999999999</v>
      </c>
      <c r="D32" s="10">
        <v>33319.385000000002</v>
      </c>
      <c r="E32" s="10">
        <v>36871.995000000003</v>
      </c>
      <c r="F32" s="10">
        <v>54320.940999999999</v>
      </c>
      <c r="G32" s="10">
        <v>72933.168000000005</v>
      </c>
      <c r="H32" s="10">
        <v>93099.94</v>
      </c>
      <c r="I32" s="10">
        <v>114290.62300000001</v>
      </c>
      <c r="J32" s="10">
        <v>137707.00200000001</v>
      </c>
      <c r="K32" s="10">
        <v>162359.69</v>
      </c>
      <c r="L32" s="10">
        <v>187231.36645</v>
      </c>
      <c r="M32" s="10">
        <v>211338.87283999997</v>
      </c>
      <c r="N32" s="10">
        <v>236140.61670999997</v>
      </c>
      <c r="O32" s="10">
        <v>260726.09237999999</v>
      </c>
      <c r="P32" s="10">
        <v>282293.76673000003</v>
      </c>
      <c r="Q32" s="10">
        <v>305731.24453000003</v>
      </c>
      <c r="R32" s="10">
        <v>331228.13101000007</v>
      </c>
      <c r="S32" s="10">
        <v>352490.02714999998</v>
      </c>
      <c r="T32" s="10">
        <v>371003.68371000001</v>
      </c>
      <c r="U32" s="10">
        <v>389801.86037999997</v>
      </c>
      <c r="V32" s="10">
        <v>410980.38879999996</v>
      </c>
      <c r="W32" s="10">
        <v>433564.56276999996</v>
      </c>
      <c r="X32" s="10">
        <v>451138.21737000003</v>
      </c>
      <c r="Y32" s="10">
        <v>465533.1298</v>
      </c>
      <c r="Z32" s="10">
        <v>505691.42768999998</v>
      </c>
      <c r="AA32" s="10">
        <v>524761.48222999997</v>
      </c>
      <c r="AB32" s="10">
        <v>542726.17174000002</v>
      </c>
      <c r="AC32" s="10">
        <v>556728.62850000011</v>
      </c>
      <c r="AD32" s="10">
        <v>579284.70264999999</v>
      </c>
      <c r="AE32" s="10">
        <v>596897.89167000004</v>
      </c>
      <c r="AF32" s="10">
        <v>613468.99349999998</v>
      </c>
      <c r="AG32" s="10">
        <v>630502.08068000001</v>
      </c>
      <c r="AH32" s="10">
        <v>650185.16650000005</v>
      </c>
      <c r="AI32" s="10">
        <v>668755.66118000005</v>
      </c>
      <c r="AJ32" s="10">
        <v>679235.22721000004</v>
      </c>
      <c r="AK32" s="10">
        <v>690803.64593</v>
      </c>
      <c r="AL32" s="10">
        <v>755966.07655</v>
      </c>
      <c r="AM32" s="10">
        <f>[1]Остаток!B37</f>
        <v>768721.05723999999</v>
      </c>
      <c r="AN32"/>
      <c r="AO32"/>
      <c r="AP32"/>
      <c r="AQ32"/>
      <c r="AR32"/>
      <c r="AS32"/>
      <c r="AT32"/>
      <c r="AU32"/>
      <c r="AV32"/>
      <c r="AW32"/>
    </row>
    <row r="33" spans="1:49" s="1" customFormat="1" ht="13.35" customHeight="1" outlineLevel="1" x14ac:dyDescent="0.2">
      <c r="A33" s="5" t="s">
        <v>3</v>
      </c>
      <c r="B33" s="6" t="s">
        <v>2</v>
      </c>
      <c r="C33" s="6" t="s">
        <v>2</v>
      </c>
      <c r="D33" s="6" t="s">
        <v>2</v>
      </c>
      <c r="E33" s="6" t="s">
        <v>2</v>
      </c>
      <c r="F33" s="6" t="s">
        <v>2</v>
      </c>
      <c r="G33" s="6">
        <v>705.5</v>
      </c>
      <c r="H33" s="6">
        <v>705.5</v>
      </c>
      <c r="I33" s="6">
        <v>660.5</v>
      </c>
      <c r="J33" s="6" t="s">
        <v>2</v>
      </c>
      <c r="K33" s="6" t="s">
        <v>2</v>
      </c>
      <c r="L33" s="6" t="s">
        <v>2</v>
      </c>
      <c r="M33" s="6" t="s">
        <v>2</v>
      </c>
      <c r="N33" s="6" t="s">
        <v>2</v>
      </c>
      <c r="O33" s="6" t="s">
        <v>2</v>
      </c>
      <c r="P33" s="6" t="s">
        <v>2</v>
      </c>
      <c r="Q33" s="6" t="s">
        <v>2</v>
      </c>
      <c r="R33" s="6" t="s">
        <v>2</v>
      </c>
      <c r="S33" s="6" t="s">
        <v>2</v>
      </c>
      <c r="T33" s="6" t="s">
        <v>2</v>
      </c>
      <c r="U33" s="6" t="s">
        <v>2</v>
      </c>
      <c r="V33" s="6" t="s">
        <v>2</v>
      </c>
      <c r="W33" s="6" t="s">
        <v>2</v>
      </c>
      <c r="X33" s="6" t="s">
        <v>2</v>
      </c>
      <c r="Y33" s="6" t="s">
        <v>2</v>
      </c>
      <c r="Z33" s="6" t="s">
        <v>2</v>
      </c>
      <c r="AA33" s="6" t="s">
        <v>2</v>
      </c>
      <c r="AB33" s="6" t="s">
        <v>2</v>
      </c>
      <c r="AC33" s="6" t="s">
        <v>2</v>
      </c>
      <c r="AD33" s="6" t="s">
        <v>2</v>
      </c>
      <c r="AE33" s="6" t="s">
        <v>2</v>
      </c>
      <c r="AF33" s="6" t="s">
        <v>2</v>
      </c>
      <c r="AG33" s="6" t="s">
        <v>2</v>
      </c>
      <c r="AH33" s="6" t="s">
        <v>2</v>
      </c>
      <c r="AI33" s="6" t="s">
        <v>2</v>
      </c>
      <c r="AJ33" s="6" t="s">
        <v>2</v>
      </c>
      <c r="AK33" s="6" t="s">
        <v>2</v>
      </c>
      <c r="AL33" s="6" t="s">
        <v>2</v>
      </c>
      <c r="AM33" s="6" t="str">
        <f>[1]Остаток!B38</f>
        <v>0,00</v>
      </c>
      <c r="AN33"/>
      <c r="AO33"/>
      <c r="AP33"/>
      <c r="AQ33"/>
      <c r="AR33"/>
      <c r="AS33"/>
      <c r="AT33"/>
      <c r="AU33"/>
      <c r="AV33"/>
      <c r="AW33"/>
    </row>
    <row r="34" spans="1:49" s="1" customFormat="1" ht="13.35" customHeight="1" outlineLevel="1" x14ac:dyDescent="0.2">
      <c r="A34" s="5" t="s">
        <v>4</v>
      </c>
      <c r="B34" s="6" t="s">
        <v>2</v>
      </c>
      <c r="C34" s="6" t="s">
        <v>2</v>
      </c>
      <c r="D34" s="6">
        <v>400</v>
      </c>
      <c r="E34" s="6">
        <v>400</v>
      </c>
      <c r="F34" s="6">
        <v>300</v>
      </c>
      <c r="G34" s="6">
        <v>404.90300000000002</v>
      </c>
      <c r="H34" s="6">
        <v>516.61</v>
      </c>
      <c r="I34" s="6">
        <v>300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6" t="s">
        <v>2</v>
      </c>
      <c r="Q34" s="6" t="s">
        <v>2</v>
      </c>
      <c r="R34" s="6" t="s">
        <v>2</v>
      </c>
      <c r="S34" s="6" t="s">
        <v>2</v>
      </c>
      <c r="T34" s="6" t="s">
        <v>2</v>
      </c>
      <c r="U34" s="6" t="s">
        <v>2</v>
      </c>
      <c r="V34" s="6" t="s">
        <v>2</v>
      </c>
      <c r="W34" s="6" t="s">
        <v>2</v>
      </c>
      <c r="X34" s="6" t="s">
        <v>2</v>
      </c>
      <c r="Y34" s="6" t="s">
        <v>2</v>
      </c>
      <c r="Z34" s="6" t="s">
        <v>2</v>
      </c>
      <c r="AA34" s="6" t="s">
        <v>2</v>
      </c>
      <c r="AB34" s="6" t="s">
        <v>2</v>
      </c>
      <c r="AC34" s="6">
        <v>117</v>
      </c>
      <c r="AD34" s="6">
        <v>458.58418999999998</v>
      </c>
      <c r="AE34" s="6">
        <v>989.04245000000003</v>
      </c>
      <c r="AF34" s="6">
        <v>1089.0424499999999</v>
      </c>
      <c r="AG34" s="6">
        <v>1209.0424499999999</v>
      </c>
      <c r="AH34" s="6">
        <v>1861.1149700000001</v>
      </c>
      <c r="AI34" s="6">
        <v>1909.95723</v>
      </c>
      <c r="AJ34" s="6">
        <v>1895.7100800000001</v>
      </c>
      <c r="AK34" s="6">
        <v>1394.26008</v>
      </c>
      <c r="AL34" s="6">
        <v>1380.70883</v>
      </c>
      <c r="AM34" s="6">
        <f>[1]Остаток!B39</f>
        <v>1309.20883</v>
      </c>
      <c r="AN34"/>
      <c r="AO34"/>
      <c r="AP34"/>
      <c r="AQ34"/>
      <c r="AR34"/>
      <c r="AS34"/>
      <c r="AT34"/>
      <c r="AU34"/>
      <c r="AV34"/>
      <c r="AW34"/>
    </row>
    <row r="35" spans="1:49" s="1" customFormat="1" ht="13.35" customHeight="1" outlineLevel="1" x14ac:dyDescent="0.2">
      <c r="A35" s="5" t="s">
        <v>5</v>
      </c>
      <c r="B35" s="6">
        <v>28554.373</v>
      </c>
      <c r="C35" s="6">
        <v>31113.924999999999</v>
      </c>
      <c r="D35" s="6">
        <v>32919.385000000002</v>
      </c>
      <c r="E35" s="6">
        <v>36471.995000000003</v>
      </c>
      <c r="F35" s="6">
        <v>54020.940999999999</v>
      </c>
      <c r="G35" s="6">
        <v>71822.764999999999</v>
      </c>
      <c r="H35" s="6">
        <v>91877.83</v>
      </c>
      <c r="I35" s="6">
        <v>113330.12300000001</v>
      </c>
      <c r="J35" s="6">
        <v>137707.00200000001</v>
      </c>
      <c r="K35" s="6">
        <v>162359.69</v>
      </c>
      <c r="L35" s="6">
        <v>187231.36645</v>
      </c>
      <c r="M35" s="6">
        <v>211338.87284</v>
      </c>
      <c r="N35" s="6">
        <v>236140.61670999997</v>
      </c>
      <c r="O35" s="6">
        <v>260726.09237999999</v>
      </c>
      <c r="P35" s="6">
        <v>282293.76673000003</v>
      </c>
      <c r="Q35" s="6">
        <v>305731.24453000003</v>
      </c>
      <c r="R35" s="6">
        <v>331228.13101000007</v>
      </c>
      <c r="S35" s="6">
        <v>352490.02715000004</v>
      </c>
      <c r="T35" s="6">
        <v>371003.68371000001</v>
      </c>
      <c r="U35" s="6">
        <v>389801.86037999997</v>
      </c>
      <c r="V35" s="6">
        <v>410980.38879999996</v>
      </c>
      <c r="W35" s="6">
        <v>433564.56277000002</v>
      </c>
      <c r="X35" s="6">
        <v>451138.21737000009</v>
      </c>
      <c r="Y35" s="6">
        <v>465533.1298</v>
      </c>
      <c r="Z35" s="6">
        <v>505691.42768999998</v>
      </c>
      <c r="AA35" s="6">
        <v>524761.48222999997</v>
      </c>
      <c r="AB35" s="6">
        <v>542726.17174000002</v>
      </c>
      <c r="AC35" s="6">
        <v>556611.62850000011</v>
      </c>
      <c r="AD35" s="6">
        <v>578826.11846000003</v>
      </c>
      <c r="AE35" s="6">
        <v>595908.84921999997</v>
      </c>
      <c r="AF35" s="6">
        <v>612379.95105000003</v>
      </c>
      <c r="AG35" s="6">
        <v>629293.03822999995</v>
      </c>
      <c r="AH35" s="6">
        <v>648324.05153000006</v>
      </c>
      <c r="AI35" s="6">
        <v>666845.70395</v>
      </c>
      <c r="AJ35" s="6">
        <v>677339.51713000005</v>
      </c>
      <c r="AK35" s="6">
        <v>689409.38584999996</v>
      </c>
      <c r="AL35" s="6">
        <v>754585.36771999998</v>
      </c>
      <c r="AM35" s="6">
        <f>[1]Остаток!B40</f>
        <v>767411.84840999998</v>
      </c>
      <c r="AN35"/>
      <c r="AO35"/>
      <c r="AP35"/>
      <c r="AQ35"/>
      <c r="AR35"/>
      <c r="AS35"/>
      <c r="AT35"/>
      <c r="AU35"/>
      <c r="AV35"/>
      <c r="AW35"/>
    </row>
    <row r="36" spans="1:49" s="1" customFormat="1" ht="13.35" customHeight="1" outlineLevel="1" x14ac:dyDescent="0.2">
      <c r="A36" s="5" t="s">
        <v>6</v>
      </c>
      <c r="B36" s="6" t="s">
        <v>2</v>
      </c>
      <c r="C36" s="6" t="s">
        <v>2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6" t="s">
        <v>2</v>
      </c>
      <c r="Q36" s="6" t="s">
        <v>2</v>
      </c>
      <c r="R36" s="6" t="s">
        <v>2</v>
      </c>
      <c r="S36" s="6" t="s">
        <v>2</v>
      </c>
      <c r="T36" s="6" t="s">
        <v>2</v>
      </c>
      <c r="U36" s="6" t="s">
        <v>2</v>
      </c>
      <c r="V36" s="6" t="s">
        <v>2</v>
      </c>
      <c r="W36" s="6" t="s">
        <v>2</v>
      </c>
      <c r="X36" s="6" t="s">
        <v>2</v>
      </c>
      <c r="Y36" s="6" t="s">
        <v>2</v>
      </c>
      <c r="Z36" s="6" t="s">
        <v>2</v>
      </c>
      <c r="AA36" s="6" t="s">
        <v>2</v>
      </c>
      <c r="AB36" s="6" t="s">
        <v>2</v>
      </c>
      <c r="AC36" s="6" t="s">
        <v>2</v>
      </c>
      <c r="AD36" s="6" t="s">
        <v>2</v>
      </c>
      <c r="AE36" s="6" t="s">
        <v>2</v>
      </c>
      <c r="AF36" s="6" t="s">
        <v>2</v>
      </c>
      <c r="AG36" s="6" t="s">
        <v>2</v>
      </c>
      <c r="AH36" s="6" t="s">
        <v>2</v>
      </c>
      <c r="AI36" s="6" t="s">
        <v>2</v>
      </c>
      <c r="AJ36" s="6" t="s">
        <v>2</v>
      </c>
      <c r="AK36" s="6" t="s">
        <v>2</v>
      </c>
      <c r="AL36" s="6" t="s">
        <v>2</v>
      </c>
      <c r="AM36" s="6" t="str">
        <f>[1]Остаток!B41</f>
        <v>0,00</v>
      </c>
      <c r="AN36"/>
      <c r="AO36"/>
      <c r="AP36"/>
      <c r="AQ36"/>
      <c r="AR36"/>
      <c r="AS36"/>
      <c r="AT36"/>
      <c r="AU36"/>
      <c r="AV36"/>
      <c r="AW36"/>
    </row>
    <row r="37" spans="1:49" s="1" customFormat="1" ht="13.35" customHeight="1" outlineLevel="1" x14ac:dyDescent="0.2">
      <c r="A37" s="7" t="s">
        <v>10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f>[1]Остаток!B42</f>
        <v>0</v>
      </c>
      <c r="AN37"/>
      <c r="AO37"/>
      <c r="AP37"/>
      <c r="AQ37"/>
      <c r="AR37"/>
      <c r="AS37"/>
      <c r="AT37"/>
      <c r="AU37"/>
      <c r="AV37"/>
      <c r="AW37"/>
    </row>
    <row r="38" spans="1:49" s="1" customFormat="1" ht="13.35" customHeight="1" outlineLevel="1" x14ac:dyDescent="0.2">
      <c r="A38" s="9" t="s">
        <v>11</v>
      </c>
      <c r="B38" s="10">
        <v>28527.194</v>
      </c>
      <c r="C38" s="10">
        <v>31086.745999999999</v>
      </c>
      <c r="D38" s="10">
        <v>32892.209000000003</v>
      </c>
      <c r="E38" s="10">
        <v>36444.822999999997</v>
      </c>
      <c r="F38" s="10">
        <v>53993.773999999998</v>
      </c>
      <c r="G38" s="10">
        <v>72572.960999999996</v>
      </c>
      <c r="H38" s="10">
        <v>92772.78</v>
      </c>
      <c r="I38" s="10">
        <v>113963.466</v>
      </c>
      <c r="J38" s="10">
        <v>137679.842</v>
      </c>
      <c r="K38" s="10">
        <v>162332.53</v>
      </c>
      <c r="L38" s="10">
        <v>187204.20963</v>
      </c>
      <c r="M38" s="10">
        <v>211311.71601999999</v>
      </c>
      <c r="N38" s="10">
        <v>236113.31707000002</v>
      </c>
      <c r="O38" s="10">
        <v>260698.79273999998</v>
      </c>
      <c r="P38" s="10">
        <v>282283.29063999996</v>
      </c>
      <c r="Q38" s="10">
        <v>305720.76844000001</v>
      </c>
      <c r="R38" s="10">
        <v>331217.65491999994</v>
      </c>
      <c r="S38" s="10">
        <v>352459.55671000003</v>
      </c>
      <c r="T38" s="10">
        <v>370921.21327000001</v>
      </c>
      <c r="U38" s="10">
        <v>389717.30273000005</v>
      </c>
      <c r="V38" s="10">
        <v>410895.83115000004</v>
      </c>
      <c r="W38" s="10">
        <v>433480.00511999993</v>
      </c>
      <c r="X38" s="10">
        <v>451053.67176</v>
      </c>
      <c r="Y38" s="10">
        <v>465446.88419000001</v>
      </c>
      <c r="Z38" s="10">
        <v>505514.12992999994</v>
      </c>
      <c r="AA38" s="10">
        <v>524569.69116000005</v>
      </c>
      <c r="AB38" s="10">
        <v>542534.3806700001</v>
      </c>
      <c r="AC38" s="10">
        <v>556376.88783999998</v>
      </c>
      <c r="AD38" s="10">
        <v>578474.29273999995</v>
      </c>
      <c r="AE38" s="10">
        <v>595529.02350000001</v>
      </c>
      <c r="AF38" s="10">
        <v>611963.12532999995</v>
      </c>
      <c r="AG38" s="10">
        <v>628908.21250999998</v>
      </c>
      <c r="AH38" s="10">
        <v>647939.22580999997</v>
      </c>
      <c r="AI38" s="10">
        <v>666460.87823000003</v>
      </c>
      <c r="AJ38" s="10">
        <v>676932.99875000003</v>
      </c>
      <c r="AK38" s="10">
        <v>688885.36747000006</v>
      </c>
      <c r="AL38" s="10">
        <v>754062.99742999999</v>
      </c>
      <c r="AM38" s="10">
        <f>[1]Остаток!B43</f>
        <v>766980.47811999999</v>
      </c>
      <c r="AN38"/>
      <c r="AO38"/>
      <c r="AP38"/>
      <c r="AQ38"/>
      <c r="AR38"/>
      <c r="AS38"/>
      <c r="AT38"/>
      <c r="AU38"/>
      <c r="AV38"/>
      <c r="AW38"/>
    </row>
    <row r="39" spans="1:49" s="1" customFormat="1" ht="13.35" customHeight="1" outlineLevel="1" x14ac:dyDescent="0.2">
      <c r="A39" s="5" t="s">
        <v>3</v>
      </c>
      <c r="B39" s="6" t="s">
        <v>2</v>
      </c>
      <c r="C39" s="6" t="s">
        <v>2</v>
      </c>
      <c r="D39" s="6" t="s">
        <v>2</v>
      </c>
      <c r="E39" s="6" t="s">
        <v>2</v>
      </c>
      <c r="F39" s="6" t="s">
        <v>2</v>
      </c>
      <c r="G39" s="6">
        <v>705.5</v>
      </c>
      <c r="H39" s="6">
        <v>705.5</v>
      </c>
      <c r="I39" s="6">
        <v>660.5</v>
      </c>
      <c r="J39" s="6" t="s">
        <v>2</v>
      </c>
      <c r="K39" s="6" t="s">
        <v>2</v>
      </c>
      <c r="L39" s="6" t="s">
        <v>2</v>
      </c>
      <c r="M39" s="6" t="s">
        <v>2</v>
      </c>
      <c r="N39" s="6" t="s">
        <v>2</v>
      </c>
      <c r="O39" s="6" t="s">
        <v>2</v>
      </c>
      <c r="P39" s="6" t="s">
        <v>2</v>
      </c>
      <c r="Q39" s="6" t="s">
        <v>2</v>
      </c>
      <c r="R39" s="6" t="s">
        <v>2</v>
      </c>
      <c r="S39" s="6" t="s">
        <v>2</v>
      </c>
      <c r="T39" s="6" t="s">
        <v>2</v>
      </c>
      <c r="U39" s="6" t="s">
        <v>2</v>
      </c>
      <c r="V39" s="6" t="s">
        <v>2</v>
      </c>
      <c r="W39" s="6" t="s">
        <v>2</v>
      </c>
      <c r="X39" s="6" t="s">
        <v>2</v>
      </c>
      <c r="Y39" s="6" t="s">
        <v>2</v>
      </c>
      <c r="Z39" s="6" t="s">
        <v>2</v>
      </c>
      <c r="AA39" s="6" t="s">
        <v>2</v>
      </c>
      <c r="AB39" s="6" t="s">
        <v>2</v>
      </c>
      <c r="AC39" s="6" t="s">
        <v>2</v>
      </c>
      <c r="AD39" s="6" t="s">
        <v>2</v>
      </c>
      <c r="AE39" s="6" t="s">
        <v>2</v>
      </c>
      <c r="AF39" s="6" t="s">
        <v>2</v>
      </c>
      <c r="AG39" s="6" t="s">
        <v>2</v>
      </c>
      <c r="AH39" s="6" t="s">
        <v>2</v>
      </c>
      <c r="AI39" s="6" t="s">
        <v>2</v>
      </c>
      <c r="AJ39" s="6" t="s">
        <v>2</v>
      </c>
      <c r="AK39" s="6" t="s">
        <v>2</v>
      </c>
      <c r="AL39" s="6" t="s">
        <v>2</v>
      </c>
      <c r="AM39" s="6" t="str">
        <f>[1]Остаток!B44</f>
        <v>0,00</v>
      </c>
      <c r="AN39"/>
      <c r="AO39"/>
      <c r="AP39"/>
      <c r="AQ39"/>
      <c r="AR39"/>
      <c r="AS39"/>
      <c r="AT39"/>
      <c r="AU39"/>
      <c r="AV39"/>
      <c r="AW39"/>
    </row>
    <row r="40" spans="1:49" s="1" customFormat="1" ht="13.35" customHeight="1" outlineLevel="1" x14ac:dyDescent="0.2">
      <c r="A40" s="5" t="s">
        <v>4</v>
      </c>
      <c r="B40" s="6" t="s">
        <v>2</v>
      </c>
      <c r="C40" s="6" t="s">
        <v>2</v>
      </c>
      <c r="D40" s="6" t="s">
        <v>2</v>
      </c>
      <c r="E40" s="6" t="s">
        <v>2</v>
      </c>
      <c r="F40" s="6" t="s">
        <v>2</v>
      </c>
      <c r="G40" s="6">
        <v>71.86</v>
      </c>
      <c r="H40" s="6">
        <v>216.61</v>
      </c>
      <c r="I40" s="6" t="s">
        <v>2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6" t="s">
        <v>2</v>
      </c>
      <c r="Q40" s="6" t="s">
        <v>2</v>
      </c>
      <c r="R40" s="6" t="s">
        <v>2</v>
      </c>
      <c r="S40" s="6" t="s">
        <v>2</v>
      </c>
      <c r="T40" s="6" t="s">
        <v>2</v>
      </c>
      <c r="U40" s="6" t="s">
        <v>2</v>
      </c>
      <c r="V40" s="6" t="s">
        <v>2</v>
      </c>
      <c r="W40" s="6" t="s">
        <v>2</v>
      </c>
      <c r="X40" s="6" t="s">
        <v>2</v>
      </c>
      <c r="Y40" s="6" t="s">
        <v>2</v>
      </c>
      <c r="Z40" s="6" t="s">
        <v>2</v>
      </c>
      <c r="AA40" s="6" t="s">
        <v>2</v>
      </c>
      <c r="AB40" s="6" t="s">
        <v>2</v>
      </c>
      <c r="AC40" s="6" t="s">
        <v>2</v>
      </c>
      <c r="AD40" s="6" t="s">
        <v>2</v>
      </c>
      <c r="AE40" s="6" t="s">
        <v>2</v>
      </c>
      <c r="AF40" s="6" t="s">
        <v>2</v>
      </c>
      <c r="AG40" s="6" t="s">
        <v>2</v>
      </c>
      <c r="AH40" s="6" t="s">
        <v>2</v>
      </c>
      <c r="AI40" s="6" t="s">
        <v>2</v>
      </c>
      <c r="AJ40" s="6" t="s">
        <v>2</v>
      </c>
      <c r="AK40" s="6" t="s">
        <v>2</v>
      </c>
      <c r="AL40" s="6" t="s">
        <v>2</v>
      </c>
      <c r="AM40" s="6" t="str">
        <f>[1]Остаток!B45</f>
        <v>0,00</v>
      </c>
      <c r="AN40"/>
      <c r="AO40"/>
      <c r="AP40"/>
      <c r="AQ40"/>
      <c r="AR40"/>
      <c r="AS40"/>
      <c r="AT40"/>
      <c r="AU40"/>
      <c r="AV40"/>
      <c r="AW40"/>
    </row>
    <row r="41" spans="1:49" s="1" customFormat="1" ht="13.35" customHeight="1" outlineLevel="1" x14ac:dyDescent="0.2">
      <c r="A41" s="5" t="s">
        <v>5</v>
      </c>
      <c r="B41" s="6">
        <v>28527.194</v>
      </c>
      <c r="C41" s="6">
        <v>31086.745999999999</v>
      </c>
      <c r="D41" s="6">
        <v>32892.209000000003</v>
      </c>
      <c r="E41" s="6">
        <v>36444.822999999997</v>
      </c>
      <c r="F41" s="6">
        <v>53993.773999999998</v>
      </c>
      <c r="G41" s="6">
        <v>71795.600999999995</v>
      </c>
      <c r="H41" s="6">
        <v>91850.67</v>
      </c>
      <c r="I41" s="6">
        <v>113302.966</v>
      </c>
      <c r="J41" s="6">
        <v>137679.842</v>
      </c>
      <c r="K41" s="6">
        <v>162332.53</v>
      </c>
      <c r="L41" s="6">
        <v>187204.20963</v>
      </c>
      <c r="M41" s="6">
        <v>211311.71601999999</v>
      </c>
      <c r="N41" s="6">
        <v>236113.31707000002</v>
      </c>
      <c r="O41" s="6">
        <v>260698.79274</v>
      </c>
      <c r="P41" s="6">
        <v>282283.29064000002</v>
      </c>
      <c r="Q41" s="6">
        <v>305720.76844000001</v>
      </c>
      <c r="R41" s="6">
        <v>331217.65492</v>
      </c>
      <c r="S41" s="6">
        <v>352459.55671000003</v>
      </c>
      <c r="T41" s="6">
        <v>370921.21327000001</v>
      </c>
      <c r="U41" s="6">
        <v>389717.30273</v>
      </c>
      <c r="V41" s="6">
        <v>410895.83115000004</v>
      </c>
      <c r="W41" s="6">
        <v>433480.00511999999</v>
      </c>
      <c r="X41" s="6">
        <v>451053.67175999988</v>
      </c>
      <c r="Y41" s="6">
        <v>465446.88419000001</v>
      </c>
      <c r="Z41" s="6">
        <v>505514.12992999994</v>
      </c>
      <c r="AA41" s="6">
        <v>524569.69116000005</v>
      </c>
      <c r="AB41" s="6">
        <v>542534.38066999998</v>
      </c>
      <c r="AC41" s="6">
        <v>556376.88783999998</v>
      </c>
      <c r="AD41" s="6">
        <v>578474.29273999995</v>
      </c>
      <c r="AE41" s="6">
        <v>595529.02350000001</v>
      </c>
      <c r="AF41" s="6">
        <v>611963.12532999995</v>
      </c>
      <c r="AG41" s="6">
        <v>628908.21250999998</v>
      </c>
      <c r="AH41" s="6">
        <v>647939.22580999997</v>
      </c>
      <c r="AI41" s="6">
        <v>666460.87823000003</v>
      </c>
      <c r="AJ41" s="6">
        <v>676932.99875000003</v>
      </c>
      <c r="AK41" s="6">
        <v>688885.36747000006</v>
      </c>
      <c r="AL41" s="6">
        <v>754062.99742999999</v>
      </c>
      <c r="AM41" s="6">
        <f>[1]Остаток!B46</f>
        <v>766980.47811999999</v>
      </c>
      <c r="AN41"/>
      <c r="AO41"/>
      <c r="AP41"/>
      <c r="AQ41"/>
      <c r="AR41"/>
      <c r="AS41"/>
      <c r="AT41"/>
      <c r="AU41"/>
      <c r="AV41"/>
      <c r="AW41"/>
    </row>
    <row r="42" spans="1:49" s="1" customFormat="1" ht="13.35" customHeight="1" outlineLevel="1" x14ac:dyDescent="0.2">
      <c r="A42" s="5" t="s">
        <v>6</v>
      </c>
      <c r="B42" s="6" t="s">
        <v>2</v>
      </c>
      <c r="C42" s="6" t="s">
        <v>2</v>
      </c>
      <c r="D42" s="6" t="s">
        <v>2</v>
      </c>
      <c r="E42" s="6" t="s">
        <v>2</v>
      </c>
      <c r="F42" s="6" t="s">
        <v>2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6" t="s">
        <v>2</v>
      </c>
      <c r="Q42" s="6" t="s">
        <v>2</v>
      </c>
      <c r="R42" s="6" t="s">
        <v>2</v>
      </c>
      <c r="S42" s="6" t="s">
        <v>2</v>
      </c>
      <c r="T42" s="6" t="s">
        <v>2</v>
      </c>
      <c r="U42" s="6" t="s">
        <v>2</v>
      </c>
      <c r="V42" s="6" t="s">
        <v>2</v>
      </c>
      <c r="W42" s="6" t="s">
        <v>2</v>
      </c>
      <c r="X42" s="6" t="s">
        <v>2</v>
      </c>
      <c r="Y42" s="6" t="s">
        <v>2</v>
      </c>
      <c r="Z42" s="6" t="s">
        <v>2</v>
      </c>
      <c r="AA42" s="6" t="s">
        <v>2</v>
      </c>
      <c r="AB42" s="6" t="s">
        <v>2</v>
      </c>
      <c r="AC42" s="6" t="s">
        <v>2</v>
      </c>
      <c r="AD42" s="6" t="s">
        <v>2</v>
      </c>
      <c r="AE42" s="6" t="s">
        <v>2</v>
      </c>
      <c r="AF42" s="6" t="s">
        <v>2</v>
      </c>
      <c r="AG42" s="6" t="s">
        <v>2</v>
      </c>
      <c r="AH42" s="6" t="s">
        <v>2</v>
      </c>
      <c r="AI42" s="6" t="s">
        <v>2</v>
      </c>
      <c r="AJ42" s="6" t="s">
        <v>2</v>
      </c>
      <c r="AK42" s="6" t="s">
        <v>2</v>
      </c>
      <c r="AL42" s="6" t="s">
        <v>2</v>
      </c>
      <c r="AM42" s="6" t="str">
        <f>[1]Остаток!B47</f>
        <v>0,00</v>
      </c>
      <c r="AN42"/>
      <c r="AO42"/>
      <c r="AP42"/>
      <c r="AQ42"/>
      <c r="AR42"/>
      <c r="AS42"/>
      <c r="AT42"/>
      <c r="AU42"/>
      <c r="AV42"/>
      <c r="AW42"/>
    </row>
    <row r="43" spans="1:49" s="1" customFormat="1" ht="13.35" customHeight="1" outlineLevel="1" x14ac:dyDescent="0.2">
      <c r="A43" s="9" t="s">
        <v>12</v>
      </c>
      <c r="B43" s="10" t="s">
        <v>2</v>
      </c>
      <c r="C43" s="10" t="s">
        <v>2</v>
      </c>
      <c r="D43" s="10">
        <v>400</v>
      </c>
      <c r="E43" s="10">
        <v>400</v>
      </c>
      <c r="F43" s="10">
        <v>300</v>
      </c>
      <c r="G43" s="10">
        <v>333.04300000000001</v>
      </c>
      <c r="H43" s="10">
        <v>300</v>
      </c>
      <c r="I43" s="10">
        <v>300</v>
      </c>
      <c r="J43" s="10" t="s">
        <v>2</v>
      </c>
      <c r="K43" s="10" t="s">
        <v>2</v>
      </c>
      <c r="L43" s="10" t="s">
        <v>2</v>
      </c>
      <c r="M43" s="10" t="s">
        <v>2</v>
      </c>
      <c r="N43" s="10" t="s">
        <v>2</v>
      </c>
      <c r="O43" s="10" t="s">
        <v>2</v>
      </c>
      <c r="P43" s="10" t="s">
        <v>2</v>
      </c>
      <c r="Q43" s="10" t="s">
        <v>2</v>
      </c>
      <c r="R43" s="10" t="s">
        <v>2</v>
      </c>
      <c r="S43" s="10">
        <v>20</v>
      </c>
      <c r="T43" s="10">
        <v>72</v>
      </c>
      <c r="U43" s="10">
        <v>74.098880000000008</v>
      </c>
      <c r="V43" s="10">
        <v>74.098880000000008</v>
      </c>
      <c r="W43" s="10">
        <v>74.098880000000008</v>
      </c>
      <c r="X43" s="10">
        <v>74.098880000000008</v>
      </c>
      <c r="Y43" s="10">
        <v>75.798880000000011</v>
      </c>
      <c r="Z43" s="10">
        <v>166.79888</v>
      </c>
      <c r="AA43" s="10">
        <v>181.29888</v>
      </c>
      <c r="AB43" s="10">
        <v>181.29888</v>
      </c>
      <c r="AC43" s="10">
        <v>341.29888</v>
      </c>
      <c r="AD43" s="10">
        <v>799.96812999999997</v>
      </c>
      <c r="AE43" s="10">
        <v>1358.4263900000001</v>
      </c>
      <c r="AF43" s="10">
        <v>1495.4263900000001</v>
      </c>
      <c r="AG43" s="10">
        <v>1583.4263900000001</v>
      </c>
      <c r="AH43" s="10">
        <v>2235.4989099999998</v>
      </c>
      <c r="AI43" s="10">
        <v>2284.3411700000001</v>
      </c>
      <c r="AJ43" s="10">
        <v>2291.8190199999999</v>
      </c>
      <c r="AK43" s="10">
        <v>1907.8690200000001</v>
      </c>
      <c r="AL43" s="10">
        <v>1892.6177700000001</v>
      </c>
      <c r="AM43" s="10">
        <f>[1]Остаток!B48</f>
        <v>1730.1177700000001</v>
      </c>
      <c r="AN43"/>
      <c r="AO43"/>
      <c r="AP43"/>
      <c r="AQ43"/>
      <c r="AR43"/>
      <c r="AS43"/>
      <c r="AT43"/>
      <c r="AU43"/>
      <c r="AV43"/>
      <c r="AW43"/>
    </row>
    <row r="44" spans="1:49" s="1" customFormat="1" ht="13.35" customHeight="1" outlineLevel="1" x14ac:dyDescent="0.2">
      <c r="A44" s="5" t="s">
        <v>3</v>
      </c>
      <c r="B44" s="6" t="s">
        <v>2</v>
      </c>
      <c r="C44" s="6" t="s">
        <v>2</v>
      </c>
      <c r="D44" s="6" t="s">
        <v>2</v>
      </c>
      <c r="E44" s="6" t="s">
        <v>2</v>
      </c>
      <c r="F44" s="6" t="s">
        <v>2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6" t="s">
        <v>2</v>
      </c>
      <c r="Q44" s="6" t="s">
        <v>2</v>
      </c>
      <c r="R44" s="6" t="s">
        <v>2</v>
      </c>
      <c r="S44" s="6" t="s">
        <v>2</v>
      </c>
      <c r="T44" s="6" t="s">
        <v>2</v>
      </c>
      <c r="U44" s="6" t="s">
        <v>2</v>
      </c>
      <c r="V44" s="6" t="s">
        <v>2</v>
      </c>
      <c r="W44" s="6" t="s">
        <v>2</v>
      </c>
      <c r="X44" s="6" t="s">
        <v>2</v>
      </c>
      <c r="Y44" s="6" t="s">
        <v>2</v>
      </c>
      <c r="Z44" s="6" t="s">
        <v>2</v>
      </c>
      <c r="AA44" s="6" t="s">
        <v>2</v>
      </c>
      <c r="AB44" s="6" t="s">
        <v>2</v>
      </c>
      <c r="AC44" s="6" t="s">
        <v>2</v>
      </c>
      <c r="AD44" s="6" t="s">
        <v>2</v>
      </c>
      <c r="AE44" s="6" t="s">
        <v>2</v>
      </c>
      <c r="AF44" s="6" t="s">
        <v>2</v>
      </c>
      <c r="AG44" s="6" t="s">
        <v>2</v>
      </c>
      <c r="AH44" s="6" t="s">
        <v>2</v>
      </c>
      <c r="AI44" s="6" t="s">
        <v>2</v>
      </c>
      <c r="AJ44" s="6" t="s">
        <v>2</v>
      </c>
      <c r="AK44" s="6" t="s">
        <v>2</v>
      </c>
      <c r="AL44" s="6" t="s">
        <v>2</v>
      </c>
      <c r="AM44" s="6" t="str">
        <f>[1]Остаток!B49</f>
        <v>0,00</v>
      </c>
      <c r="AN44"/>
      <c r="AO44"/>
      <c r="AP44"/>
      <c r="AQ44"/>
      <c r="AR44"/>
      <c r="AS44"/>
      <c r="AT44"/>
      <c r="AU44"/>
      <c r="AV44"/>
      <c r="AW44"/>
    </row>
    <row r="45" spans="1:49" s="1" customFormat="1" ht="13.35" customHeight="1" outlineLevel="1" x14ac:dyDescent="0.2">
      <c r="A45" s="5" t="s">
        <v>4</v>
      </c>
      <c r="B45" s="6" t="s">
        <v>2</v>
      </c>
      <c r="C45" s="6" t="s">
        <v>2</v>
      </c>
      <c r="D45" s="6">
        <v>400</v>
      </c>
      <c r="E45" s="6">
        <v>400</v>
      </c>
      <c r="F45" s="6">
        <v>300</v>
      </c>
      <c r="G45" s="6">
        <v>333.04300000000001</v>
      </c>
      <c r="H45" s="6">
        <v>300</v>
      </c>
      <c r="I45" s="6">
        <v>300</v>
      </c>
      <c r="J45" s="6" t="s">
        <v>2</v>
      </c>
      <c r="K45" s="6" t="s">
        <v>2</v>
      </c>
      <c r="L45" s="6" t="s">
        <v>2</v>
      </c>
      <c r="M45" s="6" t="s">
        <v>2</v>
      </c>
      <c r="N45" s="6" t="s">
        <v>2</v>
      </c>
      <c r="O45" s="6" t="s">
        <v>2</v>
      </c>
      <c r="P45" s="6" t="s">
        <v>2</v>
      </c>
      <c r="Q45" s="6" t="s">
        <v>2</v>
      </c>
      <c r="R45" s="6" t="s">
        <v>2</v>
      </c>
      <c r="S45" s="6" t="s">
        <v>2</v>
      </c>
      <c r="T45" s="6" t="s">
        <v>2</v>
      </c>
      <c r="U45" s="6" t="s">
        <v>2</v>
      </c>
      <c r="V45" s="6" t="s">
        <v>2</v>
      </c>
      <c r="W45" s="6" t="s">
        <v>2</v>
      </c>
      <c r="X45" s="6" t="s">
        <v>2</v>
      </c>
      <c r="Y45" s="6" t="s">
        <v>2</v>
      </c>
      <c r="Z45" s="6" t="s">
        <v>2</v>
      </c>
      <c r="AA45" s="6" t="s">
        <v>2</v>
      </c>
      <c r="AB45" s="6" t="s">
        <v>2</v>
      </c>
      <c r="AC45" s="6">
        <v>117</v>
      </c>
      <c r="AD45" s="6">
        <v>458.58418999999998</v>
      </c>
      <c r="AE45" s="6">
        <v>989.04245000000003</v>
      </c>
      <c r="AF45" s="6">
        <v>1089.0424499999999</v>
      </c>
      <c r="AG45" s="6">
        <v>1209.0424499999999</v>
      </c>
      <c r="AH45" s="6">
        <v>1861.1149700000001</v>
      </c>
      <c r="AI45" s="6">
        <v>1909.95723</v>
      </c>
      <c r="AJ45" s="6">
        <v>1895.7100800000001</v>
      </c>
      <c r="AK45" s="6">
        <v>1394.26008</v>
      </c>
      <c r="AL45" s="6">
        <v>1380.70883</v>
      </c>
      <c r="AM45" s="6">
        <f>[1]Остаток!B50</f>
        <v>1309.20883</v>
      </c>
      <c r="AN45"/>
      <c r="AO45"/>
      <c r="AP45"/>
      <c r="AQ45"/>
      <c r="AR45"/>
      <c r="AS45"/>
      <c r="AT45"/>
      <c r="AU45"/>
      <c r="AV45"/>
      <c r="AW45"/>
    </row>
    <row r="46" spans="1:49" s="1" customFormat="1" ht="13.35" customHeight="1" outlineLevel="1" x14ac:dyDescent="0.2">
      <c r="A46" s="5" t="s">
        <v>5</v>
      </c>
      <c r="B46" s="6" t="s">
        <v>2</v>
      </c>
      <c r="C46" s="6" t="s">
        <v>2</v>
      </c>
      <c r="D46" s="6" t="s">
        <v>2</v>
      </c>
      <c r="E46" s="6" t="s">
        <v>2</v>
      </c>
      <c r="F46" s="6" t="s">
        <v>2</v>
      </c>
      <c r="G46" s="6" t="s">
        <v>2</v>
      </c>
      <c r="H46" s="6" t="s">
        <v>2</v>
      </c>
      <c r="I46" s="6" t="s">
        <v>2</v>
      </c>
      <c r="J46" s="6" t="s">
        <v>2</v>
      </c>
      <c r="K46" s="6" t="s">
        <v>2</v>
      </c>
      <c r="L46" s="6" t="s">
        <v>2</v>
      </c>
      <c r="M46" s="6" t="s">
        <v>2</v>
      </c>
      <c r="N46" s="6" t="s">
        <v>2</v>
      </c>
      <c r="O46" s="6" t="s">
        <v>2</v>
      </c>
      <c r="P46" s="6" t="s">
        <v>2</v>
      </c>
      <c r="Q46" s="6" t="s">
        <v>2</v>
      </c>
      <c r="R46" s="6" t="s">
        <v>2</v>
      </c>
      <c r="S46" s="6">
        <v>20</v>
      </c>
      <c r="T46" s="6">
        <v>72</v>
      </c>
      <c r="U46" s="6">
        <v>74.098880000000008</v>
      </c>
      <c r="V46" s="6">
        <v>74.098880000000008</v>
      </c>
      <c r="W46" s="6">
        <v>74.098880000000008</v>
      </c>
      <c r="X46" s="6">
        <v>74.098880000000008</v>
      </c>
      <c r="Y46" s="6">
        <v>75.798880000000011</v>
      </c>
      <c r="Z46" s="6">
        <v>166.79888</v>
      </c>
      <c r="AA46" s="6">
        <v>181.29888</v>
      </c>
      <c r="AB46" s="6">
        <v>181.29888</v>
      </c>
      <c r="AC46" s="6">
        <v>224.29888</v>
      </c>
      <c r="AD46" s="6">
        <v>341.38394</v>
      </c>
      <c r="AE46" s="6">
        <v>369.38394</v>
      </c>
      <c r="AF46" s="6">
        <v>406.38394</v>
      </c>
      <c r="AG46" s="6">
        <v>374.38394</v>
      </c>
      <c r="AH46" s="6">
        <v>374.38394</v>
      </c>
      <c r="AI46" s="6">
        <v>374.38394</v>
      </c>
      <c r="AJ46" s="6">
        <v>396.10894000000002</v>
      </c>
      <c r="AK46" s="6">
        <v>513.60893999999996</v>
      </c>
      <c r="AL46" s="6">
        <v>511.90893999999997</v>
      </c>
      <c r="AM46" s="6">
        <f>[1]Остаток!B51</f>
        <v>420.90893999999997</v>
      </c>
      <c r="AN46"/>
      <c r="AO46"/>
      <c r="AP46"/>
      <c r="AQ46"/>
      <c r="AR46"/>
      <c r="AS46"/>
      <c r="AT46"/>
      <c r="AU46"/>
      <c r="AV46"/>
      <c r="AW46"/>
    </row>
    <row r="47" spans="1:49" s="1" customFormat="1" ht="13.35" customHeight="1" outlineLevel="1" x14ac:dyDescent="0.2">
      <c r="A47" s="5" t="s">
        <v>6</v>
      </c>
      <c r="B47" s="6" t="s">
        <v>2</v>
      </c>
      <c r="C47" s="6" t="s">
        <v>2</v>
      </c>
      <c r="D47" s="6" t="s">
        <v>2</v>
      </c>
      <c r="E47" s="6" t="s">
        <v>2</v>
      </c>
      <c r="F47" s="6" t="s">
        <v>2</v>
      </c>
      <c r="G47" s="6" t="s">
        <v>2</v>
      </c>
      <c r="H47" s="6" t="s">
        <v>2</v>
      </c>
      <c r="I47" s="6" t="s">
        <v>2</v>
      </c>
      <c r="J47" s="6" t="s">
        <v>2</v>
      </c>
      <c r="K47" s="6" t="s">
        <v>2</v>
      </c>
      <c r="L47" s="6" t="s">
        <v>2</v>
      </c>
      <c r="M47" s="6" t="s">
        <v>2</v>
      </c>
      <c r="N47" s="6" t="s">
        <v>2</v>
      </c>
      <c r="O47" s="6" t="s">
        <v>2</v>
      </c>
      <c r="P47" s="6" t="s">
        <v>2</v>
      </c>
      <c r="Q47" s="6" t="s">
        <v>2</v>
      </c>
      <c r="R47" s="6" t="s">
        <v>2</v>
      </c>
      <c r="S47" s="6" t="s">
        <v>2</v>
      </c>
      <c r="T47" s="6" t="s">
        <v>2</v>
      </c>
      <c r="U47" s="6" t="s">
        <v>2</v>
      </c>
      <c r="V47" s="6" t="s">
        <v>2</v>
      </c>
      <c r="W47" s="6" t="s">
        <v>2</v>
      </c>
      <c r="X47" s="6" t="s">
        <v>2</v>
      </c>
      <c r="Y47" s="6" t="s">
        <v>2</v>
      </c>
      <c r="Z47" s="6" t="s">
        <v>2</v>
      </c>
      <c r="AA47" s="6" t="s">
        <v>2</v>
      </c>
      <c r="AB47" s="6" t="s">
        <v>2</v>
      </c>
      <c r="AC47" s="6" t="s">
        <v>2</v>
      </c>
      <c r="AD47" s="6" t="s">
        <v>2</v>
      </c>
      <c r="AE47" s="6" t="s">
        <v>2</v>
      </c>
      <c r="AF47" s="6" t="s">
        <v>2</v>
      </c>
      <c r="AG47" s="6" t="s">
        <v>2</v>
      </c>
      <c r="AH47" s="6" t="s">
        <v>2</v>
      </c>
      <c r="AI47" s="6" t="s">
        <v>2</v>
      </c>
      <c r="AJ47" s="6" t="s">
        <v>2</v>
      </c>
      <c r="AK47" s="6" t="s">
        <v>2</v>
      </c>
      <c r="AL47" s="6" t="s">
        <v>2</v>
      </c>
      <c r="AM47" s="6" t="str">
        <f>[1]Остаток!B52</f>
        <v>0,00</v>
      </c>
      <c r="AN47"/>
      <c r="AO47"/>
      <c r="AP47"/>
      <c r="AQ47"/>
      <c r="AR47"/>
      <c r="AS47"/>
      <c r="AT47"/>
      <c r="AU47"/>
      <c r="AV47"/>
      <c r="AW47"/>
    </row>
    <row r="48" spans="1:49" s="1" customFormat="1" ht="13.35" customHeight="1" outlineLevel="1" x14ac:dyDescent="0.2">
      <c r="A48" s="11" t="s">
        <v>14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 t="s">
        <v>2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6" t="s">
        <v>2</v>
      </c>
      <c r="P48" s="6" t="s">
        <v>2</v>
      </c>
      <c r="Q48" s="6" t="s">
        <v>2</v>
      </c>
      <c r="R48" s="6" t="s">
        <v>2</v>
      </c>
      <c r="S48" s="6" t="s">
        <v>2</v>
      </c>
      <c r="T48" s="6" t="s">
        <v>2</v>
      </c>
      <c r="U48" s="6" t="s">
        <v>2</v>
      </c>
      <c r="V48" s="6" t="s">
        <v>2</v>
      </c>
      <c r="W48" s="6" t="s">
        <v>2</v>
      </c>
      <c r="X48" s="6" t="s">
        <v>2</v>
      </c>
      <c r="Y48" s="6" t="s">
        <v>2</v>
      </c>
      <c r="Z48" s="6" t="s">
        <v>2</v>
      </c>
      <c r="AA48" s="6" t="s">
        <v>2</v>
      </c>
      <c r="AB48" s="6" t="s">
        <v>2</v>
      </c>
      <c r="AC48" s="6" t="s">
        <v>2</v>
      </c>
      <c r="AD48" s="6" t="s">
        <v>2</v>
      </c>
      <c r="AE48" s="6" t="s">
        <v>2</v>
      </c>
      <c r="AF48" s="6" t="s">
        <v>2</v>
      </c>
      <c r="AG48" s="6" t="s">
        <v>2</v>
      </c>
      <c r="AH48" s="6" t="s">
        <v>2</v>
      </c>
      <c r="AI48" s="6" t="s">
        <v>2</v>
      </c>
      <c r="AJ48" s="6" t="s">
        <v>2</v>
      </c>
      <c r="AK48" s="6" t="s">
        <v>2</v>
      </c>
      <c r="AL48" s="6" t="s">
        <v>2</v>
      </c>
      <c r="AM48" s="6" t="str">
        <f>[1]Остаток!B53</f>
        <v>0,00</v>
      </c>
      <c r="AN48"/>
      <c r="AO48"/>
      <c r="AP48"/>
      <c r="AQ48"/>
      <c r="AR48"/>
      <c r="AS48"/>
      <c r="AT48"/>
      <c r="AU48"/>
      <c r="AV48"/>
      <c r="AW48"/>
    </row>
    <row r="49" spans="1:49" s="1" customFormat="1" ht="13.35" customHeight="1" outlineLevel="1" x14ac:dyDescent="0.2">
      <c r="A49" s="5" t="s">
        <v>15</v>
      </c>
      <c r="B49" s="6">
        <v>0.86</v>
      </c>
      <c r="C49" s="6">
        <v>200.86</v>
      </c>
      <c r="D49" s="6">
        <v>270.86</v>
      </c>
      <c r="E49" s="6">
        <v>280.86</v>
      </c>
      <c r="F49" s="6">
        <v>260.86</v>
      </c>
      <c r="G49" s="6">
        <v>9707.1759999999995</v>
      </c>
      <c r="H49" s="6">
        <v>9594.1759999999995</v>
      </c>
      <c r="I49" s="6">
        <v>7783.6270000000004</v>
      </c>
      <c r="J49" s="6">
        <v>8373.58</v>
      </c>
      <c r="K49" s="6">
        <v>9962.86</v>
      </c>
      <c r="L49" s="6">
        <v>8235.8603700000003</v>
      </c>
      <c r="M49" s="6">
        <v>7107.8603700000003</v>
      </c>
      <c r="N49" s="6">
        <v>8515.8603999999978</v>
      </c>
      <c r="O49" s="6">
        <v>10021.860399999998</v>
      </c>
      <c r="P49" s="6">
        <v>10649.893309999999</v>
      </c>
      <c r="Q49" s="6">
        <v>10235.860369999999</v>
      </c>
      <c r="R49" s="6">
        <v>11145.860369999999</v>
      </c>
      <c r="S49" s="6">
        <v>11498.9458</v>
      </c>
      <c r="T49" s="6">
        <v>12716.9458</v>
      </c>
      <c r="U49" s="6">
        <v>12409.860369999999</v>
      </c>
      <c r="V49" s="6">
        <v>11736.860369999999</v>
      </c>
      <c r="W49" s="6">
        <v>12983.860369999999</v>
      </c>
      <c r="X49" s="6">
        <v>12393.860369999999</v>
      </c>
      <c r="Y49" s="6">
        <v>16715.860369999999</v>
      </c>
      <c r="Z49" s="6">
        <v>23750.860370000002</v>
      </c>
      <c r="AA49" s="6">
        <v>17113.860370000002</v>
      </c>
      <c r="AB49" s="6">
        <v>14845.41037</v>
      </c>
      <c r="AC49" s="6">
        <v>13292.110369999999</v>
      </c>
      <c r="AD49" s="6">
        <v>12289.11037</v>
      </c>
      <c r="AE49" s="6">
        <v>12210.01037</v>
      </c>
      <c r="AF49" s="6">
        <v>15397.81537</v>
      </c>
      <c r="AG49" s="6">
        <v>11520.21537</v>
      </c>
      <c r="AH49" s="6">
        <v>11365.21537</v>
      </c>
      <c r="AI49" s="6">
        <v>10824.210370000001</v>
      </c>
      <c r="AJ49" s="6">
        <v>10299.11037</v>
      </c>
      <c r="AK49" s="6">
        <v>10286.11037</v>
      </c>
      <c r="AL49" s="6">
        <v>12216.86037</v>
      </c>
      <c r="AM49" s="6">
        <f>[1]Остаток!B54</f>
        <v>14689.86037</v>
      </c>
      <c r="AN49"/>
      <c r="AO49"/>
      <c r="AP49"/>
      <c r="AQ49"/>
      <c r="AR49"/>
      <c r="AS49"/>
      <c r="AT49"/>
      <c r="AU49"/>
      <c r="AV49"/>
      <c r="AW49"/>
    </row>
    <row r="50" spans="1:49" s="1" customFormat="1" ht="13.35" customHeight="1" outlineLevel="1" x14ac:dyDescent="0.2">
      <c r="A50" s="5" t="s">
        <v>16</v>
      </c>
      <c r="B50" s="6">
        <v>117.277</v>
      </c>
      <c r="C50" s="6">
        <v>117.277</v>
      </c>
      <c r="D50" s="6">
        <v>117.277</v>
      </c>
      <c r="E50" s="6">
        <v>111.77800000000001</v>
      </c>
      <c r="F50" s="6">
        <v>111.77800000000001</v>
      </c>
      <c r="G50" s="6">
        <v>111.77800000000001</v>
      </c>
      <c r="H50" s="6">
        <v>111.77</v>
      </c>
      <c r="I50" s="6">
        <v>111.771</v>
      </c>
      <c r="J50" s="6">
        <v>111.771</v>
      </c>
      <c r="K50" s="6">
        <v>111.741</v>
      </c>
      <c r="L50" s="6">
        <v>111.74076999999998</v>
      </c>
      <c r="M50" s="6">
        <v>109.77097000000001</v>
      </c>
      <c r="N50" s="6">
        <v>109.77097000000001</v>
      </c>
      <c r="O50" s="6">
        <v>106.77097000000001</v>
      </c>
      <c r="P50" s="6">
        <v>106.76975999999999</v>
      </c>
      <c r="Q50" s="6">
        <v>106.77097000000001</v>
      </c>
      <c r="R50" s="6">
        <v>106.77097000000001</v>
      </c>
      <c r="S50" s="6">
        <v>106.77097000000001</v>
      </c>
      <c r="T50" s="6">
        <v>103.77097000000001</v>
      </c>
      <c r="U50" s="6">
        <v>103.77097000000001</v>
      </c>
      <c r="V50" s="6">
        <v>103.77097000000001</v>
      </c>
      <c r="W50" s="6">
        <v>103.77097000000001</v>
      </c>
      <c r="X50" s="6">
        <v>103.77097000000001</v>
      </c>
      <c r="Y50" s="6">
        <v>103.66897</v>
      </c>
      <c r="Z50" s="6">
        <v>103.66897</v>
      </c>
      <c r="AA50" s="6">
        <v>103.66897</v>
      </c>
      <c r="AB50" s="6">
        <v>103.66897</v>
      </c>
      <c r="AC50" s="6">
        <v>103.66897</v>
      </c>
      <c r="AD50" s="6">
        <v>103.64897000000001</v>
      </c>
      <c r="AE50" s="6">
        <v>103.64897000000001</v>
      </c>
      <c r="AF50" s="6">
        <v>103.54597</v>
      </c>
      <c r="AG50" s="6">
        <v>103.54597</v>
      </c>
      <c r="AH50" s="6">
        <v>103.54597</v>
      </c>
      <c r="AI50" s="6">
        <v>103.54597</v>
      </c>
      <c r="AJ50" s="6">
        <v>103.54597</v>
      </c>
      <c r="AK50" s="6">
        <v>103.54597</v>
      </c>
      <c r="AL50" s="6">
        <v>103.54597</v>
      </c>
      <c r="AM50" s="6">
        <f>[1]Остаток!B55</f>
        <v>103.54597</v>
      </c>
      <c r="AN50"/>
      <c r="AO50"/>
      <c r="AP50"/>
      <c r="AQ50"/>
      <c r="AR50"/>
      <c r="AS50"/>
      <c r="AT50"/>
      <c r="AU50"/>
      <c r="AV50"/>
      <c r="AW50"/>
    </row>
    <row r="51" spans="1:49" s="1" customFormat="1" ht="13.35" customHeight="1" outlineLevel="1" x14ac:dyDescent="0.2">
      <c r="A51" s="5" t="s">
        <v>24</v>
      </c>
      <c r="B51" s="6">
        <v>10047682.151000001</v>
      </c>
      <c r="C51" s="6">
        <v>9819410.7420000006</v>
      </c>
      <c r="D51" s="6">
        <v>9845835.7719999999</v>
      </c>
      <c r="E51" s="6">
        <v>9588440.3000000007</v>
      </c>
      <c r="F51" s="6">
        <v>9228958.8910000008</v>
      </c>
      <c r="G51" s="6">
        <v>9555490.4879999999</v>
      </c>
      <c r="H51" s="6">
        <v>9904488.0250000004</v>
      </c>
      <c r="I51" s="6">
        <v>9317828.6620000005</v>
      </c>
      <c r="J51" s="6">
        <v>8499837.0360000003</v>
      </c>
      <c r="K51" s="6">
        <v>8997370.0460000001</v>
      </c>
      <c r="L51" s="6">
        <v>8628524.6687900014</v>
      </c>
      <c r="M51" s="6">
        <v>8932868.5510499999</v>
      </c>
      <c r="N51" s="6">
        <v>9394774.5096000005</v>
      </c>
      <c r="O51" s="6">
        <v>9213034.6458100006</v>
      </c>
      <c r="P51" s="6">
        <v>9445956.3402900007</v>
      </c>
      <c r="Q51" s="6">
        <v>9611199.2141299993</v>
      </c>
      <c r="R51" s="6">
        <v>9148541.3878499996</v>
      </c>
      <c r="S51" s="6">
        <v>9765634.6105999984</v>
      </c>
      <c r="T51" s="6">
        <v>9780771.6537000015</v>
      </c>
      <c r="U51" s="6">
        <v>9437338.1007300001</v>
      </c>
      <c r="V51" s="6">
        <v>10189507.42028</v>
      </c>
      <c r="W51" s="6">
        <v>10594068.029720001</v>
      </c>
      <c r="X51" s="6">
        <v>10165249.903719999</v>
      </c>
      <c r="Y51" s="6">
        <v>10597603.346249998</v>
      </c>
      <c r="Z51" s="6">
        <v>10833508.291150002</v>
      </c>
      <c r="AA51" s="6">
        <v>10382503.583940001</v>
      </c>
      <c r="AB51" s="6">
        <v>10357990.92264</v>
      </c>
      <c r="AC51" s="6">
        <v>10860372.599850001</v>
      </c>
      <c r="AD51" s="6">
        <v>10873661.56892</v>
      </c>
      <c r="AE51" s="6">
        <v>11674195.11317</v>
      </c>
      <c r="AF51" s="6">
        <v>11795045.47123</v>
      </c>
      <c r="AG51" s="6">
        <v>11323049.25905</v>
      </c>
      <c r="AH51" s="6">
        <v>11474774.406710001</v>
      </c>
      <c r="AI51" s="6">
        <v>11668502.457420001</v>
      </c>
      <c r="AJ51" s="6">
        <v>11288949.06333</v>
      </c>
      <c r="AK51" s="6">
        <v>11576842.104459999</v>
      </c>
      <c r="AL51" s="6">
        <v>12290609.50048</v>
      </c>
      <c r="AM51" s="6">
        <f>[1]Остаток!B56</f>
        <v>11791955.024089999</v>
      </c>
      <c r="AN51"/>
      <c r="AO51"/>
      <c r="AP51"/>
      <c r="AQ51"/>
      <c r="AR51"/>
      <c r="AS51"/>
      <c r="AT51"/>
      <c r="AU51"/>
      <c r="AV51"/>
      <c r="AW51"/>
    </row>
    <row r="53" spans="1:49" x14ac:dyDescent="0.2">
      <c r="B53" s="109">
        <f>B27/B16*100</f>
        <v>63.97716544366655</v>
      </c>
      <c r="C53" s="109">
        <f t="shared" ref="C53:J53" si="0">C27/C16*100</f>
        <v>68.157824340887245</v>
      </c>
      <c r="D53" s="109">
        <f t="shared" si="0"/>
        <v>68.507815580130725</v>
      </c>
      <c r="E53" s="109">
        <f t="shared" si="0"/>
        <v>68.521660328701117</v>
      </c>
      <c r="F53" s="109">
        <f t="shared" si="0"/>
        <v>69.53960446215838</v>
      </c>
      <c r="G53" s="109">
        <f t="shared" si="0"/>
        <v>67.437157737911477</v>
      </c>
      <c r="H53" s="109">
        <f t="shared" si="0"/>
        <v>64.404426302656987</v>
      </c>
      <c r="I53" s="109">
        <f t="shared" si="0"/>
        <v>66.845146654309843</v>
      </c>
      <c r="J53" s="109">
        <f t="shared" si="0"/>
        <v>70.086991779419236</v>
      </c>
      <c r="K53" s="109">
        <f t="shared" ref="K53" si="1">K27/K16*100</f>
        <v>64.727568535956308</v>
      </c>
      <c r="L53" s="109">
        <v>66.057110965783423</v>
      </c>
      <c r="M53" s="109">
        <f>M27/M16*100</f>
        <v>64.230425961659179</v>
      </c>
      <c r="N53" s="109">
        <f t="shared" ref="N53:O53" si="2">N27/N16*100</f>
        <v>61.126925826705005</v>
      </c>
      <c r="O53" s="109">
        <f t="shared" si="2"/>
        <v>63.947321708373806</v>
      </c>
      <c r="P53" s="109">
        <v>63.038064836406463</v>
      </c>
      <c r="Q53" s="109">
        <f t="shared" ref="Q53:AJ53" si="3">(Q27+Q43)/(Q16+Q32)*100</f>
        <v>60.277792988871539</v>
      </c>
      <c r="R53" s="109">
        <f t="shared" si="3"/>
        <v>63.641073426798577</v>
      </c>
      <c r="S53" s="109">
        <f t="shared" si="3"/>
        <v>59.076414905405237</v>
      </c>
      <c r="T53" s="109">
        <f t="shared" si="3"/>
        <v>58.494605294202707</v>
      </c>
      <c r="U53" s="109">
        <f t="shared" si="3"/>
        <v>61.505346550340775</v>
      </c>
      <c r="V53" s="109">
        <f t="shared" si="3"/>
        <v>57.589966597498055</v>
      </c>
      <c r="W53" s="109">
        <f t="shared" si="3"/>
        <v>56.830471853553675</v>
      </c>
      <c r="X53" s="109">
        <f t="shared" si="3"/>
        <v>59.713443573875566</v>
      </c>
      <c r="Y53" s="109">
        <f t="shared" si="3"/>
        <v>58.979615721134628</v>
      </c>
      <c r="Z53" s="109">
        <f t="shared" si="3"/>
        <v>59.055689429263772</v>
      </c>
      <c r="AA53" s="109">
        <f t="shared" si="3"/>
        <v>63.909980824370926</v>
      </c>
      <c r="AB53" s="109">
        <f t="shared" si="3"/>
        <v>63.210266034376261</v>
      </c>
      <c r="AC53" s="109">
        <f t="shared" si="3"/>
        <v>58.206775875149461</v>
      </c>
      <c r="AD53" s="109">
        <f t="shared" si="3"/>
        <v>59.291695077229157</v>
      </c>
      <c r="AE53" s="109">
        <f t="shared" si="3"/>
        <v>55.424314498175285</v>
      </c>
      <c r="AF53" s="109">
        <f t="shared" si="3"/>
        <v>56.983377225603348</v>
      </c>
      <c r="AG53" s="109">
        <f t="shared" si="3"/>
        <v>60.287893454559907</v>
      </c>
      <c r="AH53" s="109">
        <f t="shared" si="3"/>
        <v>60.960860450709639</v>
      </c>
      <c r="AI53" s="109">
        <f t="shared" si="3"/>
        <v>61.92773153227494</v>
      </c>
      <c r="AJ53" s="109">
        <f t="shared" si="3"/>
        <v>64.263629014768199</v>
      </c>
      <c r="AK53" s="109">
        <f>(AK27+AK43)/(AK16+AK32)*100</f>
        <v>64.708141918450323</v>
      </c>
      <c r="AL53" s="109">
        <f>(AL27+AL43)/(AL16+AL32)*100</f>
        <v>62.982340249118707</v>
      </c>
      <c r="AM53" s="109">
        <f>(AM27+AM43)/(AM16+AM32)*100</f>
        <v>67.123145874167761</v>
      </c>
    </row>
    <row r="54" spans="1:49" x14ac:dyDescent="0.2">
      <c r="B54" s="13">
        <f>B30/B19*100</f>
        <v>93.698323954487634</v>
      </c>
      <c r="C54" s="13">
        <f t="shared" ref="C54:J54" si="4">C30/C19*100</f>
        <v>94.093199193709651</v>
      </c>
      <c r="D54" s="13">
        <f t="shared" si="4"/>
        <v>94.485730217185989</v>
      </c>
      <c r="E54" s="13">
        <f t="shared" si="4"/>
        <v>94.969578787731294</v>
      </c>
      <c r="F54" s="13">
        <f t="shared" si="4"/>
        <v>94.629316535571206</v>
      </c>
      <c r="G54" s="13">
        <f t="shared" si="4"/>
        <v>94.152215751346844</v>
      </c>
      <c r="H54" s="13">
        <f t="shared" si="4"/>
        <v>93.992643772076633</v>
      </c>
      <c r="I54" s="13">
        <f t="shared" si="4"/>
        <v>94.261790879340197</v>
      </c>
      <c r="J54" s="13">
        <f t="shared" si="4"/>
        <v>94.642381817030596</v>
      </c>
      <c r="K54" s="13">
        <f t="shared" ref="K54" si="5">K30/K19*100</f>
        <v>93.51189788195353</v>
      </c>
      <c r="L54" s="13">
        <v>92.978984025585561</v>
      </c>
      <c r="M54" s="13">
        <f t="shared" ref="M54:O54" si="6">M30/M19*100</f>
        <v>93.682507254865641</v>
      </c>
      <c r="N54" s="13">
        <f>N30/N19*100</f>
        <v>94.27736038092786</v>
      </c>
      <c r="O54" s="13">
        <f t="shared" si="6"/>
        <v>94.803129049181607</v>
      </c>
      <c r="P54" s="13">
        <v>94.888396806035956</v>
      </c>
      <c r="Q54" s="13">
        <f t="shared" ref="Q54:AJ54" si="7">(Q30+Q46)/(Q19+Q35)*100</f>
        <v>88.989619613685321</v>
      </c>
      <c r="R54" s="13">
        <f t="shared" si="7"/>
        <v>88.705740215808277</v>
      </c>
      <c r="S54" s="13">
        <f t="shared" si="7"/>
        <v>88.23428196009921</v>
      </c>
      <c r="T54" s="13">
        <f t="shared" si="7"/>
        <v>87.798736767605519</v>
      </c>
      <c r="U54" s="13">
        <f t="shared" si="7"/>
        <v>87.489548678901713</v>
      </c>
      <c r="V54" s="13">
        <f t="shared" si="7"/>
        <v>87.113110307569684</v>
      </c>
      <c r="W54" s="13">
        <f t="shared" si="7"/>
        <v>86.914067995539753</v>
      </c>
      <c r="X54" s="13">
        <f t="shared" si="7"/>
        <v>86.738208269622689</v>
      </c>
      <c r="Y54" s="13">
        <f t="shared" si="7"/>
        <v>86.355610143677936</v>
      </c>
      <c r="Z54" s="13">
        <f t="shared" si="7"/>
        <v>85.660611926165402</v>
      </c>
      <c r="AA54" s="13">
        <f t="shared" si="7"/>
        <v>85.155623804671322</v>
      </c>
      <c r="AB54" s="13">
        <f t="shared" si="7"/>
        <v>84.902377667210004</v>
      </c>
      <c r="AC54" s="13">
        <f t="shared" si="7"/>
        <v>84.007027435518083</v>
      </c>
      <c r="AD54" s="13">
        <f t="shared" si="7"/>
        <v>83.452273521336778</v>
      </c>
      <c r="AE54" s="13">
        <f t="shared" si="7"/>
        <v>83.182766604920715</v>
      </c>
      <c r="AF54" s="13">
        <f t="shared" si="7"/>
        <v>83.283850018004173</v>
      </c>
      <c r="AG54" s="13">
        <f t="shared" si="7"/>
        <v>83.067507039182473</v>
      </c>
      <c r="AH54" s="13">
        <f t="shared" si="7"/>
        <v>82.853021729877767</v>
      </c>
      <c r="AI54" s="13">
        <f t="shared" si="7"/>
        <v>83.122363669348928</v>
      </c>
      <c r="AJ54" s="13">
        <f t="shared" si="7"/>
        <v>83.305822655188749</v>
      </c>
      <c r="AK54" s="13">
        <f>(AK30+AK46)/(AK19+AK35)*100</f>
        <v>83.57637354475537</v>
      </c>
      <c r="AL54" s="13">
        <f>(AL30+AL46)/(AL19+AL35)*100</f>
        <v>82.965378509529927</v>
      </c>
      <c r="AM54" s="13">
        <f>(AM30+AM46)/(AM19+AM35)*100</f>
        <v>83.021538789504419</v>
      </c>
    </row>
    <row r="55" spans="1:49" x14ac:dyDescent="0.2">
      <c r="B55" s="13">
        <f>(B28+B29+B31)/(B17+B18+B20)*100</f>
        <v>31.965172186053636</v>
      </c>
      <c r="C55" s="13">
        <f t="shared" ref="C55:J55" si="8">(C28+C29+C31)/(C17+C18+C20)*100</f>
        <v>37.144697400109663</v>
      </c>
      <c r="D55" s="13">
        <f t="shared" si="8"/>
        <v>37.241945516523835</v>
      </c>
      <c r="E55" s="13">
        <f t="shared" si="8"/>
        <v>37.421629969562758</v>
      </c>
      <c r="F55" s="13">
        <f t="shared" si="8"/>
        <v>38.508609504375102</v>
      </c>
      <c r="G55" s="13">
        <f t="shared" si="8"/>
        <v>36.701645501436644</v>
      </c>
      <c r="H55" s="13">
        <f t="shared" si="8"/>
        <v>33.0543696500701</v>
      </c>
      <c r="I55" s="13">
        <f t="shared" si="8"/>
        <v>35.380633835720992</v>
      </c>
      <c r="J55" s="13">
        <f t="shared" si="8"/>
        <v>39.762829700673514</v>
      </c>
      <c r="K55" s="13">
        <f t="shared" ref="K55" si="9">(K28+K29+K31)/(K17+K18+K20)*100</f>
        <v>34.745850859666589</v>
      </c>
      <c r="L55" s="13">
        <v>36.113073115666346</v>
      </c>
      <c r="M55" s="13">
        <f t="shared" ref="M55:O55" si="10">(M28+M29+M31)/(M17+M18+M20)*100</f>
        <v>34.142238054075676</v>
      </c>
      <c r="N55" s="13">
        <f t="shared" si="10"/>
        <v>30.796749521043377</v>
      </c>
      <c r="O55" s="13">
        <f t="shared" si="10"/>
        <v>33.853600134262834</v>
      </c>
      <c r="P55" s="13">
        <v>33.054331659620892</v>
      </c>
      <c r="Q55" s="13">
        <f t="shared" ref="Q55:AJ55" si="11">(Q27-Q30+Q43-Q46)/(Q16-Q19+Q32-Q35)*100</f>
        <v>32.169814663287269</v>
      </c>
      <c r="R55" s="13">
        <f t="shared" si="11"/>
        <v>36.755420627216061</v>
      </c>
      <c r="S55" s="13">
        <f t="shared" si="11"/>
        <v>32.219995784805391</v>
      </c>
      <c r="T55" s="13">
        <f t="shared" si="11"/>
        <v>31.624405362989943</v>
      </c>
      <c r="U55" s="13">
        <f t="shared" si="11"/>
        <v>35.435686085306884</v>
      </c>
      <c r="V55" s="13">
        <f t="shared" si="11"/>
        <v>31.59596172502895</v>
      </c>
      <c r="W55" s="13">
        <f t="shared" si="11"/>
        <v>31.029919155530912</v>
      </c>
      <c r="X55" s="13">
        <f t="shared" si="11"/>
        <v>33.593872539397886</v>
      </c>
      <c r="Y55" s="13">
        <f t="shared" si="11"/>
        <v>33.680541354592847</v>
      </c>
      <c r="Z55" s="13">
        <f t="shared" si="11"/>
        <v>34.644500685850964</v>
      </c>
      <c r="AA55" s="13">
        <f t="shared" si="11"/>
        <v>41.488131903583984</v>
      </c>
      <c r="AB55" s="13">
        <f t="shared" si="11"/>
        <v>40.034556367720519</v>
      </c>
      <c r="AC55" s="13">
        <f t="shared" si="11"/>
        <v>32.97049921144594</v>
      </c>
      <c r="AD55" s="13">
        <f t="shared" si="11"/>
        <v>34.423373256117621</v>
      </c>
      <c r="AE55" s="13">
        <f t="shared" si="11"/>
        <v>29.469473381627203</v>
      </c>
      <c r="AF55" s="13">
        <f t="shared" si="11"/>
        <v>31.756604251938064</v>
      </c>
      <c r="AG55" s="13">
        <f t="shared" si="11"/>
        <v>35.808429677973692</v>
      </c>
      <c r="AH55" s="13">
        <f t="shared" si="11"/>
        <v>37.008307723906618</v>
      </c>
      <c r="AI55" s="13">
        <f t="shared" si="11"/>
        <v>38.551993721060725</v>
      </c>
      <c r="AJ55" s="13">
        <f t="shared" si="11"/>
        <v>41.206919093161801</v>
      </c>
      <c r="AK55" s="13">
        <f>(AK27-AK30+AK43-AK46)/(AK16-AK19+AK32-AK35)*100</f>
        <v>42.126037744871212</v>
      </c>
      <c r="AL55" s="13">
        <f>(AL27-AL30+AL43-AL46)/(AL16-AL19+AL32-AL35)*100</f>
        <v>40.572552418986376</v>
      </c>
      <c r="AM55" s="13">
        <f>(AM27-AM30+AM43-AM46)/(AM16-AM19+AM32-AM35)*100</f>
        <v>46.880284575857893</v>
      </c>
    </row>
    <row r="57" spans="1:49" x14ac:dyDescent="0.2">
      <c r="B57" s="13">
        <f t="shared" ref="B57:L57" si="12">B27/B5*100</f>
        <v>62.360815977579101</v>
      </c>
      <c r="C57" s="13">
        <f t="shared" si="12"/>
        <v>66.401659850727114</v>
      </c>
      <c r="D57" s="13">
        <f t="shared" si="12"/>
        <v>66.716207353024032</v>
      </c>
      <c r="E57" s="13">
        <f t="shared" si="12"/>
        <v>66.689349327516936</v>
      </c>
      <c r="F57" s="13">
        <f t="shared" si="12"/>
        <v>67.425587662218931</v>
      </c>
      <c r="G57" s="13">
        <f t="shared" si="12"/>
        <v>65.256657688385104</v>
      </c>
      <c r="H57" s="13">
        <f t="shared" si="12"/>
        <v>62.223120073223789</v>
      </c>
      <c r="I57" s="13">
        <f t="shared" si="12"/>
        <v>64.326687025326038</v>
      </c>
      <c r="J57" s="13">
        <f t="shared" si="12"/>
        <v>67.113647230829542</v>
      </c>
      <c r="K57" s="13">
        <f t="shared" si="12"/>
        <v>61.99055961935165</v>
      </c>
      <c r="L57" s="13">
        <f t="shared" si="12"/>
        <v>63.014253253626428</v>
      </c>
      <c r="M57" s="13">
        <f t="shared" ref="M57:P57" si="13">M27/M5*100</f>
        <v>61.202235573733212</v>
      </c>
      <c r="N57" s="13">
        <f t="shared" si="13"/>
        <v>58.21927708087324</v>
      </c>
      <c r="O57" s="13">
        <f t="shared" si="13"/>
        <v>60.637412319043115</v>
      </c>
      <c r="P57" s="13">
        <f t="shared" si="13"/>
        <v>59.695767218564491</v>
      </c>
      <c r="Q57" s="13">
        <f t="shared" ref="Q57:AJ57" si="14">(Q27+Q43)/Q5*100</f>
        <v>58.924854424041371</v>
      </c>
      <c r="R57" s="13">
        <f t="shared" si="14"/>
        <v>62.170274698965976</v>
      </c>
      <c r="S57" s="13">
        <f t="shared" si="14"/>
        <v>57.774549491079426</v>
      </c>
      <c r="T57" s="13">
        <f t="shared" si="14"/>
        <v>57.202408136236137</v>
      </c>
      <c r="U57" s="13">
        <f t="shared" si="14"/>
        <v>60.09325539191255</v>
      </c>
      <c r="V57" s="13">
        <f t="shared" si="14"/>
        <v>56.410908289894557</v>
      </c>
      <c r="W57" s="13">
        <f t="shared" si="14"/>
        <v>55.703482235090405</v>
      </c>
      <c r="X57" s="13">
        <f t="shared" si="14"/>
        <v>58.493082177881853</v>
      </c>
      <c r="Y57" s="13">
        <f t="shared" si="14"/>
        <v>57.637632104849146</v>
      </c>
      <c r="Z57" s="13">
        <f t="shared" si="14"/>
        <v>57.844282891009243</v>
      </c>
      <c r="AA57" s="13">
        <f t="shared" si="14"/>
        <v>62.262179209766622</v>
      </c>
      <c r="AB57" s="13">
        <f t="shared" si="14"/>
        <v>61.659382332975653</v>
      </c>
      <c r="AC57" s="13">
        <f t="shared" si="14"/>
        <v>57.125108345982987</v>
      </c>
      <c r="AD57" s="13">
        <f t="shared" si="14"/>
        <v>58.148847361547119</v>
      </c>
      <c r="AE57" s="13">
        <f t="shared" si="14"/>
        <v>54.403672004025893</v>
      </c>
      <c r="AF57" s="13">
        <f t="shared" si="14"/>
        <v>55.922446000853888</v>
      </c>
      <c r="AG57" s="13">
        <f t="shared" si="14"/>
        <v>59.098875151441909</v>
      </c>
      <c r="AH57" s="13">
        <f t="shared" si="14"/>
        <v>59.639226119049674</v>
      </c>
      <c r="AI57" s="13">
        <f t="shared" si="14"/>
        <v>60.598010435957505</v>
      </c>
      <c r="AJ57" s="13">
        <f t="shared" si="14"/>
        <v>62.853409857466623</v>
      </c>
      <c r="AK57" s="13">
        <f>(AK27+AK43)/AK5*100</f>
        <v>63.209569914830197</v>
      </c>
      <c r="AL57" s="13">
        <f>(AL27+AL43)/AL5*100</f>
        <v>61.364122430917</v>
      </c>
      <c r="AM57" s="13">
        <f>(AM27+AM43)/AM5*100</f>
        <v>65.66836533247421</v>
      </c>
    </row>
    <row r="58" spans="1:49" x14ac:dyDescent="0.2">
      <c r="B58" s="13">
        <f t="shared" ref="B58:L58" si="15">B30/B8*100</f>
        <v>89.293733931045495</v>
      </c>
      <c r="C58" s="13">
        <f t="shared" si="15"/>
        <v>89.78779002094268</v>
      </c>
      <c r="D58" s="13">
        <f t="shared" si="15"/>
        <v>90.138046595620168</v>
      </c>
      <c r="E58" s="13">
        <f t="shared" si="15"/>
        <v>90.454479990278287</v>
      </c>
      <c r="F58" s="13">
        <f t="shared" si="15"/>
        <v>89.56833566588594</v>
      </c>
      <c r="G58" s="13">
        <f t="shared" si="15"/>
        <v>88.680575645327011</v>
      </c>
      <c r="H58" s="13">
        <f t="shared" si="15"/>
        <v>88.068272598416982</v>
      </c>
      <c r="I58" s="13">
        <f t="shared" si="15"/>
        <v>87.879564797559723</v>
      </c>
      <c r="J58" s="13">
        <f t="shared" si="15"/>
        <v>87.715766006308044</v>
      </c>
      <c r="K58" s="13">
        <f t="shared" si="15"/>
        <v>86.06850715900724</v>
      </c>
      <c r="L58" s="13">
        <f t="shared" si="15"/>
        <v>85.176322569204274</v>
      </c>
      <c r="M58" s="13">
        <f t="shared" ref="M58:P58" si="16">M30/M8*100</f>
        <v>85.342047554235663</v>
      </c>
      <c r="N58" s="13">
        <f t="shared" si="16"/>
        <v>85.36387656992197</v>
      </c>
      <c r="O58" s="13">
        <f t="shared" si="16"/>
        <v>85.375004252708337</v>
      </c>
      <c r="P58" s="13">
        <f t="shared" si="16"/>
        <v>85.072796631418342</v>
      </c>
      <c r="Q58" s="13">
        <f t="shared" ref="Q58:AJ58" si="17">(Q30+Q46)/Q8*100</f>
        <v>85.056387318855769</v>
      </c>
      <c r="R58" s="13">
        <f t="shared" si="17"/>
        <v>84.840146196164085</v>
      </c>
      <c r="S58" s="13">
        <f t="shared" si="17"/>
        <v>84.287103527654651</v>
      </c>
      <c r="T58" s="13">
        <f t="shared" si="17"/>
        <v>83.851756015177102</v>
      </c>
      <c r="U58" s="13">
        <f t="shared" si="17"/>
        <v>83.582480914447316</v>
      </c>
      <c r="V58" s="13">
        <f t="shared" si="17"/>
        <v>83.405562908630841</v>
      </c>
      <c r="W58" s="13">
        <f t="shared" si="17"/>
        <v>83.288047402904681</v>
      </c>
      <c r="X58" s="13">
        <f t="shared" si="17"/>
        <v>83.213272187314615</v>
      </c>
      <c r="Y58" s="13">
        <f t="shared" si="17"/>
        <v>82.940564484603797</v>
      </c>
      <c r="Z58" s="13">
        <f t="shared" si="17"/>
        <v>82.322753637058455</v>
      </c>
      <c r="AA58" s="13">
        <f t="shared" si="17"/>
        <v>81.860193823465593</v>
      </c>
      <c r="AB58" s="13">
        <f t="shared" si="17"/>
        <v>81.70812218929521</v>
      </c>
      <c r="AC58" s="13">
        <f t="shared" si="17"/>
        <v>80.992337724357256</v>
      </c>
      <c r="AD58" s="13">
        <f t="shared" si="17"/>
        <v>80.483034696364925</v>
      </c>
      <c r="AE58" s="13">
        <f t="shared" si="17"/>
        <v>80.244341708443329</v>
      </c>
      <c r="AF58" s="13">
        <f t="shared" si="17"/>
        <v>80.33809482004483</v>
      </c>
      <c r="AG58" s="13">
        <f t="shared" si="17"/>
        <v>80.201521016587108</v>
      </c>
      <c r="AH58" s="13">
        <f t="shared" si="17"/>
        <v>80.058195902216028</v>
      </c>
      <c r="AI58" s="13">
        <f t="shared" si="17"/>
        <v>80.31574611547596</v>
      </c>
      <c r="AJ58" s="13">
        <f t="shared" si="17"/>
        <v>80.525789093138016</v>
      </c>
      <c r="AK58" s="13">
        <f>(AK30+AK46)/AK8*100</f>
        <v>80.858522479760637</v>
      </c>
      <c r="AL58" s="13">
        <f>(AL30+AL46)/AL8*100</f>
        <v>80.263861732494448</v>
      </c>
      <c r="AM58" s="13">
        <f>(AM30+AM46)/AM8*100</f>
        <v>80.346270653870917</v>
      </c>
    </row>
    <row r="59" spans="1:49" x14ac:dyDescent="0.2">
      <c r="B59" s="13">
        <f t="shared" ref="B59:L59" si="18">(B28+B29+B31)/(B6+B7+B9)*100</f>
        <v>31.942574701878033</v>
      </c>
      <c r="C59" s="13">
        <f t="shared" si="18"/>
        <v>37.117444728062686</v>
      </c>
      <c r="D59" s="13">
        <f t="shared" si="18"/>
        <v>37.200176682145802</v>
      </c>
      <c r="E59" s="13">
        <f t="shared" si="18"/>
        <v>37.380969414694491</v>
      </c>
      <c r="F59" s="13">
        <f t="shared" si="18"/>
        <v>38.499108506658416</v>
      </c>
      <c r="G59" s="13">
        <f t="shared" si="18"/>
        <v>36.66970756189113</v>
      </c>
      <c r="H59" s="13">
        <f t="shared" si="18"/>
        <v>33.023855596273172</v>
      </c>
      <c r="I59" s="13">
        <f t="shared" si="18"/>
        <v>35.354635901517199</v>
      </c>
      <c r="J59" s="13">
        <f t="shared" si="18"/>
        <v>39.703425264637751</v>
      </c>
      <c r="K59" s="13">
        <f t="shared" si="18"/>
        <v>34.743730903958749</v>
      </c>
      <c r="L59" s="13">
        <f t="shared" si="18"/>
        <v>36.109168975079321</v>
      </c>
      <c r="M59" s="13">
        <f t="shared" ref="M59:P59" si="19">(M28+M29+M31)/(M6+M7+M9)*100</f>
        <v>34.1359249644484</v>
      </c>
      <c r="N59" s="13">
        <f t="shared" si="19"/>
        <v>30.79357803400875</v>
      </c>
      <c r="O59" s="13">
        <f t="shared" si="19"/>
        <v>33.849607837783537</v>
      </c>
      <c r="P59" s="13">
        <f t="shared" si="19"/>
        <v>33.051705956679768</v>
      </c>
      <c r="Q59" s="13">
        <f t="shared" ref="Q59:AJ59" si="20">(Q27-Q30+Q43-Q46)/(Q5-Q8)*100</f>
        <v>32.164416716287406</v>
      </c>
      <c r="R59" s="13">
        <f t="shared" si="20"/>
        <v>36.749524886997897</v>
      </c>
      <c r="S59" s="13">
        <f t="shared" si="20"/>
        <v>32.215012839706873</v>
      </c>
      <c r="T59" s="13">
        <f t="shared" si="20"/>
        <v>31.619908521799374</v>
      </c>
      <c r="U59" s="13">
        <f t="shared" si="20"/>
        <v>35.429480644171264</v>
      </c>
      <c r="V59" s="13">
        <f t="shared" si="20"/>
        <v>31.590728112548362</v>
      </c>
      <c r="W59" s="13">
        <f t="shared" si="20"/>
        <v>31.022294006742275</v>
      </c>
      <c r="X59" s="13">
        <f t="shared" si="20"/>
        <v>33.590968023160649</v>
      </c>
      <c r="Y59" s="13">
        <f t="shared" si="20"/>
        <v>33.454755822380939</v>
      </c>
      <c r="Z59" s="13">
        <f t="shared" si="20"/>
        <v>34.542410128136133</v>
      </c>
      <c r="AA59" s="13">
        <f t="shared" si="20"/>
        <v>40.999794046773204</v>
      </c>
      <c r="AB59" s="13">
        <f t="shared" si="20"/>
        <v>39.62805538573005</v>
      </c>
      <c r="AC59" s="13">
        <f t="shared" si="20"/>
        <v>32.935983916270203</v>
      </c>
      <c r="AD59" s="13">
        <f t="shared" si="20"/>
        <v>34.357751617600805</v>
      </c>
      <c r="AE59" s="13">
        <f t="shared" si="20"/>
        <v>29.408804718099457</v>
      </c>
      <c r="AF59" s="13">
        <f t="shared" si="20"/>
        <v>31.693269157501081</v>
      </c>
      <c r="AG59" s="13">
        <f t="shared" si="20"/>
        <v>35.689291782666764</v>
      </c>
      <c r="AH59" s="13">
        <f t="shared" si="20"/>
        <v>36.706902655451593</v>
      </c>
      <c r="AI59" s="13">
        <f t="shared" si="20"/>
        <v>38.261061768873262</v>
      </c>
      <c r="AJ59" s="13">
        <f t="shared" si="20"/>
        <v>40.88792889893837</v>
      </c>
      <c r="AK59" s="13">
        <f>(AK27-AK30+AK43-AK46)/(AK5-AK8)*100</f>
        <v>41.632523747558189</v>
      </c>
      <c r="AL59" s="13">
        <f>(AL27-AL30+AL43-AL46)/(AL5-AL8)*100</f>
        <v>39.847386221326438</v>
      </c>
      <c r="AM59" s="13">
        <f>(AM27-AM30+AM43-AM46)/(AM5-AM8)*100</f>
        <v>46.509829399314221</v>
      </c>
    </row>
    <row r="61" spans="1:49" x14ac:dyDescent="0.2">
      <c r="N61" s="118">
        <f>N30/N8*100</f>
        <v>85.36387656992197</v>
      </c>
      <c r="O61" s="13">
        <f t="shared" ref="O61:P61" si="21">O30/O8*100</f>
        <v>85.375004252708337</v>
      </c>
      <c r="P61" s="13">
        <f t="shared" si="21"/>
        <v>85.072796631418342</v>
      </c>
      <c r="Q61" s="118">
        <f t="shared" ref="Q61:AJ61" si="22">(Q30+Q46)/Q8*100</f>
        <v>85.056387318855769</v>
      </c>
      <c r="R61" s="118">
        <f t="shared" si="22"/>
        <v>84.840146196164085</v>
      </c>
      <c r="S61" s="118">
        <f t="shared" si="22"/>
        <v>84.287103527654651</v>
      </c>
      <c r="T61" s="118">
        <f t="shared" si="22"/>
        <v>83.851756015177102</v>
      </c>
      <c r="U61" s="118">
        <f t="shared" si="22"/>
        <v>83.582480914447316</v>
      </c>
      <c r="V61" s="118">
        <f t="shared" si="22"/>
        <v>83.405562908630841</v>
      </c>
      <c r="W61" s="118">
        <f t="shared" si="22"/>
        <v>83.288047402904681</v>
      </c>
      <c r="X61" s="118">
        <f t="shared" si="22"/>
        <v>83.213272187314615</v>
      </c>
      <c r="Y61" s="118">
        <f t="shared" si="22"/>
        <v>82.940564484603797</v>
      </c>
      <c r="Z61" s="118">
        <f t="shared" si="22"/>
        <v>82.322753637058455</v>
      </c>
      <c r="AA61" s="118">
        <f t="shared" si="22"/>
        <v>81.860193823465593</v>
      </c>
      <c r="AB61" s="118">
        <f t="shared" si="22"/>
        <v>81.70812218929521</v>
      </c>
      <c r="AC61" s="118">
        <f t="shared" si="22"/>
        <v>80.992337724357256</v>
      </c>
      <c r="AD61" s="118">
        <f t="shared" si="22"/>
        <v>80.483034696364925</v>
      </c>
      <c r="AE61" s="118">
        <f t="shared" si="22"/>
        <v>80.244341708443329</v>
      </c>
      <c r="AF61" s="118">
        <f t="shared" si="22"/>
        <v>80.33809482004483</v>
      </c>
      <c r="AG61" s="118">
        <f t="shared" si="22"/>
        <v>80.201521016587108</v>
      </c>
      <c r="AH61" s="118">
        <f t="shared" si="22"/>
        <v>80.058195902216028</v>
      </c>
      <c r="AI61" s="118">
        <f t="shared" si="22"/>
        <v>80.31574611547596</v>
      </c>
      <c r="AJ61" s="118">
        <f t="shared" si="22"/>
        <v>80.525789093138016</v>
      </c>
      <c r="AK61" s="118">
        <f>(AK30+AK46)/AK8*100</f>
        <v>80.858522479760637</v>
      </c>
      <c r="AL61" s="118">
        <f>(AL30+AL46)/AL8*100</f>
        <v>80.263861732494448</v>
      </c>
      <c r="AM61" s="118">
        <f>(AM30+AM46)/AM8*100</f>
        <v>80.346270653870917</v>
      </c>
    </row>
    <row r="63" spans="1:49" x14ac:dyDescent="0.2">
      <c r="A63" s="14" t="s">
        <v>93</v>
      </c>
      <c r="B63" s="126">
        <f>(B30+B46)</f>
        <v>4758539.3550000004</v>
      </c>
      <c r="C63" s="126">
        <f t="shared" ref="C63:AJ63" si="23">(C30+C46)</f>
        <v>4901805.3470000001</v>
      </c>
      <c r="D63" s="126">
        <f t="shared" si="23"/>
        <v>4948061.6189999999</v>
      </c>
      <c r="E63" s="126">
        <f t="shared" si="23"/>
        <v>4789324.4910000004</v>
      </c>
      <c r="F63" s="126">
        <f t="shared" si="23"/>
        <v>4681941.3619999997</v>
      </c>
      <c r="G63" s="126">
        <f t="shared" si="23"/>
        <v>4652739.2180000003</v>
      </c>
      <c r="H63" s="126">
        <f t="shared" si="23"/>
        <v>4622579.057</v>
      </c>
      <c r="I63" s="126">
        <f t="shared" si="23"/>
        <v>4512822.324</v>
      </c>
      <c r="J63" s="126">
        <f t="shared" si="23"/>
        <v>4252204.6840000004</v>
      </c>
      <c r="K63" s="126">
        <f t="shared" si="23"/>
        <v>4106408.8369999998</v>
      </c>
      <c r="L63" s="126">
        <f t="shared" si="23"/>
        <v>4026044.4386699996</v>
      </c>
      <c r="M63" s="126">
        <f t="shared" si="23"/>
        <v>4026337.0354400002</v>
      </c>
      <c r="N63" s="126">
        <f t="shared" si="23"/>
        <v>4026826.7412700001</v>
      </c>
      <c r="O63" s="126">
        <f t="shared" si="23"/>
        <v>4084806.6435700008</v>
      </c>
      <c r="P63" s="126">
        <f t="shared" si="23"/>
        <v>4111144.8192800004</v>
      </c>
      <c r="Q63" s="126">
        <f t="shared" si="23"/>
        <v>4131620.0818000003</v>
      </c>
      <c r="R63" s="126">
        <f t="shared" si="23"/>
        <v>4097761.9579000007</v>
      </c>
      <c r="S63" s="126">
        <f t="shared" si="23"/>
        <v>4035460.7655099994</v>
      </c>
      <c r="T63" s="126">
        <f t="shared" si="23"/>
        <v>4011651.7056399998</v>
      </c>
      <c r="U63" s="126">
        <f t="shared" si="23"/>
        <v>4034825.1740899999</v>
      </c>
      <c r="V63" s="126">
        <f t="shared" si="23"/>
        <v>4066249.8291299995</v>
      </c>
      <c r="W63" s="126">
        <f t="shared" si="23"/>
        <v>4161572.25667</v>
      </c>
      <c r="X63" s="126">
        <f t="shared" si="23"/>
        <v>4239705.4244500007</v>
      </c>
      <c r="Y63" s="126">
        <f t="shared" si="23"/>
        <v>4288566.1208100002</v>
      </c>
      <c r="Z63" s="126">
        <f t="shared" si="23"/>
        <v>4339835.1314900005</v>
      </c>
      <c r="AA63" s="126">
        <f t="shared" si="23"/>
        <v>4415332.6641699998</v>
      </c>
      <c r="AB63" s="126">
        <f t="shared" si="23"/>
        <v>4424638.0140299993</v>
      </c>
      <c r="AC63" s="126">
        <f t="shared" si="23"/>
        <v>4422032.99431</v>
      </c>
      <c r="AD63" s="126">
        <f t="shared" si="23"/>
        <v>4508793.0929000005</v>
      </c>
      <c r="AE63" s="126">
        <f t="shared" si="23"/>
        <v>4601150.7302900003</v>
      </c>
      <c r="AF63" s="126">
        <f t="shared" si="23"/>
        <v>4713592.3433100004</v>
      </c>
      <c r="AG63" s="126">
        <f t="shared" si="23"/>
        <v>4771053.4683499997</v>
      </c>
      <c r="AH63" s="126">
        <f t="shared" si="23"/>
        <v>4854691.8944899999</v>
      </c>
      <c r="AI63" s="126">
        <f t="shared" si="23"/>
        <v>4972999.0220800005</v>
      </c>
      <c r="AJ63" s="126">
        <f t="shared" si="23"/>
        <v>5032903.8737599999</v>
      </c>
      <c r="AK63" s="126">
        <f>(AK30+AK46)</f>
        <v>5144509.32553</v>
      </c>
      <c r="AL63" s="126">
        <f>(AL30+AL46)</f>
        <v>5246574.7261200007</v>
      </c>
      <c r="AM63" s="126">
        <f>(AM30+AM46)</f>
        <v>5357769.13827</v>
      </c>
    </row>
    <row r="64" spans="1:49" x14ac:dyDescent="0.2">
      <c r="B64" s="127" t="str">
        <f t="shared" ref="B64:AM64" si="24">B4</f>
        <v>01.01.2020</v>
      </c>
      <c r="C64" s="127" t="str">
        <f t="shared" si="24"/>
        <v>01.02.2020</v>
      </c>
      <c r="D64" s="127" t="str">
        <f t="shared" si="24"/>
        <v>01.03.2020</v>
      </c>
      <c r="E64" s="127" t="str">
        <f t="shared" si="24"/>
        <v>01.04.2020</v>
      </c>
      <c r="F64" s="127" t="str">
        <f t="shared" si="24"/>
        <v>01.05.2020</v>
      </c>
      <c r="G64" s="127" t="str">
        <f t="shared" si="24"/>
        <v>01.06.2020</v>
      </c>
      <c r="H64" s="127" t="str">
        <f t="shared" si="24"/>
        <v>01.07.2020</v>
      </c>
      <c r="I64" s="127" t="str">
        <f t="shared" si="24"/>
        <v>01.08.2020</v>
      </c>
      <c r="J64" s="127" t="str">
        <f t="shared" si="24"/>
        <v>01.09.2020</v>
      </c>
      <c r="K64" s="127" t="str">
        <f t="shared" si="24"/>
        <v>01.10.2020</v>
      </c>
      <c r="L64" s="127" t="str">
        <f t="shared" si="24"/>
        <v>01.11.2020</v>
      </c>
      <c r="M64" s="127" t="str">
        <f t="shared" si="24"/>
        <v>01.12.2020</v>
      </c>
      <c r="N64" s="127" t="str">
        <f t="shared" si="24"/>
        <v>01.01.2021</v>
      </c>
      <c r="O64" s="127" t="str">
        <f t="shared" si="24"/>
        <v>01.02.2021</v>
      </c>
      <c r="P64" s="127" t="str">
        <f t="shared" si="24"/>
        <v>01.03.2021</v>
      </c>
      <c r="Q64" s="127" t="str">
        <f t="shared" ref="Q64:AJ64" si="25">Q4</f>
        <v>01.04.2021</v>
      </c>
      <c r="R64" s="127" t="str">
        <f t="shared" si="25"/>
        <v>01.05.2021</v>
      </c>
      <c r="S64" s="127" t="str">
        <f t="shared" si="25"/>
        <v>01.06.2021</v>
      </c>
      <c r="T64" s="127" t="str">
        <f t="shared" si="25"/>
        <v>01.07.2021</v>
      </c>
      <c r="U64" s="127" t="str">
        <f t="shared" si="25"/>
        <v>01.08.2021</v>
      </c>
      <c r="V64" s="127" t="str">
        <f t="shared" si="25"/>
        <v>01.09.2021</v>
      </c>
      <c r="W64" s="127" t="str">
        <f t="shared" si="25"/>
        <v>01.10.2021</v>
      </c>
      <c r="X64" s="127" t="str">
        <f t="shared" si="25"/>
        <v>01.11.2021</v>
      </c>
      <c r="Y64" s="127" t="str">
        <f t="shared" si="25"/>
        <v>01.12.2021</v>
      </c>
      <c r="Z64" s="127" t="str">
        <f t="shared" si="25"/>
        <v>01.01.2022</v>
      </c>
      <c r="AA64" s="127" t="str">
        <f t="shared" si="25"/>
        <v>01.02.2022</v>
      </c>
      <c r="AB64" s="127" t="str">
        <f t="shared" si="25"/>
        <v>01.03.2022</v>
      </c>
      <c r="AC64" s="127" t="str">
        <f t="shared" si="25"/>
        <v>01.04.2022</v>
      </c>
      <c r="AD64" s="127" t="str">
        <f t="shared" si="25"/>
        <v>01.05.2022</v>
      </c>
      <c r="AE64" s="127" t="str">
        <f t="shared" si="25"/>
        <v>01.06.2022</v>
      </c>
      <c r="AF64" s="127" t="str">
        <f t="shared" si="25"/>
        <v>01.07.2022</v>
      </c>
      <c r="AG64" s="127" t="str">
        <f t="shared" si="25"/>
        <v>01.08.2022</v>
      </c>
      <c r="AH64" s="127">
        <f t="shared" si="25"/>
        <v>44805</v>
      </c>
      <c r="AI64" s="127">
        <f t="shared" si="25"/>
        <v>44835</v>
      </c>
      <c r="AJ64" s="127">
        <f t="shared" si="25"/>
        <v>44866</v>
      </c>
      <c r="AK64" s="127">
        <f t="shared" ref="AK64:AL64" si="26">AK4</f>
        <v>44896</v>
      </c>
      <c r="AL64" s="127">
        <f t="shared" si="26"/>
        <v>44927</v>
      </c>
      <c r="AM64" s="127">
        <f t="shared" si="24"/>
        <v>44958</v>
      </c>
    </row>
    <row r="65" spans="1:39" x14ac:dyDescent="0.2">
      <c r="A65" s="14" t="s">
        <v>95</v>
      </c>
      <c r="B65" s="128">
        <f t="shared" ref="B65:AJ65" si="27">B63/(B19+B35)*100</f>
        <v>93.174449021148433</v>
      </c>
      <c r="C65" s="128">
        <f t="shared" si="27"/>
        <v>93.534562967045332</v>
      </c>
      <c r="D65" s="128">
        <f t="shared" si="27"/>
        <v>93.895491657735775</v>
      </c>
      <c r="E65" s="128">
        <f t="shared" si="27"/>
        <v>94.287672517241006</v>
      </c>
      <c r="F65" s="128">
        <f t="shared" si="27"/>
        <v>93.607268167345353</v>
      </c>
      <c r="G65" s="128">
        <f t="shared" si="27"/>
        <v>92.803414655297274</v>
      </c>
      <c r="H65" s="128">
        <f t="shared" si="27"/>
        <v>92.268888777128836</v>
      </c>
      <c r="I65" s="128">
        <f t="shared" si="27"/>
        <v>92.08203567401857</v>
      </c>
      <c r="J65" s="128">
        <f t="shared" si="27"/>
        <v>91.827876554485428</v>
      </c>
      <c r="K65" s="128">
        <f t="shared" si="27"/>
        <v>90.177768985508138</v>
      </c>
      <c r="L65" s="128">
        <f t="shared" si="27"/>
        <v>89.125217145700489</v>
      </c>
      <c r="M65" s="128">
        <f t="shared" si="27"/>
        <v>89.291753147337474</v>
      </c>
      <c r="N65" s="128">
        <f t="shared" si="27"/>
        <v>89.338208265252945</v>
      </c>
      <c r="O65" s="128">
        <f t="shared" si="27"/>
        <v>89.39380396671865</v>
      </c>
      <c r="P65" s="128">
        <f t="shared" si="27"/>
        <v>89.084072311162544</v>
      </c>
      <c r="Q65" s="128">
        <f t="shared" si="27"/>
        <v>88.989619613685321</v>
      </c>
      <c r="R65" s="128">
        <f t="shared" si="27"/>
        <v>88.705740215808277</v>
      </c>
      <c r="S65" s="128">
        <f t="shared" si="27"/>
        <v>88.23428196009921</v>
      </c>
      <c r="T65" s="128">
        <f t="shared" si="27"/>
        <v>87.798736767605519</v>
      </c>
      <c r="U65" s="128">
        <f t="shared" si="27"/>
        <v>87.489548678901713</v>
      </c>
      <c r="V65" s="128">
        <f t="shared" si="27"/>
        <v>87.113110307569684</v>
      </c>
      <c r="W65" s="128">
        <f t="shared" si="27"/>
        <v>86.914067995539753</v>
      </c>
      <c r="X65" s="128">
        <f t="shared" si="27"/>
        <v>86.738208269622689</v>
      </c>
      <c r="Y65" s="128">
        <f t="shared" si="27"/>
        <v>86.355610143677936</v>
      </c>
      <c r="Z65" s="128">
        <f t="shared" si="27"/>
        <v>85.660611926165402</v>
      </c>
      <c r="AA65" s="128">
        <f t="shared" si="27"/>
        <v>85.155623804671322</v>
      </c>
      <c r="AB65" s="128">
        <f t="shared" si="27"/>
        <v>84.902377667210004</v>
      </c>
      <c r="AC65" s="128">
        <f t="shared" si="27"/>
        <v>84.007027435518083</v>
      </c>
      <c r="AD65" s="128">
        <f t="shared" si="27"/>
        <v>83.452273521336778</v>
      </c>
      <c r="AE65" s="128">
        <f t="shared" si="27"/>
        <v>83.182766604920715</v>
      </c>
      <c r="AF65" s="128">
        <f t="shared" si="27"/>
        <v>83.283850018004173</v>
      </c>
      <c r="AG65" s="128">
        <f t="shared" si="27"/>
        <v>83.067507039182473</v>
      </c>
      <c r="AH65" s="128">
        <f t="shared" si="27"/>
        <v>82.853021729877767</v>
      </c>
      <c r="AI65" s="128">
        <f t="shared" si="27"/>
        <v>83.122363669348928</v>
      </c>
      <c r="AJ65" s="128">
        <f t="shared" si="27"/>
        <v>83.305822655188749</v>
      </c>
      <c r="AK65" s="128">
        <f>AK63/(AK19+AK35)*100</f>
        <v>83.57637354475537</v>
      </c>
      <c r="AL65" s="128">
        <f>AL63/(AL19+AL35)*100</f>
        <v>82.965378509529927</v>
      </c>
      <c r="AM65" s="128">
        <f>AM63/(AM19+AM35)*100</f>
        <v>83.021538789504419</v>
      </c>
    </row>
    <row r="66" spans="1:39" x14ac:dyDescent="0.2">
      <c r="A66" s="14" t="s">
        <v>94</v>
      </c>
      <c r="B66" s="128">
        <f>B30/B19*100</f>
        <v>93.698323954487634</v>
      </c>
      <c r="C66" s="128">
        <f t="shared" ref="C66:AM66" si="28">C30/C19*100</f>
        <v>94.093199193709651</v>
      </c>
      <c r="D66" s="128">
        <f t="shared" si="28"/>
        <v>94.485730217185989</v>
      </c>
      <c r="E66" s="128">
        <f t="shared" si="28"/>
        <v>94.969578787731294</v>
      </c>
      <c r="F66" s="128">
        <f t="shared" si="28"/>
        <v>94.629316535571206</v>
      </c>
      <c r="G66" s="128">
        <f t="shared" si="28"/>
        <v>94.152215751346844</v>
      </c>
      <c r="H66" s="128">
        <f t="shared" si="28"/>
        <v>93.992643772076633</v>
      </c>
      <c r="I66" s="128">
        <f t="shared" si="28"/>
        <v>94.261790879340197</v>
      </c>
      <c r="J66" s="128">
        <f t="shared" si="28"/>
        <v>94.642381817030596</v>
      </c>
      <c r="K66" s="128">
        <f t="shared" si="28"/>
        <v>93.51189788195353</v>
      </c>
      <c r="L66" s="128">
        <f t="shared" si="28"/>
        <v>92.978984025585561</v>
      </c>
      <c r="M66" s="128">
        <f t="shared" si="28"/>
        <v>93.682507254865641</v>
      </c>
      <c r="N66" s="128">
        <f t="shared" si="28"/>
        <v>94.27736038092786</v>
      </c>
      <c r="O66" s="128">
        <f t="shared" si="28"/>
        <v>94.803129049181607</v>
      </c>
      <c r="P66" s="128">
        <f t="shared" si="28"/>
        <v>94.888396806035956</v>
      </c>
      <c r="Q66" s="128">
        <f t="shared" ref="Q66:AJ66" si="29">Q30/Q19*100</f>
        <v>95.262712810624365</v>
      </c>
      <c r="R66" s="128">
        <f t="shared" si="29"/>
        <v>95.557412686626648</v>
      </c>
      <c r="S66" s="128">
        <f t="shared" si="29"/>
        <v>95.601986498720464</v>
      </c>
      <c r="T66" s="128">
        <f t="shared" si="29"/>
        <v>95.55608729492576</v>
      </c>
      <c r="U66" s="128">
        <f t="shared" si="29"/>
        <v>95.56542707194248</v>
      </c>
      <c r="V66" s="128">
        <f t="shared" si="29"/>
        <v>95.521858417428845</v>
      </c>
      <c r="W66" s="128">
        <f t="shared" si="29"/>
        <v>95.565979245652812</v>
      </c>
      <c r="X66" s="128">
        <f t="shared" si="29"/>
        <v>95.556175633580736</v>
      </c>
      <c r="Y66" s="128">
        <f t="shared" si="29"/>
        <v>95.286306324836403</v>
      </c>
      <c r="Z66" s="128">
        <f t="shared" si="29"/>
        <v>95.155184537140599</v>
      </c>
      <c r="AA66" s="128">
        <f t="shared" si="29"/>
        <v>94.740564268486466</v>
      </c>
      <c r="AB66" s="128">
        <f t="shared" si="29"/>
        <v>94.768177173358097</v>
      </c>
      <c r="AC66" s="128">
        <f t="shared" si="29"/>
        <v>93.935675842632264</v>
      </c>
      <c r="AD66" s="128">
        <f t="shared" si="29"/>
        <v>93.458507959063937</v>
      </c>
      <c r="AE66" s="128">
        <f t="shared" si="29"/>
        <v>93.218780859495595</v>
      </c>
      <c r="AF66" s="128">
        <f t="shared" si="29"/>
        <v>93.380497075095988</v>
      </c>
      <c r="AG66" s="128">
        <f t="shared" si="29"/>
        <v>93.281307614809222</v>
      </c>
      <c r="AH66" s="128">
        <f t="shared" si="29"/>
        <v>93.153801215019655</v>
      </c>
      <c r="AI66" s="128">
        <f t="shared" si="29"/>
        <v>93.542492055026827</v>
      </c>
      <c r="AJ66" s="128">
        <f t="shared" si="29"/>
        <v>93.817613747341369</v>
      </c>
      <c r="AK66" s="128">
        <f t="shared" ref="AK66:AL66" si="30">AK30/AK19*100</f>
        <v>94.108106799356321</v>
      </c>
      <c r="AL66" s="128">
        <f t="shared" si="30"/>
        <v>94.197327156155396</v>
      </c>
      <c r="AM66" s="128">
        <f t="shared" si="28"/>
        <v>94.21903851795966</v>
      </c>
    </row>
    <row r="67" spans="1:39" x14ac:dyDescent="0.2">
      <c r="A67" s="14" t="s">
        <v>96</v>
      </c>
      <c r="B67" s="128">
        <f t="shared" ref="B67:AM67" si="31">B63/B8*100</f>
        <v>89.293733931045495</v>
      </c>
      <c r="C67" s="128">
        <f t="shared" si="31"/>
        <v>89.78779002094268</v>
      </c>
      <c r="D67" s="128">
        <f t="shared" si="31"/>
        <v>90.138046595620168</v>
      </c>
      <c r="E67" s="128">
        <f t="shared" si="31"/>
        <v>90.454479990278287</v>
      </c>
      <c r="F67" s="128">
        <f t="shared" si="31"/>
        <v>89.56833566588594</v>
      </c>
      <c r="G67" s="128">
        <f t="shared" si="31"/>
        <v>88.680575645327011</v>
      </c>
      <c r="H67" s="128">
        <f t="shared" si="31"/>
        <v>88.068272598416982</v>
      </c>
      <c r="I67" s="128">
        <f t="shared" si="31"/>
        <v>87.879564797559723</v>
      </c>
      <c r="J67" s="128">
        <f t="shared" si="31"/>
        <v>87.715766006308044</v>
      </c>
      <c r="K67" s="128">
        <f t="shared" si="31"/>
        <v>86.06850715900724</v>
      </c>
      <c r="L67" s="128">
        <f t="shared" si="31"/>
        <v>85.176322569204274</v>
      </c>
      <c r="M67" s="128">
        <f t="shared" si="31"/>
        <v>85.342047554235663</v>
      </c>
      <c r="N67" s="128">
        <f t="shared" si="31"/>
        <v>85.36387656992197</v>
      </c>
      <c r="O67" s="128">
        <f t="shared" si="31"/>
        <v>85.375004252708337</v>
      </c>
      <c r="P67" s="128">
        <f t="shared" si="31"/>
        <v>85.072796631418342</v>
      </c>
      <c r="Q67" s="128">
        <f t="shared" ref="Q67:AJ67" si="32">Q63/Q8*100</f>
        <v>85.056387318855769</v>
      </c>
      <c r="R67" s="128">
        <f t="shared" si="32"/>
        <v>84.840146196164085</v>
      </c>
      <c r="S67" s="128">
        <f t="shared" si="32"/>
        <v>84.287103527654651</v>
      </c>
      <c r="T67" s="128">
        <f t="shared" si="32"/>
        <v>83.851756015177102</v>
      </c>
      <c r="U67" s="128">
        <f t="shared" si="32"/>
        <v>83.582480914447316</v>
      </c>
      <c r="V67" s="128">
        <f t="shared" si="32"/>
        <v>83.405562908630841</v>
      </c>
      <c r="W67" s="128">
        <f t="shared" si="32"/>
        <v>83.288047402904681</v>
      </c>
      <c r="X67" s="128">
        <f t="shared" si="32"/>
        <v>83.213272187314615</v>
      </c>
      <c r="Y67" s="128">
        <f t="shared" si="32"/>
        <v>82.940564484603797</v>
      </c>
      <c r="Z67" s="128">
        <f t="shared" si="32"/>
        <v>82.322753637058455</v>
      </c>
      <c r="AA67" s="128">
        <f t="shared" si="32"/>
        <v>81.860193823465593</v>
      </c>
      <c r="AB67" s="128">
        <f t="shared" si="32"/>
        <v>81.70812218929521</v>
      </c>
      <c r="AC67" s="128">
        <f t="shared" si="32"/>
        <v>80.992337724357256</v>
      </c>
      <c r="AD67" s="128">
        <f t="shared" si="32"/>
        <v>80.483034696364925</v>
      </c>
      <c r="AE67" s="128">
        <f t="shared" si="32"/>
        <v>80.244341708443329</v>
      </c>
      <c r="AF67" s="128">
        <f t="shared" si="32"/>
        <v>80.33809482004483</v>
      </c>
      <c r="AG67" s="128">
        <f t="shared" si="32"/>
        <v>80.201521016587108</v>
      </c>
      <c r="AH67" s="128">
        <f t="shared" si="32"/>
        <v>80.058195902216028</v>
      </c>
      <c r="AI67" s="128">
        <f t="shared" si="32"/>
        <v>80.31574611547596</v>
      </c>
      <c r="AJ67" s="128">
        <f t="shared" si="32"/>
        <v>80.525789093138016</v>
      </c>
      <c r="AK67" s="128">
        <f t="shared" ref="AK67:AL67" si="33">AK63/AK8*100</f>
        <v>80.858522479760637</v>
      </c>
      <c r="AL67" s="128">
        <f t="shared" si="33"/>
        <v>80.263861732494448</v>
      </c>
      <c r="AM67" s="128">
        <f t="shared" si="31"/>
        <v>80.346270653870917</v>
      </c>
    </row>
  </sheetData>
  <mergeCells count="2">
    <mergeCell ref="A3:B3"/>
    <mergeCell ref="A2:B2"/>
  </mergeCells>
  <pageMargins left="0.78431372549019618" right="0.78431372549019618" top="0.98039215686274517" bottom="0.98039215686274517" header="0.50980392156862753" footer="0.50980392156862753"/>
  <pageSetup paperSize="121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W60"/>
  <sheetViews>
    <sheetView topLeftCell="A4" zoomScale="115" zoomScaleNormal="115" workbookViewId="0">
      <pane xSplit="25" ySplit="1" topLeftCell="AK5" activePane="bottomRight" state="frozen"/>
      <selection activeCell="AM4" sqref="AM4"/>
      <selection pane="topRight" activeCell="AM4" sqref="AM4"/>
      <selection pane="bottomLeft" activeCell="AM4" sqref="AM4"/>
      <selection pane="bottomRight" activeCell="AL52" sqref="AL52"/>
    </sheetView>
  </sheetViews>
  <sheetFormatPr defaultRowHeight="12.75" outlineLevelRow="1" outlineLevelCol="1" x14ac:dyDescent="0.2"/>
  <cols>
    <col min="1" max="1" width="39.140625" customWidth="1"/>
    <col min="2" max="12" width="14" hidden="1" customWidth="1" outlineLevel="1"/>
    <col min="13" max="13" width="14" hidden="1" customWidth="1" outlineLevel="1" collapsed="1"/>
    <col min="14" max="17" width="15" hidden="1" customWidth="1" outlineLevel="1" collapsed="1"/>
    <col min="18" max="21" width="15" hidden="1" customWidth="1" outlineLevel="1"/>
    <col min="22" max="25" width="16.28515625" hidden="1" customWidth="1" outlineLevel="1"/>
    <col min="26" max="26" width="16.28515625" bestFit="1" customWidth="1" collapsed="1"/>
    <col min="27" max="29" width="16.28515625" bestFit="1" customWidth="1"/>
    <col min="30" max="38" width="16.28515625" customWidth="1"/>
    <col min="39" max="39" width="16.28515625" bestFit="1" customWidth="1"/>
  </cols>
  <sheetData>
    <row r="1" spans="1:49" s="1" customFormat="1" ht="14.85" customHeight="1" x14ac:dyDescent="0.2">
      <c r="A1" s="122" t="s">
        <v>37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/>
      <c r="AO1"/>
      <c r="AP1"/>
      <c r="AQ1"/>
      <c r="AR1"/>
      <c r="AS1"/>
      <c r="AT1"/>
      <c r="AU1"/>
      <c r="AV1"/>
      <c r="AW1"/>
    </row>
    <row r="2" spans="1:49" s="1" customFormat="1" ht="14.85" customHeight="1" x14ac:dyDescent="0.2">
      <c r="A2" s="133"/>
      <c r="B2" s="133"/>
      <c r="AN2"/>
      <c r="AO2"/>
      <c r="AP2"/>
      <c r="AQ2"/>
      <c r="AR2"/>
      <c r="AS2"/>
      <c r="AT2"/>
      <c r="AU2"/>
      <c r="AV2"/>
      <c r="AW2"/>
    </row>
    <row r="3" spans="1:49" s="1" customFormat="1" ht="14.45" customHeight="1" x14ac:dyDescent="0.2">
      <c r="A3" s="132" t="s">
        <v>0</v>
      </c>
      <c r="B3" s="132"/>
      <c r="AM3" s="129">
        <v>44958</v>
      </c>
      <c r="AN3"/>
      <c r="AO3"/>
      <c r="AP3"/>
      <c r="AQ3"/>
      <c r="AR3"/>
      <c r="AS3"/>
      <c r="AT3"/>
      <c r="AU3"/>
      <c r="AV3"/>
      <c r="AW3"/>
    </row>
    <row r="4" spans="1:49" s="1" customFormat="1" ht="25.9" customHeight="1" thickBot="1" x14ac:dyDescent="0.25">
      <c r="A4" s="2" t="s">
        <v>1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69</v>
      </c>
      <c r="M4" s="2" t="s">
        <v>70</v>
      </c>
      <c r="N4" s="2" t="s">
        <v>71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  <c r="Y4" s="2" t="s">
        <v>84</v>
      </c>
      <c r="Z4" s="2" t="s">
        <v>85</v>
      </c>
      <c r="AA4" s="2" t="s">
        <v>86</v>
      </c>
      <c r="AB4" s="2" t="s">
        <v>87</v>
      </c>
      <c r="AC4" s="2" t="s">
        <v>88</v>
      </c>
      <c r="AD4" s="2" t="s">
        <v>89</v>
      </c>
      <c r="AE4" s="2" t="s">
        <v>90</v>
      </c>
      <c r="AF4" s="2" t="s">
        <v>91</v>
      </c>
      <c r="AG4" s="2" t="s">
        <v>92</v>
      </c>
      <c r="AH4" s="125">
        <v>44805</v>
      </c>
      <c r="AI4" s="125">
        <v>44835</v>
      </c>
      <c r="AJ4" s="125">
        <v>44866</v>
      </c>
      <c r="AK4" s="125">
        <v>44896</v>
      </c>
      <c r="AL4" s="125">
        <v>44927</v>
      </c>
      <c r="AM4" s="125">
        <f>'Доли в срочных'!$AM$3</f>
        <v>44958</v>
      </c>
      <c r="AN4"/>
      <c r="AO4"/>
      <c r="AP4"/>
      <c r="AQ4"/>
      <c r="AR4"/>
      <c r="AS4"/>
      <c r="AT4"/>
      <c r="AU4"/>
      <c r="AV4"/>
      <c r="AW4"/>
    </row>
    <row r="5" spans="1:49" s="1" customFormat="1" ht="23.85" customHeight="1" thickTop="1" x14ac:dyDescent="0.2">
      <c r="A5" s="3" t="s">
        <v>23</v>
      </c>
      <c r="B5" s="4">
        <v>10047564.014</v>
      </c>
      <c r="C5" s="4">
        <v>9819092.6050000004</v>
      </c>
      <c r="D5" s="4">
        <v>9845447.6349999998</v>
      </c>
      <c r="E5" s="4">
        <v>9588047.6620000005</v>
      </c>
      <c r="F5" s="4">
        <v>9228586.2530000005</v>
      </c>
      <c r="G5" s="4">
        <v>9545671.534</v>
      </c>
      <c r="H5" s="4">
        <v>9894782.0789999999</v>
      </c>
      <c r="I5" s="4">
        <v>9309933.2640000004</v>
      </c>
      <c r="J5" s="4">
        <v>8491351.6850000005</v>
      </c>
      <c r="K5" s="4">
        <v>8987295.4450000003</v>
      </c>
      <c r="L5" s="4">
        <v>8620177.0676499996</v>
      </c>
      <c r="M5" s="4">
        <v>8925650.919710001</v>
      </c>
      <c r="N5" s="4">
        <v>9386148.8782299999</v>
      </c>
      <c r="O5" s="4">
        <v>9202906.0144399982</v>
      </c>
      <c r="P5" s="4">
        <v>9435199.6772200018</v>
      </c>
      <c r="Q5" s="4">
        <v>9600856.5827899985</v>
      </c>
      <c r="R5" s="4">
        <v>9137288.7565100007</v>
      </c>
      <c r="S5" s="4">
        <v>9754028.8938299976</v>
      </c>
      <c r="T5" s="4">
        <v>9767950.9369299989</v>
      </c>
      <c r="U5" s="4">
        <v>9424824.4693899993</v>
      </c>
      <c r="V5" s="4">
        <v>10177666.788939999</v>
      </c>
      <c r="W5" s="4">
        <v>10580980.398379998</v>
      </c>
      <c r="X5" s="4">
        <v>10152752.27238</v>
      </c>
      <c r="Y5" s="4">
        <v>10580783.816909999</v>
      </c>
      <c r="Z5" s="4">
        <v>10809653.761810001</v>
      </c>
      <c r="AA5" s="4">
        <v>10365286.054599999</v>
      </c>
      <c r="AB5" s="4">
        <v>10343041.843300002</v>
      </c>
      <c r="AC5" s="4">
        <v>10846976.820510002</v>
      </c>
      <c r="AD5" s="4">
        <v>10861268.80958</v>
      </c>
      <c r="AE5" s="4">
        <v>11661881.45383</v>
      </c>
      <c r="AF5" s="4">
        <v>11779544.109890001</v>
      </c>
      <c r="AG5" s="4">
        <v>11311425.497710001</v>
      </c>
      <c r="AH5" s="4">
        <v>11463305.645369999</v>
      </c>
      <c r="AI5" s="4">
        <v>11657574.70108</v>
      </c>
      <c r="AJ5" s="4">
        <v>11278546.406989999</v>
      </c>
      <c r="AK5" s="4">
        <v>11566452.44812</v>
      </c>
      <c r="AL5" s="4">
        <v>12278289.094140001</v>
      </c>
      <c r="AM5" s="4">
        <f>'[1]Остаток_по срокам'!B10</f>
        <v>11777161.61775</v>
      </c>
      <c r="AN5"/>
      <c r="AO5"/>
      <c r="AP5"/>
      <c r="AQ5"/>
      <c r="AR5"/>
      <c r="AS5"/>
      <c r="AT5"/>
      <c r="AU5"/>
      <c r="AV5"/>
      <c r="AW5"/>
    </row>
    <row r="6" spans="1:49" s="1" customFormat="1" ht="13.35" customHeight="1" outlineLevel="1" x14ac:dyDescent="0.2">
      <c r="A6" s="5" t="s">
        <v>17</v>
      </c>
      <c r="B6" s="6">
        <v>3858804.4619999998</v>
      </c>
      <c r="C6" s="6">
        <v>3853271.4369999999</v>
      </c>
      <c r="D6" s="6">
        <v>3814873.2850000001</v>
      </c>
      <c r="E6" s="6">
        <v>3611004.99</v>
      </c>
      <c r="F6" s="6">
        <v>3485091.145</v>
      </c>
      <c r="G6" s="6">
        <v>3701269.085</v>
      </c>
      <c r="H6" s="6">
        <v>3715365.773</v>
      </c>
      <c r="I6" s="6">
        <v>3396529.8480000002</v>
      </c>
      <c r="J6" s="6">
        <v>3246491.7069999999</v>
      </c>
      <c r="K6" s="6">
        <v>3919654.76</v>
      </c>
      <c r="L6" s="6">
        <v>3708744.8078500004</v>
      </c>
      <c r="M6" s="6">
        <v>4047705.9067899999</v>
      </c>
      <c r="N6" s="6">
        <v>4451670.1312999995</v>
      </c>
      <c r="O6" s="6">
        <v>4489343.0691999989</v>
      </c>
      <c r="P6" s="6">
        <v>4725775.2714400003</v>
      </c>
      <c r="Q6" s="6">
        <v>4967866.7014899999</v>
      </c>
      <c r="R6" s="6">
        <v>4735848.2067899993</v>
      </c>
      <c r="S6" s="6">
        <v>4861568.6510699997</v>
      </c>
      <c r="T6" s="6">
        <v>4976873.6630099993</v>
      </c>
      <c r="U6" s="6">
        <v>4924583.0085700005</v>
      </c>
      <c r="V6" s="6">
        <v>5371176.8965500006</v>
      </c>
      <c r="W6" s="6">
        <v>5661912.8237100001</v>
      </c>
      <c r="X6" s="6">
        <v>5309341.9904199988</v>
      </c>
      <c r="Y6" s="6">
        <v>5581958.6364700003</v>
      </c>
      <c r="Z6" s="6">
        <v>5635794.5667300001</v>
      </c>
      <c r="AA6" s="6">
        <v>5349475.1625999995</v>
      </c>
      <c r="AB6" s="6">
        <v>5146613.2376199998</v>
      </c>
      <c r="AC6" s="6">
        <v>5300109.40123</v>
      </c>
      <c r="AD6" s="6">
        <v>5205737.1020099996</v>
      </c>
      <c r="AE6" s="6">
        <v>5447007.9791299999</v>
      </c>
      <c r="AF6" s="6">
        <v>5641379.2663200004</v>
      </c>
      <c r="AG6" s="6">
        <v>5207310.32596</v>
      </c>
      <c r="AH6" s="6">
        <v>5363498.4330599997</v>
      </c>
      <c r="AI6" s="6">
        <v>5327202.9710100004</v>
      </c>
      <c r="AJ6" s="6">
        <v>4865388.5740400003</v>
      </c>
      <c r="AK6" s="6">
        <v>4788604.6417699996</v>
      </c>
      <c r="AL6" s="6">
        <v>4685443.0414000005</v>
      </c>
      <c r="AM6" s="6">
        <f>'[1]Остаток_по срокам'!B11</f>
        <v>4276002.4622900002</v>
      </c>
      <c r="AN6"/>
      <c r="AO6"/>
      <c r="AP6"/>
      <c r="AQ6"/>
      <c r="AR6"/>
      <c r="AS6"/>
      <c r="AT6"/>
      <c r="AU6"/>
      <c r="AV6"/>
      <c r="AW6"/>
    </row>
    <row r="7" spans="1:49" s="1" customFormat="1" ht="13.35" customHeight="1" outlineLevel="1" x14ac:dyDescent="0.2">
      <c r="A7" s="5" t="s">
        <v>18</v>
      </c>
      <c r="B7" s="6">
        <v>3583766.5789999999</v>
      </c>
      <c r="C7" s="6">
        <v>3398683.89</v>
      </c>
      <c r="D7" s="6">
        <v>3350441.5559999999</v>
      </c>
      <c r="E7" s="6">
        <v>4998997.6830000002</v>
      </c>
      <c r="F7" s="6">
        <v>4755172.8880000003</v>
      </c>
      <c r="G7" s="6">
        <v>4868275.1359999999</v>
      </c>
      <c r="H7" s="6">
        <v>4921438.3830000004</v>
      </c>
      <c r="I7" s="6">
        <v>4753648.2750000004</v>
      </c>
      <c r="J7" s="6">
        <v>4254924.1619999995</v>
      </c>
      <c r="K7" s="6">
        <v>3952291.47</v>
      </c>
      <c r="L7" s="6">
        <v>3702722.3829999999</v>
      </c>
      <c r="M7" s="6">
        <v>3653333.4138099994</v>
      </c>
      <c r="N7" s="6">
        <v>3603270.59766</v>
      </c>
      <c r="O7" s="6">
        <v>3457380.1022000001</v>
      </c>
      <c r="P7" s="6">
        <v>3407712.0819999999</v>
      </c>
      <c r="Q7" s="6">
        <v>3305574.4575</v>
      </c>
      <c r="R7" s="6">
        <v>3166220.79519</v>
      </c>
      <c r="S7" s="6">
        <v>3500563.7967799995</v>
      </c>
      <c r="T7" s="6">
        <v>3420075.0340399998</v>
      </c>
      <c r="U7" s="6">
        <v>3124367.1565699996</v>
      </c>
      <c r="V7" s="6">
        <v>3257976.9403599994</v>
      </c>
      <c r="W7" s="6">
        <v>3356963.9166599996</v>
      </c>
      <c r="X7" s="6">
        <v>3357923.0008400003</v>
      </c>
      <c r="Y7" s="6">
        <v>3523297.8197700004</v>
      </c>
      <c r="Z7" s="6">
        <v>3656173.1990500009</v>
      </c>
      <c r="AA7" s="6">
        <v>3544411.5704699997</v>
      </c>
      <c r="AB7" s="6">
        <v>3825099.52887</v>
      </c>
      <c r="AC7" s="6">
        <v>3994358.5994900004</v>
      </c>
      <c r="AD7" s="6">
        <v>4083622.3158</v>
      </c>
      <c r="AE7" s="6">
        <v>4582248.5289799999</v>
      </c>
      <c r="AF7" s="6">
        <v>4491632.3656299999</v>
      </c>
      <c r="AG7" s="6">
        <v>4419326.2954799999</v>
      </c>
      <c r="AH7" s="6">
        <v>4353239.9829900004</v>
      </c>
      <c r="AI7" s="6">
        <v>4463670.0738599999</v>
      </c>
      <c r="AJ7" s="6">
        <v>4474224.9073400004</v>
      </c>
      <c r="AK7" s="6">
        <v>4756291.8651799997</v>
      </c>
      <c r="AL7" s="6">
        <v>5325908.1776700001</v>
      </c>
      <c r="AM7" s="6">
        <f>'[1]Остаток_по срокам'!B12</f>
        <v>5245505.4205200002</v>
      </c>
      <c r="AN7"/>
      <c r="AO7"/>
      <c r="AP7"/>
      <c r="AQ7"/>
      <c r="AR7"/>
      <c r="AS7"/>
      <c r="AT7"/>
      <c r="AU7"/>
      <c r="AV7"/>
      <c r="AW7"/>
    </row>
    <row r="8" spans="1:49" s="1" customFormat="1" ht="13.35" customHeight="1" outlineLevel="1" x14ac:dyDescent="0.2">
      <c r="A8" s="5" t="s">
        <v>19</v>
      </c>
      <c r="B8" s="6">
        <v>2604992.9730000002</v>
      </c>
      <c r="C8" s="6">
        <v>2567137.2779999999</v>
      </c>
      <c r="D8" s="6">
        <v>2680132.7940000002</v>
      </c>
      <c r="E8" s="6">
        <v>978044.98899999994</v>
      </c>
      <c r="F8" s="6">
        <v>988322.22</v>
      </c>
      <c r="G8" s="6">
        <v>976127.31299999997</v>
      </c>
      <c r="H8" s="6">
        <v>1257977.923</v>
      </c>
      <c r="I8" s="6">
        <v>1159755.1410000001</v>
      </c>
      <c r="J8" s="6">
        <v>989935.81599999999</v>
      </c>
      <c r="K8" s="6">
        <v>1115349.2150000001</v>
      </c>
      <c r="L8" s="6">
        <v>1208709.8768</v>
      </c>
      <c r="M8" s="6">
        <v>1224611.5991100001</v>
      </c>
      <c r="N8" s="6">
        <v>1331208.1492699999</v>
      </c>
      <c r="O8" s="6">
        <v>1256182.8430399999</v>
      </c>
      <c r="P8" s="6">
        <v>1301712.3237799997</v>
      </c>
      <c r="Q8" s="6">
        <v>1327415.4238</v>
      </c>
      <c r="R8" s="6">
        <v>1235219.7545299998</v>
      </c>
      <c r="S8" s="6">
        <v>1391896.4459800001</v>
      </c>
      <c r="T8" s="6">
        <v>1371002.23988</v>
      </c>
      <c r="U8" s="6">
        <v>1375874.30425</v>
      </c>
      <c r="V8" s="6">
        <v>1548512.95203</v>
      </c>
      <c r="W8" s="6">
        <v>1562103.6580100001</v>
      </c>
      <c r="X8" s="6">
        <v>1485487.2811200002</v>
      </c>
      <c r="Y8" s="6">
        <v>1475527.3606700001</v>
      </c>
      <c r="Z8" s="6">
        <v>1517685.9960300003</v>
      </c>
      <c r="AA8" s="6">
        <v>1471399.3215300001</v>
      </c>
      <c r="AB8" s="6">
        <v>1371329.07681</v>
      </c>
      <c r="AC8" s="6">
        <v>1552508.8197900001</v>
      </c>
      <c r="AD8" s="6">
        <v>1571909.3917700001</v>
      </c>
      <c r="AE8" s="6">
        <v>1632624.94572</v>
      </c>
      <c r="AF8" s="6">
        <v>1646532.4779399999</v>
      </c>
      <c r="AG8" s="6">
        <v>1684788.8762699999</v>
      </c>
      <c r="AH8" s="6">
        <v>1746567.2293199999</v>
      </c>
      <c r="AI8" s="6">
        <v>1866701.6562099999</v>
      </c>
      <c r="AJ8" s="6">
        <v>1938932.92561</v>
      </c>
      <c r="AK8" s="6">
        <v>2021555.94117</v>
      </c>
      <c r="AL8" s="6">
        <v>2266937.8750700001</v>
      </c>
      <c r="AM8" s="6">
        <f>'[1]Остаток_по срокам'!B13</f>
        <v>2255653.7349399999</v>
      </c>
      <c r="AN8"/>
      <c r="AO8"/>
      <c r="AP8"/>
      <c r="AQ8"/>
      <c r="AR8"/>
      <c r="AS8"/>
      <c r="AT8"/>
      <c r="AU8"/>
      <c r="AV8"/>
      <c r="AW8"/>
    </row>
    <row r="9" spans="1:49" s="1" customFormat="1" ht="13.35" customHeight="1" outlineLevel="1" x14ac:dyDescent="0.2">
      <c r="A9" s="7" t="s">
        <v>20</v>
      </c>
      <c r="B9" s="12">
        <v>4718478.5949999997</v>
      </c>
      <c r="C9" s="12">
        <v>4359769.7439999999</v>
      </c>
      <c r="D9" s="12">
        <v>4356021.3540000003</v>
      </c>
      <c r="E9" s="12">
        <v>4293313.2369999997</v>
      </c>
      <c r="F9" s="12">
        <v>4001357.9840000002</v>
      </c>
      <c r="G9" s="12">
        <v>4299044.3169999998</v>
      </c>
      <c r="H9" s="12">
        <v>4645923.5279999999</v>
      </c>
      <c r="I9" s="12">
        <v>4174698.088</v>
      </c>
      <c r="J9" s="12">
        <v>3643643.14</v>
      </c>
      <c r="K9" s="12">
        <v>4216202.0769999996</v>
      </c>
      <c r="L9" s="12">
        <v>3893459.2225600001</v>
      </c>
      <c r="M9" s="12">
        <v>4207768.9953499995</v>
      </c>
      <c r="N9" s="12">
        <v>4668899.7289700005</v>
      </c>
      <c r="O9" s="12">
        <v>4418359.6717199991</v>
      </c>
      <c r="P9" s="12">
        <v>4602697.4179000007</v>
      </c>
      <c r="Q9" s="12">
        <v>4743349.448950001</v>
      </c>
      <c r="R9" s="12">
        <v>4307308.9160399996</v>
      </c>
      <c r="S9" s="12">
        <v>4966273.0016299989</v>
      </c>
      <c r="T9" s="12">
        <v>4983731.8623599997</v>
      </c>
      <c r="U9" s="12">
        <v>4597466.9538600007</v>
      </c>
      <c r="V9" s="12">
        <v>5302392.6617399994</v>
      </c>
      <c r="W9" s="12">
        <v>5584378.381120001</v>
      </c>
      <c r="X9" s="12">
        <v>5057765.243259999</v>
      </c>
      <c r="Y9" s="12">
        <v>5410134.0299699996</v>
      </c>
      <c r="Z9" s="12">
        <v>5537921.5374199999</v>
      </c>
      <c r="AA9" s="12">
        <v>4971537.9360800004</v>
      </c>
      <c r="AB9" s="12">
        <v>4927866.5884100012</v>
      </c>
      <c r="AC9" s="12">
        <v>5387160.3507599998</v>
      </c>
      <c r="AD9" s="12">
        <v>5259102.9495200003</v>
      </c>
      <c r="AE9" s="12">
        <v>5927956.0052199997</v>
      </c>
      <c r="AF9" s="12">
        <v>5912349.5319400001</v>
      </c>
      <c r="AG9" s="12">
        <v>5362593.8448000001</v>
      </c>
      <c r="AH9" s="12">
        <v>5399351.9929299997</v>
      </c>
      <c r="AI9" s="12">
        <v>5465763.9259799998</v>
      </c>
      <c r="AJ9" s="12">
        <v>5028494.1809400003</v>
      </c>
      <c r="AK9" s="12">
        <v>5204093.6419500001</v>
      </c>
      <c r="AL9" s="12">
        <v>5741630.36271</v>
      </c>
      <c r="AM9" s="12">
        <f>'[1]Остаток_по срокам'!B14</f>
        <v>5108813.3613</v>
      </c>
      <c r="AN9"/>
      <c r="AO9"/>
      <c r="AP9"/>
      <c r="AQ9"/>
      <c r="AR9"/>
      <c r="AS9"/>
      <c r="AT9"/>
      <c r="AU9"/>
      <c r="AV9"/>
      <c r="AW9"/>
    </row>
    <row r="10" spans="1:49" s="1" customFormat="1" ht="13.35" customHeight="1" outlineLevel="1" x14ac:dyDescent="0.2">
      <c r="A10" s="5" t="s">
        <v>17</v>
      </c>
      <c r="B10" s="6">
        <v>2311612.0359999998</v>
      </c>
      <c r="C10" s="6">
        <v>2241590.0350000001</v>
      </c>
      <c r="D10" s="6">
        <v>2200363.9389999998</v>
      </c>
      <c r="E10" s="6">
        <v>2108253.3319999999</v>
      </c>
      <c r="F10" s="6">
        <v>2011499.2709999999</v>
      </c>
      <c r="G10" s="6">
        <v>2159042.5550000002</v>
      </c>
      <c r="H10" s="6">
        <v>2111224.9870000002</v>
      </c>
      <c r="I10" s="6">
        <v>1850730.534</v>
      </c>
      <c r="J10" s="6">
        <v>1854118.0390000001</v>
      </c>
      <c r="K10" s="6">
        <v>2468827.2590000001</v>
      </c>
      <c r="L10" s="6">
        <v>2172646.4893</v>
      </c>
      <c r="M10" s="6">
        <v>2375135.6511599999</v>
      </c>
      <c r="N10" s="6">
        <v>2641054.3760999995</v>
      </c>
      <c r="O10" s="6">
        <v>2483310.4925199999</v>
      </c>
      <c r="P10" s="6">
        <v>2534808.2643700005</v>
      </c>
      <c r="Q10" s="6">
        <v>2599369.2196800001</v>
      </c>
      <c r="R10" s="6">
        <v>2369042.8226899998</v>
      </c>
      <c r="S10" s="6">
        <v>2511793.03351</v>
      </c>
      <c r="T10" s="6">
        <v>2576049.4558199993</v>
      </c>
      <c r="U10" s="6">
        <v>2420417.86527</v>
      </c>
      <c r="V10" s="6">
        <v>2794274.4399599996</v>
      </c>
      <c r="W10" s="6">
        <v>3024311.8136000005</v>
      </c>
      <c r="X10" s="6">
        <v>2652371.1641299999</v>
      </c>
      <c r="Y10" s="6">
        <v>2959164.8565500001</v>
      </c>
      <c r="Z10" s="6">
        <v>3066477.6073099989</v>
      </c>
      <c r="AA10" s="6">
        <v>2802478.8926800005</v>
      </c>
      <c r="AB10" s="6">
        <v>2722682.7141500004</v>
      </c>
      <c r="AC10" s="6">
        <v>2929048.6996499998</v>
      </c>
      <c r="AD10" s="6">
        <v>2793429.11369</v>
      </c>
      <c r="AE10" s="6">
        <v>3017204.1848300002</v>
      </c>
      <c r="AF10" s="6">
        <v>3207775.21631</v>
      </c>
      <c r="AG10" s="6">
        <v>2811092.4161399999</v>
      </c>
      <c r="AH10" s="6">
        <v>2992508.7925499999</v>
      </c>
      <c r="AI10" s="6">
        <v>2978885.7288199998</v>
      </c>
      <c r="AJ10" s="6">
        <v>2585028.0786100002</v>
      </c>
      <c r="AK10" s="6">
        <v>2579122.9727599998</v>
      </c>
      <c r="AL10" s="6">
        <v>2555491.8872000002</v>
      </c>
      <c r="AM10" s="6">
        <f>'[1]Остаток_по срокам'!B15</f>
        <v>2217005.8258000002</v>
      </c>
      <c r="AN10"/>
      <c r="AO10"/>
      <c r="AP10"/>
      <c r="AQ10"/>
      <c r="AR10"/>
      <c r="AS10"/>
      <c r="AT10"/>
      <c r="AU10"/>
      <c r="AV10"/>
      <c r="AW10"/>
    </row>
    <row r="11" spans="1:49" s="1" customFormat="1" ht="13.35" customHeight="1" outlineLevel="1" x14ac:dyDescent="0.2">
      <c r="A11" s="5" t="s">
        <v>18</v>
      </c>
      <c r="B11" s="6">
        <v>1833396.05</v>
      </c>
      <c r="C11" s="6">
        <v>1616719.5279999999</v>
      </c>
      <c r="D11" s="6">
        <v>1560756.314</v>
      </c>
      <c r="E11" s="6">
        <v>1604473.132</v>
      </c>
      <c r="F11" s="6">
        <v>1422407.9010000001</v>
      </c>
      <c r="G11" s="6">
        <v>1608358.2139999999</v>
      </c>
      <c r="H11" s="6">
        <v>1742571.7169999999</v>
      </c>
      <c r="I11" s="6">
        <v>1649369.12</v>
      </c>
      <c r="J11" s="6">
        <v>1259695.875</v>
      </c>
      <c r="K11" s="6">
        <v>1111635.176</v>
      </c>
      <c r="L11" s="6">
        <v>1008587.2416900001</v>
      </c>
      <c r="M11" s="6">
        <v>1120655.6530799998</v>
      </c>
      <c r="N11" s="6">
        <v>1237092.8446800001</v>
      </c>
      <c r="O11" s="6">
        <v>1235738.8093099999</v>
      </c>
      <c r="P11" s="6">
        <v>1338641.0023200002</v>
      </c>
      <c r="Q11" s="6">
        <v>1382053.73698</v>
      </c>
      <c r="R11" s="6">
        <v>1283031.2976299997</v>
      </c>
      <c r="S11" s="6">
        <v>1655057.4433899999</v>
      </c>
      <c r="T11" s="6">
        <v>1638734.8057199996</v>
      </c>
      <c r="U11" s="6">
        <v>1419580.5458800001</v>
      </c>
      <c r="V11" s="6">
        <v>1589967.8266699999</v>
      </c>
      <c r="W11" s="6">
        <v>1650844.1378700002</v>
      </c>
      <c r="X11" s="6">
        <v>1589547.8369400001</v>
      </c>
      <c r="Y11" s="6">
        <v>1655370.0667099999</v>
      </c>
      <c r="Z11" s="6">
        <v>1672150.49893</v>
      </c>
      <c r="AA11" s="6">
        <v>1437851.8957600002</v>
      </c>
      <c r="AB11" s="6">
        <v>1588803.9636200001</v>
      </c>
      <c r="AC11" s="6">
        <v>1682786.8090900001</v>
      </c>
      <c r="AD11" s="6">
        <v>1690939.2306900001</v>
      </c>
      <c r="AE11" s="6">
        <v>2094821.97071</v>
      </c>
      <c r="AF11" s="6">
        <v>1884678.26566</v>
      </c>
      <c r="AG11" s="6">
        <v>1699539.89579</v>
      </c>
      <c r="AH11" s="6">
        <v>1509655.93612</v>
      </c>
      <c r="AI11" s="6">
        <v>1493758.42077</v>
      </c>
      <c r="AJ11" s="6">
        <v>1397455.69575</v>
      </c>
      <c r="AK11" s="6">
        <v>1522408.0116300001</v>
      </c>
      <c r="AL11" s="6">
        <v>1912528.95477</v>
      </c>
      <c r="AM11" s="6">
        <f>'[1]Остаток_по срокам'!B16</f>
        <v>1652323.3914900001</v>
      </c>
      <c r="AN11"/>
      <c r="AO11"/>
      <c r="AP11"/>
      <c r="AQ11"/>
      <c r="AR11"/>
      <c r="AS11"/>
      <c r="AT11"/>
      <c r="AU11"/>
      <c r="AV11"/>
      <c r="AW11"/>
    </row>
    <row r="12" spans="1:49" s="1" customFormat="1" ht="13.35" customHeight="1" outlineLevel="1" x14ac:dyDescent="0.2">
      <c r="A12" s="5" t="s">
        <v>19</v>
      </c>
      <c r="B12" s="6">
        <v>573470.50899999996</v>
      </c>
      <c r="C12" s="6">
        <v>501460.18099999998</v>
      </c>
      <c r="D12" s="6">
        <v>594901.10100000002</v>
      </c>
      <c r="E12" s="6">
        <v>580586.77300000004</v>
      </c>
      <c r="F12" s="6">
        <v>567450.81200000003</v>
      </c>
      <c r="G12" s="6">
        <v>531643.54799999995</v>
      </c>
      <c r="H12" s="6">
        <v>792126.82400000002</v>
      </c>
      <c r="I12" s="6">
        <v>674598.43400000001</v>
      </c>
      <c r="J12" s="6">
        <v>529829.22600000002</v>
      </c>
      <c r="K12" s="6">
        <v>635739.64199999999</v>
      </c>
      <c r="L12" s="6">
        <v>712225.49156999995</v>
      </c>
      <c r="M12" s="6">
        <v>711977.69111000001</v>
      </c>
      <c r="N12" s="6">
        <v>790752.50819000008</v>
      </c>
      <c r="O12" s="6">
        <v>699310.36988999986</v>
      </c>
      <c r="P12" s="6">
        <v>729248.15121000004</v>
      </c>
      <c r="Q12" s="6">
        <v>761926.49228999997</v>
      </c>
      <c r="R12" s="6">
        <v>655234.79572000005</v>
      </c>
      <c r="S12" s="6">
        <v>799422.52473000006</v>
      </c>
      <c r="T12" s="6">
        <v>768947.60081999993</v>
      </c>
      <c r="U12" s="6">
        <v>757468.54270999995</v>
      </c>
      <c r="V12" s="6">
        <v>918150.39510999992</v>
      </c>
      <c r="W12" s="6">
        <v>909222.42965000006</v>
      </c>
      <c r="X12" s="6">
        <v>815846.24219000002</v>
      </c>
      <c r="Y12" s="6">
        <v>795599.10671000008</v>
      </c>
      <c r="Z12" s="6">
        <v>799293.43118000007</v>
      </c>
      <c r="AA12" s="6">
        <v>731207.14763999998</v>
      </c>
      <c r="AB12" s="6">
        <v>616379.91064000002</v>
      </c>
      <c r="AC12" s="6">
        <v>775324.84201999998</v>
      </c>
      <c r="AD12" s="6">
        <v>774734.60514</v>
      </c>
      <c r="AE12" s="6">
        <v>815929.84967999998</v>
      </c>
      <c r="AF12" s="6">
        <v>819896.04997000005</v>
      </c>
      <c r="AG12" s="6">
        <v>851961.53287</v>
      </c>
      <c r="AH12" s="6">
        <v>897187.26425999997</v>
      </c>
      <c r="AI12" s="6">
        <v>993119.77639000001</v>
      </c>
      <c r="AJ12" s="6">
        <v>1046010.40658</v>
      </c>
      <c r="AK12" s="6">
        <v>1102562.65756</v>
      </c>
      <c r="AL12" s="6">
        <v>1273609.5207400001</v>
      </c>
      <c r="AM12" s="6">
        <f>'[1]Остаток_по срокам'!B17</f>
        <v>1239484.1440099999</v>
      </c>
      <c r="AN12"/>
      <c r="AO12"/>
      <c r="AP12"/>
      <c r="AQ12"/>
      <c r="AR12"/>
      <c r="AS12"/>
      <c r="AT12"/>
      <c r="AU12"/>
      <c r="AV12"/>
      <c r="AW12"/>
    </row>
    <row r="13" spans="1:49" s="1" customFormat="1" ht="13.35" customHeight="1" outlineLevel="1" x14ac:dyDescent="0.2">
      <c r="A13" s="7" t="s">
        <v>5</v>
      </c>
      <c r="B13" s="12">
        <v>5329085.4189999998</v>
      </c>
      <c r="C13" s="12">
        <v>5459322.8609999996</v>
      </c>
      <c r="D13" s="12">
        <v>5489426.2810000004</v>
      </c>
      <c r="E13" s="12">
        <v>5294734.4249999998</v>
      </c>
      <c r="F13" s="12">
        <v>5227228.2690000003</v>
      </c>
      <c r="G13" s="12">
        <v>5246627.2170000002</v>
      </c>
      <c r="H13" s="12">
        <v>5248858.551</v>
      </c>
      <c r="I13" s="12">
        <v>5135235.176</v>
      </c>
      <c r="J13" s="12">
        <v>4847708.5449999999</v>
      </c>
      <c r="K13" s="12">
        <v>4771093.3679999998</v>
      </c>
      <c r="L13" s="12">
        <v>4726717.84509</v>
      </c>
      <c r="M13" s="12">
        <v>4717881.9243599996</v>
      </c>
      <c r="N13" s="12">
        <v>4717249.1492600003</v>
      </c>
      <c r="O13" s="12">
        <v>4784546.3427200001</v>
      </c>
      <c r="P13" s="12">
        <v>4832502.2593199993</v>
      </c>
      <c r="Q13" s="12">
        <v>4857507.1338400003</v>
      </c>
      <c r="R13" s="12">
        <v>4829979.8404699992</v>
      </c>
      <c r="S13" s="12">
        <v>4787755.8921999997</v>
      </c>
      <c r="T13" s="12">
        <v>4784219.0745699992</v>
      </c>
      <c r="U13" s="12">
        <v>4827357.5155300004</v>
      </c>
      <c r="V13" s="12">
        <v>4875274.1271999991</v>
      </c>
      <c r="W13" s="12">
        <v>4996602.0172600001</v>
      </c>
      <c r="X13" s="12">
        <v>5094987.029120001</v>
      </c>
      <c r="Y13" s="12">
        <v>5170649.786940001</v>
      </c>
      <c r="Z13" s="12">
        <v>5271732.2243900001</v>
      </c>
      <c r="AA13" s="12">
        <v>5393748.1185199991</v>
      </c>
      <c r="AB13" s="12">
        <v>5415175.2548900004</v>
      </c>
      <c r="AC13" s="12">
        <v>5459816.4697500002</v>
      </c>
      <c r="AD13" s="12">
        <v>5602165.8600599999</v>
      </c>
      <c r="AE13" s="12">
        <v>5733925.4486100003</v>
      </c>
      <c r="AF13" s="12">
        <v>5867194.5779499998</v>
      </c>
      <c r="AG13" s="12">
        <v>5948831.6529099997</v>
      </c>
      <c r="AH13" s="12">
        <v>6063953.6524400003</v>
      </c>
      <c r="AI13" s="12">
        <v>6191810.7751000002</v>
      </c>
      <c r="AJ13" s="12">
        <v>6250052.2260499997</v>
      </c>
      <c r="AK13" s="12">
        <v>6362358.8061699998</v>
      </c>
      <c r="AL13" s="12">
        <v>6536658.7314299997</v>
      </c>
      <c r="AM13" s="12">
        <f>'[1]Остаток_по срокам'!B18</f>
        <v>6668348.2564500002</v>
      </c>
      <c r="AN13"/>
      <c r="AO13"/>
      <c r="AP13"/>
      <c r="AQ13"/>
      <c r="AR13"/>
      <c r="AS13"/>
      <c r="AT13"/>
      <c r="AU13"/>
      <c r="AV13"/>
      <c r="AW13"/>
    </row>
    <row r="14" spans="1:49" s="1" customFormat="1" ht="13.35" customHeight="1" outlineLevel="1" x14ac:dyDescent="0.2">
      <c r="A14" s="5" t="s">
        <v>17</v>
      </c>
      <c r="B14" s="6">
        <v>1547192.426</v>
      </c>
      <c r="C14" s="6">
        <v>1611681.402</v>
      </c>
      <c r="D14" s="6">
        <v>1614509.3459999999</v>
      </c>
      <c r="E14" s="6">
        <v>1502751.6580000001</v>
      </c>
      <c r="F14" s="6">
        <v>1473591.8740000001</v>
      </c>
      <c r="G14" s="6">
        <v>1542226.53</v>
      </c>
      <c r="H14" s="6">
        <v>1604140.7860000001</v>
      </c>
      <c r="I14" s="6">
        <v>1545799.314</v>
      </c>
      <c r="J14" s="6">
        <v>1392373.6680000001</v>
      </c>
      <c r="K14" s="6">
        <v>1450827.5009999999</v>
      </c>
      <c r="L14" s="6">
        <v>1536098.3185500002</v>
      </c>
      <c r="M14" s="6">
        <v>1672570.25563</v>
      </c>
      <c r="N14" s="6">
        <v>1810615.7552000002</v>
      </c>
      <c r="O14" s="6">
        <v>2006032.5766799999</v>
      </c>
      <c r="P14" s="6">
        <v>2190967.0070700003</v>
      </c>
      <c r="Q14" s="6">
        <v>2368497.4818099998</v>
      </c>
      <c r="R14" s="6">
        <v>2366805.3840999999</v>
      </c>
      <c r="S14" s="6">
        <v>2349775.6175600006</v>
      </c>
      <c r="T14" s="6">
        <v>2400824.2071899995</v>
      </c>
      <c r="U14" s="6">
        <v>2504165.1433000001</v>
      </c>
      <c r="V14" s="6">
        <v>2576902.4565899996</v>
      </c>
      <c r="W14" s="6">
        <v>2637601.0101099997</v>
      </c>
      <c r="X14" s="6">
        <v>2656970.8262899998</v>
      </c>
      <c r="Y14" s="6">
        <v>2622793.7799200001</v>
      </c>
      <c r="Z14" s="6">
        <v>2569316.9594199997</v>
      </c>
      <c r="AA14" s="6">
        <v>2546996.2699199994</v>
      </c>
      <c r="AB14" s="6">
        <v>2423930.5234700004</v>
      </c>
      <c r="AC14" s="6">
        <v>2371060.7015799996</v>
      </c>
      <c r="AD14" s="6">
        <v>2412307.98832</v>
      </c>
      <c r="AE14" s="6">
        <v>2429803.7943000002</v>
      </c>
      <c r="AF14" s="6">
        <v>2433604.0500099999</v>
      </c>
      <c r="AG14" s="6">
        <v>2396217.9098200002</v>
      </c>
      <c r="AH14" s="6">
        <v>2370989.6405099998</v>
      </c>
      <c r="AI14" s="6">
        <v>2348317.2421900001</v>
      </c>
      <c r="AJ14" s="6">
        <v>2280360.4954300001</v>
      </c>
      <c r="AK14" s="6">
        <v>2209481.6690099998</v>
      </c>
      <c r="AL14" s="6">
        <v>2129951.1542000002</v>
      </c>
      <c r="AM14" s="6">
        <f>'[1]Остаток_по срокам'!B19</f>
        <v>2058996.6364899999</v>
      </c>
      <c r="AN14"/>
      <c r="AO14"/>
      <c r="AP14"/>
      <c r="AQ14"/>
      <c r="AR14"/>
      <c r="AS14"/>
      <c r="AT14"/>
      <c r="AU14"/>
      <c r="AV14"/>
      <c r="AW14"/>
    </row>
    <row r="15" spans="1:49" s="1" customFormat="1" ht="13.35" customHeight="1" outlineLevel="1" x14ac:dyDescent="0.2">
      <c r="A15" s="5" t="s">
        <v>18</v>
      </c>
      <c r="B15" s="6">
        <v>1750370.5290000001</v>
      </c>
      <c r="C15" s="6">
        <v>1781964.362</v>
      </c>
      <c r="D15" s="6">
        <v>1789685.2420000001</v>
      </c>
      <c r="E15" s="6">
        <v>3394524.551</v>
      </c>
      <c r="F15" s="6">
        <v>3332764.9870000002</v>
      </c>
      <c r="G15" s="6">
        <v>3259916.9219999998</v>
      </c>
      <c r="H15" s="6">
        <v>3178866.6660000002</v>
      </c>
      <c r="I15" s="6">
        <v>3104279.1549999998</v>
      </c>
      <c r="J15" s="6">
        <v>2995228.287</v>
      </c>
      <c r="K15" s="6">
        <v>2840656.2940000002</v>
      </c>
      <c r="L15" s="6">
        <v>2694135.1413099999</v>
      </c>
      <c r="M15" s="6">
        <v>2532677.7607300002</v>
      </c>
      <c r="N15" s="6">
        <v>2366177.7529800003</v>
      </c>
      <c r="O15" s="6">
        <v>2221641.2928899997</v>
      </c>
      <c r="P15" s="6">
        <v>2069071.0796799997</v>
      </c>
      <c r="Q15" s="6">
        <v>1923520.72052</v>
      </c>
      <c r="R15" s="6">
        <v>1883189.4975600003</v>
      </c>
      <c r="S15" s="6">
        <v>1845506.3533899998</v>
      </c>
      <c r="T15" s="6">
        <v>1781340.2283199998</v>
      </c>
      <c r="U15" s="6">
        <v>1704786.61069</v>
      </c>
      <c r="V15" s="6">
        <v>1668009.11369</v>
      </c>
      <c r="W15" s="6">
        <v>1706119.7787899997</v>
      </c>
      <c r="X15" s="6">
        <v>1768375.1639</v>
      </c>
      <c r="Y15" s="6">
        <v>1867927.75306</v>
      </c>
      <c r="Z15" s="6">
        <v>1984022.7001199999</v>
      </c>
      <c r="AA15" s="6">
        <v>2106559.6747099999</v>
      </c>
      <c r="AB15" s="6">
        <v>2236295.56525</v>
      </c>
      <c r="AC15" s="6">
        <v>2311571.7904000003</v>
      </c>
      <c r="AD15" s="6">
        <v>2392683.0851099999</v>
      </c>
      <c r="AE15" s="6">
        <v>2487426.5582699999</v>
      </c>
      <c r="AF15" s="6">
        <v>2606954.0999699999</v>
      </c>
      <c r="AG15" s="6">
        <v>2719786.3996899999</v>
      </c>
      <c r="AH15" s="6">
        <v>2843584.0468700002</v>
      </c>
      <c r="AI15" s="6">
        <v>2969911.6530900002</v>
      </c>
      <c r="AJ15" s="6">
        <v>3076769.21159</v>
      </c>
      <c r="AK15" s="6">
        <v>3233883.8535500001</v>
      </c>
      <c r="AL15" s="6">
        <v>3413379.2228999999</v>
      </c>
      <c r="AM15" s="6">
        <f>'[1]Остаток_по срокам'!B20</f>
        <v>3593182.0290299999</v>
      </c>
      <c r="AN15"/>
      <c r="AO15"/>
      <c r="AP15"/>
      <c r="AQ15"/>
      <c r="AR15"/>
      <c r="AS15"/>
      <c r="AT15"/>
      <c r="AU15"/>
      <c r="AV15"/>
      <c r="AW15"/>
    </row>
    <row r="16" spans="1:49" s="1" customFormat="1" ht="13.35" customHeight="1" outlineLevel="1" x14ac:dyDescent="0.2">
      <c r="A16" s="5" t="s">
        <v>19</v>
      </c>
      <c r="B16" s="6">
        <v>2031522.4639999999</v>
      </c>
      <c r="C16" s="6">
        <v>2065677.0970000001</v>
      </c>
      <c r="D16" s="6">
        <v>2085231.693</v>
      </c>
      <c r="E16" s="6">
        <v>397458.21600000001</v>
      </c>
      <c r="F16" s="6">
        <v>420871.408</v>
      </c>
      <c r="G16" s="6">
        <v>444483.76500000001</v>
      </c>
      <c r="H16" s="6">
        <v>465851.09899999999</v>
      </c>
      <c r="I16" s="6">
        <v>485156.70699999999</v>
      </c>
      <c r="J16" s="6">
        <v>460106.59</v>
      </c>
      <c r="K16" s="6">
        <v>479609.57299999997</v>
      </c>
      <c r="L16" s="6">
        <v>496484.38523000001</v>
      </c>
      <c r="M16" s="6">
        <v>512633.908</v>
      </c>
      <c r="N16" s="6">
        <v>540455.64107999997</v>
      </c>
      <c r="O16" s="6">
        <v>556872.47315000009</v>
      </c>
      <c r="P16" s="6">
        <v>572464.17257000005</v>
      </c>
      <c r="Q16" s="6">
        <v>565488.93151000002</v>
      </c>
      <c r="R16" s="6">
        <v>579984.95880999998</v>
      </c>
      <c r="S16" s="6">
        <v>592473.92125000001</v>
      </c>
      <c r="T16" s="6">
        <v>602054.63905999996</v>
      </c>
      <c r="U16" s="6">
        <v>618405.76154000009</v>
      </c>
      <c r="V16" s="6">
        <v>630362.55692</v>
      </c>
      <c r="W16" s="6">
        <v>652881.22836000007</v>
      </c>
      <c r="X16" s="6">
        <v>669641.03893000004</v>
      </c>
      <c r="Y16" s="6">
        <v>679928.25396</v>
      </c>
      <c r="Z16" s="6">
        <v>718392.56484999985</v>
      </c>
      <c r="AA16" s="6">
        <v>740192.17389000009</v>
      </c>
      <c r="AB16" s="6">
        <v>754949.16616999998</v>
      </c>
      <c r="AC16" s="6">
        <v>777183.97777</v>
      </c>
      <c r="AD16" s="6">
        <v>797174.78662999999</v>
      </c>
      <c r="AE16" s="6">
        <v>816695.09603999997</v>
      </c>
      <c r="AF16" s="6">
        <v>826636.42796999996</v>
      </c>
      <c r="AG16" s="6">
        <v>832827.34340000001</v>
      </c>
      <c r="AH16" s="6">
        <v>849379.96505999996</v>
      </c>
      <c r="AI16" s="6">
        <v>873581.87982000003</v>
      </c>
      <c r="AJ16" s="6">
        <v>892922.51902999997</v>
      </c>
      <c r="AK16" s="6">
        <v>918993.28361000004</v>
      </c>
      <c r="AL16" s="6">
        <v>993328.35433</v>
      </c>
      <c r="AM16" s="6">
        <f>'[1]Остаток_по срокам'!B21</f>
        <v>1016169.5909299999</v>
      </c>
      <c r="AN16"/>
      <c r="AO16"/>
      <c r="AP16"/>
      <c r="AQ16"/>
      <c r="AR16"/>
      <c r="AS16"/>
      <c r="AT16"/>
      <c r="AU16"/>
      <c r="AV16"/>
      <c r="AW16"/>
    </row>
    <row r="17" spans="1:49" s="1" customFormat="1" ht="13.35" customHeight="1" outlineLevel="1" x14ac:dyDescent="0.2">
      <c r="A17" s="7" t="s">
        <v>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f>'[1]Остаток_по срокам'!B22</f>
        <v>0</v>
      </c>
      <c r="AN17"/>
      <c r="AO17"/>
      <c r="AP17"/>
      <c r="AQ17"/>
      <c r="AR17"/>
      <c r="AS17"/>
      <c r="AT17"/>
      <c r="AU17"/>
      <c r="AV17"/>
      <c r="AW17"/>
    </row>
    <row r="18" spans="1:49" s="1" customFormat="1" ht="13.35" customHeight="1" outlineLevel="1" x14ac:dyDescent="0.2">
      <c r="A18" s="9" t="s">
        <v>8</v>
      </c>
      <c r="B18" s="10">
        <v>225292.052</v>
      </c>
      <c r="C18" s="10">
        <v>221886.25399999999</v>
      </c>
      <c r="D18" s="10">
        <v>224157.58799999999</v>
      </c>
      <c r="E18" s="10">
        <v>219518.24900000001</v>
      </c>
      <c r="F18" s="10">
        <v>226229.783</v>
      </c>
      <c r="G18" s="10">
        <v>235714.734</v>
      </c>
      <c r="H18" s="10">
        <v>242025.315</v>
      </c>
      <c r="I18" s="10">
        <v>236470.685</v>
      </c>
      <c r="J18" s="10">
        <v>222526.95300000001</v>
      </c>
      <c r="K18" s="10">
        <v>217668.609</v>
      </c>
      <c r="L18" s="10">
        <v>209848.85530000002</v>
      </c>
      <c r="M18" s="10">
        <v>209467.46491000004</v>
      </c>
      <c r="N18" s="10">
        <v>210334.05291999999</v>
      </c>
      <c r="O18" s="10">
        <v>215615.74982</v>
      </c>
      <c r="P18" s="10">
        <v>217963.42687</v>
      </c>
      <c r="Q18" s="10">
        <v>215491.78365999999</v>
      </c>
      <c r="R18" s="10">
        <v>211170.42745000002</v>
      </c>
      <c r="S18" s="10">
        <v>214949.28031</v>
      </c>
      <c r="T18" s="10">
        <v>215782.60724000001</v>
      </c>
      <c r="U18" s="10">
        <v>216382.99838</v>
      </c>
      <c r="V18" s="10">
        <v>208370.71608999997</v>
      </c>
      <c r="W18" s="10">
        <v>209828.54220999999</v>
      </c>
      <c r="X18" s="10">
        <v>207491.41558</v>
      </c>
      <c r="Y18" s="10">
        <v>240748.23744</v>
      </c>
      <c r="Z18" s="10">
        <v>221737.91162</v>
      </c>
      <c r="AA18" s="10">
        <v>267249.88610999996</v>
      </c>
      <c r="AB18" s="10">
        <v>253769.77544999999</v>
      </c>
      <c r="AC18" s="10">
        <v>201571.42257</v>
      </c>
      <c r="AD18" s="10">
        <v>209351.00998999999</v>
      </c>
      <c r="AE18" s="10">
        <v>214754.33447</v>
      </c>
      <c r="AF18" s="10">
        <v>219314.59257000001</v>
      </c>
      <c r="AG18" s="10">
        <v>223087.77402000001</v>
      </c>
      <c r="AH18" s="10">
        <v>248525.00740999999</v>
      </c>
      <c r="AI18" s="10">
        <v>250313.10897999999</v>
      </c>
      <c r="AJ18" s="10">
        <v>247499.59586</v>
      </c>
      <c r="AK18" s="10">
        <v>267866.78315999999</v>
      </c>
      <c r="AL18" s="10">
        <v>315468.52833</v>
      </c>
      <c r="AM18" s="10">
        <f>'[1]Остаток_по срокам'!B23</f>
        <v>255250.03834</v>
      </c>
      <c r="AN18"/>
      <c r="AO18"/>
      <c r="AP18"/>
      <c r="AQ18"/>
      <c r="AR18"/>
      <c r="AS18"/>
      <c r="AT18"/>
      <c r="AU18"/>
      <c r="AV18"/>
      <c r="AW18"/>
    </row>
    <row r="19" spans="1:49" s="1" customFormat="1" ht="13.35" customHeight="1" outlineLevel="1" x14ac:dyDescent="0.2">
      <c r="A19" s="5" t="s">
        <v>20</v>
      </c>
      <c r="B19" s="6">
        <v>3335.6849999999999</v>
      </c>
      <c r="C19" s="6">
        <v>3198.7170000000001</v>
      </c>
      <c r="D19" s="6">
        <v>4485.5110000000004</v>
      </c>
      <c r="E19" s="6">
        <v>4264.9089999999997</v>
      </c>
      <c r="F19" s="6">
        <v>687.23099999999999</v>
      </c>
      <c r="G19" s="6">
        <v>2630.645</v>
      </c>
      <c r="H19" s="6">
        <v>3066.7620000000002</v>
      </c>
      <c r="I19" s="6">
        <v>2107.0970000000002</v>
      </c>
      <c r="J19" s="6">
        <v>5443.49</v>
      </c>
      <c r="K19" s="6">
        <v>257.24400000000003</v>
      </c>
      <c r="L19" s="6">
        <v>420.91716000000002</v>
      </c>
      <c r="M19" s="6">
        <v>778.03988000000004</v>
      </c>
      <c r="N19" s="6">
        <v>480.80902000000003</v>
      </c>
      <c r="O19" s="6">
        <v>521.04951000000005</v>
      </c>
      <c r="P19" s="6">
        <v>365.61973999999998</v>
      </c>
      <c r="Q19" s="6">
        <v>795.91223000000002</v>
      </c>
      <c r="R19" s="6">
        <v>690.91236000000004</v>
      </c>
      <c r="S19" s="6">
        <v>768.05304000000001</v>
      </c>
      <c r="T19" s="6">
        <v>708.66314999999997</v>
      </c>
      <c r="U19" s="6">
        <v>805.10112000000004</v>
      </c>
      <c r="V19" s="6">
        <v>878.29795000000001</v>
      </c>
      <c r="W19" s="6">
        <v>1372.2793100000001</v>
      </c>
      <c r="X19" s="6">
        <v>437.29288000000003</v>
      </c>
      <c r="Y19" s="6">
        <v>36268.12225</v>
      </c>
      <c r="Z19" s="6">
        <v>16319.170059999999</v>
      </c>
      <c r="AA19" s="6">
        <v>58517.703000000001</v>
      </c>
      <c r="AB19" s="6">
        <v>50036.338329999999</v>
      </c>
      <c r="AC19" s="6">
        <v>5639.5697399999999</v>
      </c>
      <c r="AD19" s="6">
        <v>10025.483270000001</v>
      </c>
      <c r="AE19" s="6">
        <v>12203.854600000001</v>
      </c>
      <c r="AF19" s="6">
        <v>11791.53832</v>
      </c>
      <c r="AG19" s="6">
        <v>17841.8364</v>
      </c>
      <c r="AH19" s="6">
        <v>43973.69556</v>
      </c>
      <c r="AI19" s="6">
        <v>41247.292699999998</v>
      </c>
      <c r="AJ19" s="6">
        <v>38926.48057</v>
      </c>
      <c r="AK19" s="6">
        <v>60966.879229999999</v>
      </c>
      <c r="AL19" s="6">
        <v>102621.99468</v>
      </c>
      <c r="AM19" s="6">
        <f>'[1]Остаток_по срокам'!B24</f>
        <v>40370.624300000003</v>
      </c>
      <c r="AN19"/>
      <c r="AO19"/>
      <c r="AP19"/>
      <c r="AQ19"/>
      <c r="AR19"/>
      <c r="AS19"/>
      <c r="AT19"/>
      <c r="AU19"/>
      <c r="AV19"/>
      <c r="AW19"/>
    </row>
    <row r="20" spans="1:49" s="1" customFormat="1" ht="13.35" customHeight="1" outlineLevel="1" x14ac:dyDescent="0.2">
      <c r="A20" s="5" t="s">
        <v>5</v>
      </c>
      <c r="B20" s="6">
        <v>221956.367</v>
      </c>
      <c r="C20" s="6">
        <v>218687.53700000001</v>
      </c>
      <c r="D20" s="6">
        <v>219672.07699999999</v>
      </c>
      <c r="E20" s="6">
        <v>215253.34</v>
      </c>
      <c r="F20" s="6">
        <v>225542.552</v>
      </c>
      <c r="G20" s="6">
        <v>233084.08900000001</v>
      </c>
      <c r="H20" s="6">
        <v>238958.55300000001</v>
      </c>
      <c r="I20" s="6">
        <v>234363.58799999999</v>
      </c>
      <c r="J20" s="6">
        <v>217083.46299999999</v>
      </c>
      <c r="K20" s="6">
        <v>217411.36499999999</v>
      </c>
      <c r="L20" s="6">
        <v>209427.93814000001</v>
      </c>
      <c r="M20" s="6">
        <v>208689.42503000001</v>
      </c>
      <c r="N20" s="6">
        <v>209853.24389999997</v>
      </c>
      <c r="O20" s="6">
        <v>215094.70031000004</v>
      </c>
      <c r="P20" s="6">
        <v>217597.80713000003</v>
      </c>
      <c r="Q20" s="6">
        <v>214695.87142999997</v>
      </c>
      <c r="R20" s="6">
        <v>210479.51508999997</v>
      </c>
      <c r="S20" s="6">
        <v>214181.22726999997</v>
      </c>
      <c r="T20" s="6">
        <v>215073.94409</v>
      </c>
      <c r="U20" s="6">
        <v>215577.89726</v>
      </c>
      <c r="V20" s="6">
        <v>207492.41814000002</v>
      </c>
      <c r="W20" s="6">
        <v>208456.26289999997</v>
      </c>
      <c r="X20" s="6">
        <v>207054.12269999998</v>
      </c>
      <c r="Y20" s="6">
        <v>204480.11519000001</v>
      </c>
      <c r="Z20" s="6">
        <v>205418.74156000002</v>
      </c>
      <c r="AA20" s="6">
        <v>208732.18310999998</v>
      </c>
      <c r="AB20" s="6">
        <v>203733.43712000002</v>
      </c>
      <c r="AC20" s="6">
        <v>195931.85282999999</v>
      </c>
      <c r="AD20" s="6">
        <v>199325.52671999999</v>
      </c>
      <c r="AE20" s="6">
        <v>202550.47987000001</v>
      </c>
      <c r="AF20" s="6">
        <v>207523.05424999999</v>
      </c>
      <c r="AG20" s="6">
        <v>205245.93762000001</v>
      </c>
      <c r="AH20" s="6">
        <v>204551.31185</v>
      </c>
      <c r="AI20" s="6">
        <v>209065.81628</v>
      </c>
      <c r="AJ20" s="6">
        <v>208573.11528999999</v>
      </c>
      <c r="AK20" s="6">
        <v>206899.90393</v>
      </c>
      <c r="AL20" s="6">
        <v>212846.53365</v>
      </c>
      <c r="AM20" s="6">
        <f>'[1]Остаток_по срокам'!B25</f>
        <v>214879.41404</v>
      </c>
      <c r="AN20"/>
      <c r="AO20"/>
      <c r="AP20"/>
      <c r="AQ20"/>
      <c r="AR20"/>
      <c r="AS20"/>
      <c r="AT20"/>
      <c r="AU20"/>
      <c r="AV20"/>
      <c r="AW20"/>
    </row>
    <row r="21" spans="1:49" s="1" customFormat="1" ht="13.35" customHeight="1" x14ac:dyDescent="0.2">
      <c r="A21" s="9" t="s">
        <v>9</v>
      </c>
      <c r="B21" s="10">
        <v>9793717.5889999997</v>
      </c>
      <c r="C21" s="10">
        <v>9566092.4260000009</v>
      </c>
      <c r="D21" s="10">
        <v>9587970.6620000005</v>
      </c>
      <c r="E21" s="10">
        <v>9331657.4179999996</v>
      </c>
      <c r="F21" s="10">
        <v>8948035.5289999992</v>
      </c>
      <c r="G21" s="10">
        <v>9237023.6319999993</v>
      </c>
      <c r="H21" s="10">
        <v>9559656.8239999991</v>
      </c>
      <c r="I21" s="10">
        <v>8959171.9560000002</v>
      </c>
      <c r="J21" s="10">
        <v>8131117.7300000004</v>
      </c>
      <c r="K21" s="10">
        <v>8607267.1459999997</v>
      </c>
      <c r="L21" s="10">
        <v>8223096.8459000001</v>
      </c>
      <c r="M21" s="10">
        <v>8504844.5819600001</v>
      </c>
      <c r="N21" s="10">
        <v>8939674.2085999995</v>
      </c>
      <c r="O21" s="10">
        <v>8726564.1722400002</v>
      </c>
      <c r="P21" s="10">
        <v>8934942.483620001</v>
      </c>
      <c r="Q21" s="10">
        <v>9079633.5545999985</v>
      </c>
      <c r="R21" s="10">
        <v>8594890.1980500016</v>
      </c>
      <c r="S21" s="10">
        <v>9186589.5863699969</v>
      </c>
      <c r="T21" s="10">
        <v>9181164.6459799986</v>
      </c>
      <c r="U21" s="10">
        <v>8818639.6106300019</v>
      </c>
      <c r="V21" s="10">
        <v>9558315.6840499993</v>
      </c>
      <c r="W21" s="10">
        <v>9937587.2934000008</v>
      </c>
      <c r="X21" s="10">
        <v>9494122.6394299977</v>
      </c>
      <c r="Y21" s="10">
        <v>9874502.44967</v>
      </c>
      <c r="Z21" s="10">
        <v>10082224.422499999</v>
      </c>
      <c r="AA21" s="10">
        <v>9573274.6862599999</v>
      </c>
      <c r="AB21" s="10">
        <v>9546545.8961100001</v>
      </c>
      <c r="AC21" s="10">
        <v>10088676.769439999</v>
      </c>
      <c r="AD21" s="10">
        <v>10072633.09694</v>
      </c>
      <c r="AE21" s="10">
        <v>10850229.22769</v>
      </c>
      <c r="AF21" s="10">
        <v>10946760.52382</v>
      </c>
      <c r="AG21" s="10">
        <v>10457835.64301</v>
      </c>
      <c r="AH21" s="10">
        <v>10564595.47146</v>
      </c>
      <c r="AI21" s="10">
        <v>10738505.930919999</v>
      </c>
      <c r="AJ21" s="10">
        <v>10351811.58392</v>
      </c>
      <c r="AK21" s="10">
        <v>10607782.019029999</v>
      </c>
      <c r="AL21" s="10">
        <v>11206854.489259999</v>
      </c>
      <c r="AM21" s="10">
        <f>'[1]Остаток_по срокам'!B26</f>
        <v>10753190.52217</v>
      </c>
      <c r="AN21"/>
      <c r="AO21"/>
      <c r="AP21"/>
      <c r="AQ21"/>
      <c r="AR21"/>
      <c r="AS21"/>
      <c r="AT21"/>
      <c r="AU21"/>
      <c r="AV21"/>
      <c r="AW21"/>
    </row>
    <row r="22" spans="1:49" s="1" customFormat="1" ht="13.35" customHeight="1" x14ac:dyDescent="0.2">
      <c r="A22" s="5" t="s">
        <v>17</v>
      </c>
      <c r="B22" s="6">
        <v>3633512.41</v>
      </c>
      <c r="C22" s="6">
        <v>3631385.1830000002</v>
      </c>
      <c r="D22" s="6">
        <v>3590315.6970000002</v>
      </c>
      <c r="E22" s="6">
        <v>3391086.7409999999</v>
      </c>
      <c r="F22" s="6">
        <v>3258561.3620000002</v>
      </c>
      <c r="G22" s="6">
        <v>3465221.3080000002</v>
      </c>
      <c r="H22" s="6">
        <v>3473040.4580000001</v>
      </c>
      <c r="I22" s="6">
        <v>3159759.1630000002</v>
      </c>
      <c r="J22" s="6">
        <v>3023964.7540000002</v>
      </c>
      <c r="K22" s="6">
        <v>3701986.1510000001</v>
      </c>
      <c r="L22" s="6">
        <v>3498895.95255</v>
      </c>
      <c r="M22" s="6">
        <v>3838238.4418799998</v>
      </c>
      <c r="N22" s="6">
        <v>4241336.0783799998</v>
      </c>
      <c r="O22" s="6">
        <v>4273727.3193799993</v>
      </c>
      <c r="P22" s="6">
        <v>4507811.8445700007</v>
      </c>
      <c r="Q22" s="6">
        <v>4752374.9178299997</v>
      </c>
      <c r="R22" s="6">
        <v>4524677.7793399999</v>
      </c>
      <c r="S22" s="6">
        <v>4646619.3707600003</v>
      </c>
      <c r="T22" s="6">
        <v>4761091.0557700004</v>
      </c>
      <c r="U22" s="6">
        <v>4708200.0101900008</v>
      </c>
      <c r="V22" s="6">
        <v>5162806.1804600004</v>
      </c>
      <c r="W22" s="6">
        <v>5452084.2814999996</v>
      </c>
      <c r="X22" s="6">
        <v>5101850.574839999</v>
      </c>
      <c r="Y22" s="6">
        <v>5341210.3990300009</v>
      </c>
      <c r="Z22" s="6">
        <v>5414056.6551099997</v>
      </c>
      <c r="AA22" s="6">
        <v>5082225.2764900001</v>
      </c>
      <c r="AB22" s="6">
        <v>4892843.4621700002</v>
      </c>
      <c r="AC22" s="6">
        <v>5098537.9786599996</v>
      </c>
      <c r="AD22" s="6">
        <v>4996116.0920200003</v>
      </c>
      <c r="AE22" s="6">
        <v>5231933.1551799998</v>
      </c>
      <c r="AF22" s="6">
        <v>5421744.1842700001</v>
      </c>
      <c r="AG22" s="6">
        <v>4983852.0624599997</v>
      </c>
      <c r="AH22" s="6">
        <v>5114624.7036499996</v>
      </c>
      <c r="AI22" s="6">
        <v>5076559.3505499996</v>
      </c>
      <c r="AJ22" s="6">
        <v>4617571.4288499998</v>
      </c>
      <c r="AK22" s="6">
        <v>4520440.3092799997</v>
      </c>
      <c r="AL22" s="6">
        <v>4369689.5130700003</v>
      </c>
      <c r="AM22" s="6">
        <f>'[1]Остаток_по срокам'!B27</f>
        <v>4020537.4239500002</v>
      </c>
      <c r="AN22"/>
      <c r="AO22"/>
      <c r="AP22"/>
      <c r="AQ22"/>
      <c r="AR22"/>
      <c r="AS22"/>
      <c r="AT22"/>
      <c r="AU22"/>
      <c r="AV22"/>
      <c r="AW22"/>
    </row>
    <row r="23" spans="1:49" s="1" customFormat="1" ht="13.35" customHeight="1" x14ac:dyDescent="0.2">
      <c r="A23" s="5" t="s">
        <v>18</v>
      </c>
      <c r="B23" s="6">
        <v>3583766.5789999999</v>
      </c>
      <c r="C23" s="6">
        <v>3398683.89</v>
      </c>
      <c r="D23" s="6">
        <v>3350441.5559999999</v>
      </c>
      <c r="E23" s="6">
        <v>4998997.6830000002</v>
      </c>
      <c r="F23" s="6">
        <v>4755172.8880000003</v>
      </c>
      <c r="G23" s="6">
        <v>4868275.1359999999</v>
      </c>
      <c r="H23" s="6">
        <v>4921438.3830000004</v>
      </c>
      <c r="I23" s="6">
        <v>4753648.2750000004</v>
      </c>
      <c r="J23" s="6">
        <v>4254924.1619999995</v>
      </c>
      <c r="K23" s="6">
        <v>3952291.47</v>
      </c>
      <c r="L23" s="6">
        <v>3702722.3829999999</v>
      </c>
      <c r="M23" s="6">
        <v>3653333.4138099994</v>
      </c>
      <c r="N23" s="6">
        <v>3603270.5976599995</v>
      </c>
      <c r="O23" s="6">
        <v>3457380.1021999996</v>
      </c>
      <c r="P23" s="6">
        <v>3407712.0819999999</v>
      </c>
      <c r="Q23" s="6">
        <v>3305574.4575</v>
      </c>
      <c r="R23" s="6">
        <v>3166220.79519</v>
      </c>
      <c r="S23" s="6">
        <v>3500543.7967799995</v>
      </c>
      <c r="T23" s="6">
        <v>3420023.0340399998</v>
      </c>
      <c r="U23" s="6">
        <v>3124315.1565700001</v>
      </c>
      <c r="V23" s="6">
        <v>3257924.9403599994</v>
      </c>
      <c r="W23" s="6">
        <v>3356911.9166599996</v>
      </c>
      <c r="X23" s="6">
        <v>3357871.0008400003</v>
      </c>
      <c r="Y23" s="6">
        <v>3523244.1197700007</v>
      </c>
      <c r="Z23" s="6">
        <v>3656028.4990500007</v>
      </c>
      <c r="AA23" s="6">
        <v>3544252.3704700004</v>
      </c>
      <c r="AB23" s="6">
        <v>3824940.3288699999</v>
      </c>
      <c r="AC23" s="6">
        <v>3994159.3994900002</v>
      </c>
      <c r="AD23" s="6">
        <v>4083356.0307399998</v>
      </c>
      <c r="AE23" s="6">
        <v>4581956.2439200003</v>
      </c>
      <c r="AF23" s="6">
        <v>4491360.0805700002</v>
      </c>
      <c r="AG23" s="6">
        <v>4419086.0104200002</v>
      </c>
      <c r="AH23" s="6">
        <v>4352999.6979299998</v>
      </c>
      <c r="AI23" s="6">
        <v>4463429.7888000002</v>
      </c>
      <c r="AJ23" s="6">
        <v>4473962.8972800002</v>
      </c>
      <c r="AK23" s="6">
        <v>4755912.3551200004</v>
      </c>
      <c r="AL23" s="6">
        <v>5325529.8781300001</v>
      </c>
      <c r="AM23" s="6">
        <f>'[1]Остаток_по срокам'!B28</f>
        <v>5245218.1209800001</v>
      </c>
      <c r="AN23"/>
      <c r="AO23"/>
      <c r="AP23"/>
      <c r="AQ23"/>
      <c r="AR23"/>
      <c r="AS23"/>
      <c r="AT23"/>
      <c r="AU23"/>
      <c r="AV23"/>
      <c r="AW23"/>
    </row>
    <row r="24" spans="1:49" s="1" customFormat="1" ht="13.35" customHeight="1" x14ac:dyDescent="0.2">
      <c r="A24" s="5" t="s">
        <v>19</v>
      </c>
      <c r="B24" s="6">
        <v>2576438.6</v>
      </c>
      <c r="C24" s="6">
        <v>2536023.3530000001</v>
      </c>
      <c r="D24" s="6">
        <v>2647213.409</v>
      </c>
      <c r="E24" s="6">
        <v>941572.99399999995</v>
      </c>
      <c r="F24" s="6">
        <v>934301.27899999998</v>
      </c>
      <c r="G24" s="6">
        <v>903527.18799999997</v>
      </c>
      <c r="H24" s="6">
        <v>1165177.983</v>
      </c>
      <c r="I24" s="6">
        <v>1045764.518</v>
      </c>
      <c r="J24" s="6">
        <v>852228.81400000001</v>
      </c>
      <c r="K24" s="6">
        <v>952989.52500000002</v>
      </c>
      <c r="L24" s="6">
        <v>1021478.51035</v>
      </c>
      <c r="M24" s="6">
        <v>1013272.7262700001</v>
      </c>
      <c r="N24" s="6">
        <v>1095067.5325600002</v>
      </c>
      <c r="O24" s="6">
        <v>995456.75066000014</v>
      </c>
      <c r="P24" s="6">
        <v>1019418.5570499997</v>
      </c>
      <c r="Q24" s="6">
        <v>1021684.17927</v>
      </c>
      <c r="R24" s="6">
        <v>903991.62352000002</v>
      </c>
      <c r="S24" s="6">
        <v>1039426.4188299997</v>
      </c>
      <c r="T24" s="6">
        <v>1000050.5561699999</v>
      </c>
      <c r="U24" s="6">
        <v>986124.44386999984</v>
      </c>
      <c r="V24" s="6">
        <v>1137584.56323</v>
      </c>
      <c r="W24" s="6">
        <v>1128591.0952399999</v>
      </c>
      <c r="X24" s="6">
        <v>1034401.06375</v>
      </c>
      <c r="Y24" s="6">
        <v>1010047.93087</v>
      </c>
      <c r="Z24" s="6">
        <v>1012139.26834</v>
      </c>
      <c r="AA24" s="6">
        <v>946797.03929999995</v>
      </c>
      <c r="AB24" s="6">
        <v>828762.10507000005</v>
      </c>
      <c r="AC24" s="6">
        <v>995979.39129000006</v>
      </c>
      <c r="AD24" s="6">
        <v>993160.97418000002</v>
      </c>
      <c r="AE24" s="6">
        <v>1036339.82859</v>
      </c>
      <c r="AF24" s="6">
        <v>1033656.25898</v>
      </c>
      <c r="AG24" s="6">
        <v>1054897.5701299999</v>
      </c>
      <c r="AH24" s="6">
        <v>1096971.0698800001</v>
      </c>
      <c r="AI24" s="6">
        <v>1198516.7915699999</v>
      </c>
      <c r="AJ24" s="6">
        <v>1260277.2577899999</v>
      </c>
      <c r="AK24" s="6">
        <v>1331429.35463</v>
      </c>
      <c r="AL24" s="6">
        <v>1511635.09806</v>
      </c>
      <c r="AM24" s="6">
        <f>'[1]Остаток_по срокам'!B29</f>
        <v>1487434.9772399999</v>
      </c>
      <c r="AN24"/>
      <c r="AO24"/>
      <c r="AP24"/>
      <c r="AQ24"/>
      <c r="AR24"/>
      <c r="AS24"/>
      <c r="AT24"/>
      <c r="AU24"/>
      <c r="AV24"/>
      <c r="AW24"/>
    </row>
    <row r="25" spans="1:49" s="1" customFormat="1" ht="13.35" customHeight="1" x14ac:dyDescent="0.2">
      <c r="A25" s="7" t="s">
        <v>20</v>
      </c>
      <c r="B25" s="12">
        <v>4715142.91</v>
      </c>
      <c r="C25" s="12">
        <v>4356571.0269999998</v>
      </c>
      <c r="D25" s="12">
        <v>4351135.8430000003</v>
      </c>
      <c r="E25" s="12">
        <v>4288648.3279999997</v>
      </c>
      <c r="F25" s="12">
        <v>4000370.753</v>
      </c>
      <c r="G25" s="12">
        <v>4295303.2690000003</v>
      </c>
      <c r="H25" s="12">
        <v>4641634.6560000004</v>
      </c>
      <c r="I25" s="12">
        <v>4171630.4909999999</v>
      </c>
      <c r="J25" s="12">
        <v>3638199.65</v>
      </c>
      <c r="K25" s="12">
        <v>4215944.8329999996</v>
      </c>
      <c r="L25" s="12">
        <v>3893038.3054</v>
      </c>
      <c r="M25" s="12">
        <v>4206990.9554699985</v>
      </c>
      <c r="N25" s="12">
        <v>4668418.9199500009</v>
      </c>
      <c r="O25" s="12">
        <v>4417838.6222099997</v>
      </c>
      <c r="P25" s="12">
        <v>4602331.7981599998</v>
      </c>
      <c r="Q25" s="12">
        <v>4742553.5367200002</v>
      </c>
      <c r="R25" s="12">
        <v>4306618.0036800001</v>
      </c>
      <c r="S25" s="12">
        <v>4965504.9485900002</v>
      </c>
      <c r="T25" s="12">
        <v>4983023.1992100002</v>
      </c>
      <c r="U25" s="12">
        <v>4596661.85274</v>
      </c>
      <c r="V25" s="12">
        <v>5301514.3637899989</v>
      </c>
      <c r="W25" s="12">
        <v>5583006.1018099999</v>
      </c>
      <c r="X25" s="12">
        <v>5057327.9503800003</v>
      </c>
      <c r="Y25" s="12">
        <v>5373865.9077200005</v>
      </c>
      <c r="Z25" s="12">
        <v>5521602.3673600005</v>
      </c>
      <c r="AA25" s="12">
        <v>4913020.2330799997</v>
      </c>
      <c r="AB25" s="12">
        <v>4877830.2500800006</v>
      </c>
      <c r="AC25" s="12">
        <v>5381403.7810200006</v>
      </c>
      <c r="AD25" s="12">
        <v>5248618.8820599997</v>
      </c>
      <c r="AE25" s="12">
        <v>5914763.1081699999</v>
      </c>
      <c r="AF25" s="12">
        <v>5899468.9511700002</v>
      </c>
      <c r="AG25" s="12">
        <v>5343542.9659500001</v>
      </c>
      <c r="AH25" s="12">
        <v>5353517.1824000003</v>
      </c>
      <c r="AI25" s="12">
        <v>5422606.6760499999</v>
      </c>
      <c r="AJ25" s="12">
        <v>4987671.9902900001</v>
      </c>
      <c r="AK25" s="12">
        <v>5141732.5026399996</v>
      </c>
      <c r="AL25" s="12">
        <v>5637627.6591999996</v>
      </c>
      <c r="AM25" s="12">
        <f>'[1]Остаток_по срокам'!B30</f>
        <v>5067133.5281699998</v>
      </c>
      <c r="AN25"/>
      <c r="AO25"/>
      <c r="AP25"/>
      <c r="AQ25"/>
      <c r="AR25"/>
      <c r="AS25"/>
      <c r="AT25"/>
      <c r="AU25"/>
      <c r="AV25"/>
      <c r="AW25"/>
    </row>
    <row r="26" spans="1:49" s="1" customFormat="1" ht="13.35" customHeight="1" x14ac:dyDescent="0.2">
      <c r="A26" s="5" t="s">
        <v>17</v>
      </c>
      <c r="B26" s="6">
        <v>2308276.3509999998</v>
      </c>
      <c r="C26" s="6">
        <v>2238391.318</v>
      </c>
      <c r="D26" s="6">
        <v>2195478.4279999998</v>
      </c>
      <c r="E26" s="6">
        <v>2103588.423</v>
      </c>
      <c r="F26" s="6">
        <v>2010512.04</v>
      </c>
      <c r="G26" s="6">
        <v>2156078.8670000001</v>
      </c>
      <c r="H26" s="6">
        <v>2107858.2250000001</v>
      </c>
      <c r="I26" s="6">
        <v>1848323.4369999999</v>
      </c>
      <c r="J26" s="6">
        <v>1848674.5490000001</v>
      </c>
      <c r="K26" s="6">
        <v>2468570.0150000001</v>
      </c>
      <c r="L26" s="6">
        <v>2172225.5721399998</v>
      </c>
      <c r="M26" s="6">
        <v>2374357.6112799998</v>
      </c>
      <c r="N26" s="6">
        <v>2640573.5670799995</v>
      </c>
      <c r="O26" s="6">
        <v>2482789.44301</v>
      </c>
      <c r="P26" s="6">
        <v>2534442.64463</v>
      </c>
      <c r="Q26" s="6">
        <v>2598573.3074500002</v>
      </c>
      <c r="R26" s="6">
        <v>2368351.9103300003</v>
      </c>
      <c r="S26" s="6">
        <v>2511024.9804699998</v>
      </c>
      <c r="T26" s="6">
        <v>2575340.7926699989</v>
      </c>
      <c r="U26" s="6">
        <v>2419612.7641500002</v>
      </c>
      <c r="V26" s="6">
        <v>2793396.1420100001</v>
      </c>
      <c r="W26" s="6">
        <v>3022939.5342899999</v>
      </c>
      <c r="X26" s="6">
        <v>2651933.8712499999</v>
      </c>
      <c r="Y26" s="6">
        <v>2922896.7343000006</v>
      </c>
      <c r="Z26" s="6">
        <v>3050158.4372499995</v>
      </c>
      <c r="AA26" s="6">
        <v>2743961.1896800003</v>
      </c>
      <c r="AB26" s="6">
        <v>2672646.3758200007</v>
      </c>
      <c r="AC26" s="6">
        <v>2923409.1299100001</v>
      </c>
      <c r="AD26" s="6">
        <v>2783133.6304199998</v>
      </c>
      <c r="AE26" s="6">
        <v>3004679.84075</v>
      </c>
      <c r="AF26" s="6">
        <v>3195663.1885099998</v>
      </c>
      <c r="AG26" s="6">
        <v>2792880.09026</v>
      </c>
      <c r="AH26" s="6">
        <v>2948186.3749899999</v>
      </c>
      <c r="AI26" s="6">
        <v>2937307.9246399999</v>
      </c>
      <c r="AJ26" s="6">
        <v>2545784.0487099998</v>
      </c>
      <c r="AK26" s="6">
        <v>2517858.5441999999</v>
      </c>
      <c r="AL26" s="6">
        <v>2452584.8925200002</v>
      </c>
      <c r="AM26" s="6">
        <f>'[1]Остаток_по срокам'!B31</f>
        <v>2176420.2015</v>
      </c>
      <c r="AN26"/>
      <c r="AO26"/>
      <c r="AP26"/>
      <c r="AQ26"/>
      <c r="AR26"/>
      <c r="AS26"/>
      <c r="AT26"/>
      <c r="AU26"/>
      <c r="AV26"/>
      <c r="AW26"/>
    </row>
    <row r="27" spans="1:49" s="1" customFormat="1" ht="13.35" customHeight="1" x14ac:dyDescent="0.2">
      <c r="A27" s="5" t="s">
        <v>18</v>
      </c>
      <c r="B27" s="6">
        <v>1833396.05</v>
      </c>
      <c r="C27" s="6">
        <v>1616719.5279999999</v>
      </c>
      <c r="D27" s="6">
        <v>1560756.314</v>
      </c>
      <c r="E27" s="6">
        <v>1604473.132</v>
      </c>
      <c r="F27" s="6">
        <v>1422407.9010000001</v>
      </c>
      <c r="G27" s="6">
        <v>1608358.2139999999</v>
      </c>
      <c r="H27" s="6">
        <v>1742571.7169999999</v>
      </c>
      <c r="I27" s="6">
        <v>1649369.12</v>
      </c>
      <c r="J27" s="6">
        <v>1259695.875</v>
      </c>
      <c r="K27" s="6">
        <v>1111635.176</v>
      </c>
      <c r="L27" s="6">
        <v>1008587.2416900001</v>
      </c>
      <c r="M27" s="6">
        <v>1120655.6530799998</v>
      </c>
      <c r="N27" s="6">
        <v>1237092.8446800001</v>
      </c>
      <c r="O27" s="6">
        <v>1235738.8093099999</v>
      </c>
      <c r="P27" s="6">
        <v>1338641.0023200002</v>
      </c>
      <c r="Q27" s="6">
        <v>1382053.73698</v>
      </c>
      <c r="R27" s="6">
        <v>1283031.2976299999</v>
      </c>
      <c r="S27" s="6">
        <v>1655057.4433899999</v>
      </c>
      <c r="T27" s="6">
        <v>1638734.8057199998</v>
      </c>
      <c r="U27" s="6">
        <v>1419580.5458800001</v>
      </c>
      <c r="V27" s="6">
        <v>1589967.8266700001</v>
      </c>
      <c r="W27" s="6">
        <v>1650844.1378700002</v>
      </c>
      <c r="X27" s="6">
        <v>1589547.8369400001</v>
      </c>
      <c r="Y27" s="6">
        <v>1655370.0667099997</v>
      </c>
      <c r="Z27" s="6">
        <v>1672150.4989300002</v>
      </c>
      <c r="AA27" s="6">
        <v>1437851.8957600002</v>
      </c>
      <c r="AB27" s="6">
        <v>1588803.9636199998</v>
      </c>
      <c r="AC27" s="6">
        <v>1682786.8090900001</v>
      </c>
      <c r="AD27" s="6">
        <v>1690939.2306900001</v>
      </c>
      <c r="AE27" s="6">
        <v>2094821.97071</v>
      </c>
      <c r="AF27" s="6">
        <v>1884678.26566</v>
      </c>
      <c r="AG27" s="6">
        <v>1699539.89579</v>
      </c>
      <c r="AH27" s="6">
        <v>1509655.93612</v>
      </c>
      <c r="AI27" s="6">
        <v>1493758.42077</v>
      </c>
      <c r="AJ27" s="6">
        <v>1397455.69575</v>
      </c>
      <c r="AK27" s="6">
        <v>1522408.0116300001</v>
      </c>
      <c r="AL27" s="6">
        <v>1912528.46529</v>
      </c>
      <c r="AM27" s="6">
        <f>'[1]Остаток_по срокам'!B32</f>
        <v>1652322.9020100001</v>
      </c>
      <c r="AN27"/>
      <c r="AO27"/>
      <c r="AP27"/>
      <c r="AQ27"/>
      <c r="AR27"/>
      <c r="AS27"/>
      <c r="AT27"/>
      <c r="AU27"/>
      <c r="AV27"/>
      <c r="AW27"/>
    </row>
    <row r="28" spans="1:49" s="1" customFormat="1" ht="13.35" customHeight="1" x14ac:dyDescent="0.2">
      <c r="A28" s="5" t="s">
        <v>19</v>
      </c>
      <c r="B28" s="6">
        <v>573470.50899999996</v>
      </c>
      <c r="C28" s="6">
        <v>501460.18099999998</v>
      </c>
      <c r="D28" s="6">
        <v>594901.10100000002</v>
      </c>
      <c r="E28" s="6">
        <v>580586.77300000004</v>
      </c>
      <c r="F28" s="6">
        <v>567450.81200000003</v>
      </c>
      <c r="G28" s="6">
        <v>530866.18799999997</v>
      </c>
      <c r="H28" s="6">
        <v>791204.71400000004</v>
      </c>
      <c r="I28" s="6">
        <v>673937.93400000001</v>
      </c>
      <c r="J28" s="6">
        <v>529829.22600000002</v>
      </c>
      <c r="K28" s="6">
        <v>635739.64199999999</v>
      </c>
      <c r="L28" s="6">
        <v>712225.49156999995</v>
      </c>
      <c r="M28" s="6">
        <v>711977.69111000001</v>
      </c>
      <c r="N28" s="6">
        <v>790752.5081900002</v>
      </c>
      <c r="O28" s="6">
        <v>699310.36988999986</v>
      </c>
      <c r="P28" s="6">
        <v>729248.15121000004</v>
      </c>
      <c r="Q28" s="6">
        <v>761926.49228999997</v>
      </c>
      <c r="R28" s="6">
        <v>655234.79572000005</v>
      </c>
      <c r="S28" s="6">
        <v>799422.52473000006</v>
      </c>
      <c r="T28" s="6">
        <v>768947.60081999993</v>
      </c>
      <c r="U28" s="6">
        <v>757468.54270999995</v>
      </c>
      <c r="V28" s="6">
        <v>918150.39511000004</v>
      </c>
      <c r="W28" s="6">
        <v>909222.42965000006</v>
      </c>
      <c r="X28" s="6">
        <v>815846.24219000002</v>
      </c>
      <c r="Y28" s="6">
        <v>795599.10671000008</v>
      </c>
      <c r="Z28" s="6">
        <v>799293.43118000007</v>
      </c>
      <c r="AA28" s="6">
        <v>731207.14763999998</v>
      </c>
      <c r="AB28" s="6">
        <v>616379.91064000013</v>
      </c>
      <c r="AC28" s="6">
        <v>775207.84201999998</v>
      </c>
      <c r="AD28" s="6">
        <v>774546.02095000003</v>
      </c>
      <c r="AE28" s="6">
        <v>815261.29671000002</v>
      </c>
      <c r="AF28" s="6">
        <v>819127.49699999997</v>
      </c>
      <c r="AG28" s="6">
        <v>851122.97990000003</v>
      </c>
      <c r="AH28" s="6">
        <v>895674.87129000004</v>
      </c>
      <c r="AI28" s="6">
        <v>991540.33063999994</v>
      </c>
      <c r="AJ28" s="6">
        <v>1044432.24583</v>
      </c>
      <c r="AK28" s="6">
        <v>1101465.9468100001</v>
      </c>
      <c r="AL28" s="6">
        <v>1272514.3013899999</v>
      </c>
      <c r="AM28" s="6">
        <f>'[1]Остаток_по срокам'!B33</f>
        <v>1238390.42466</v>
      </c>
      <c r="AN28"/>
      <c r="AO28"/>
      <c r="AP28"/>
      <c r="AQ28"/>
      <c r="AR28"/>
      <c r="AS28"/>
      <c r="AT28"/>
      <c r="AU28"/>
      <c r="AV28"/>
      <c r="AW28"/>
    </row>
    <row r="29" spans="1:49" s="1" customFormat="1" ht="13.35" customHeight="1" x14ac:dyDescent="0.2">
      <c r="A29" s="7" t="s">
        <v>5</v>
      </c>
      <c r="B29" s="12">
        <v>5078574.6789999995</v>
      </c>
      <c r="C29" s="12">
        <v>5209521.3990000002</v>
      </c>
      <c r="D29" s="12">
        <v>5236834.8190000001</v>
      </c>
      <c r="E29" s="12">
        <v>5043009.09</v>
      </c>
      <c r="F29" s="12">
        <v>4947664.7759999996</v>
      </c>
      <c r="G29" s="12">
        <v>4941720.3629999999</v>
      </c>
      <c r="H29" s="12">
        <v>4918022.1679999996</v>
      </c>
      <c r="I29" s="12">
        <v>4787541.4649999999</v>
      </c>
      <c r="J29" s="12">
        <v>4492918.08</v>
      </c>
      <c r="K29" s="12">
        <v>4391322.3130000001</v>
      </c>
      <c r="L29" s="12">
        <v>4330058.5405000001</v>
      </c>
      <c r="M29" s="12">
        <v>4297853.6264899997</v>
      </c>
      <c r="N29" s="12">
        <v>4271255.2886499995</v>
      </c>
      <c r="O29" s="12">
        <v>4308725.5500299996</v>
      </c>
      <c r="P29" s="12">
        <v>4332610.6854599994</v>
      </c>
      <c r="Q29" s="12">
        <v>4337080.0178800002</v>
      </c>
      <c r="R29" s="12">
        <v>4288272.1943699997</v>
      </c>
      <c r="S29" s="12">
        <v>4221084.6377800005</v>
      </c>
      <c r="T29" s="12">
        <v>4198141.4467700003</v>
      </c>
      <c r="U29" s="12">
        <v>4221977.75789</v>
      </c>
      <c r="V29" s="12">
        <v>4256801.3202599995</v>
      </c>
      <c r="W29" s="12">
        <v>4354581.1915899999</v>
      </c>
      <c r="X29" s="12">
        <v>4436794.6890500002</v>
      </c>
      <c r="Y29" s="12">
        <v>4500636.5419500005</v>
      </c>
      <c r="Z29" s="12">
        <v>4560622.0551399998</v>
      </c>
      <c r="AA29" s="12">
        <v>4660254.4531800002</v>
      </c>
      <c r="AB29" s="12">
        <v>4668715.6460299995</v>
      </c>
      <c r="AC29" s="12">
        <v>4707272.9884200003</v>
      </c>
      <c r="AD29" s="12">
        <v>4824014.2148799999</v>
      </c>
      <c r="AE29" s="12">
        <v>4935466.1195200002</v>
      </c>
      <c r="AF29" s="12">
        <v>5047291.5726500005</v>
      </c>
      <c r="AG29" s="12">
        <v>5114292.6770599997</v>
      </c>
      <c r="AH29" s="12">
        <v>5211078.2890600003</v>
      </c>
      <c r="AI29" s="12">
        <v>5315899.2548700003</v>
      </c>
      <c r="AJ29" s="12">
        <v>5364139.59363</v>
      </c>
      <c r="AK29" s="12">
        <v>5466049.5163899995</v>
      </c>
      <c r="AL29" s="12">
        <v>5569226.8300599996</v>
      </c>
      <c r="AM29" s="12">
        <f>'[1]Остаток_по срокам'!B34</f>
        <v>5686056.9939999999</v>
      </c>
      <c r="AN29"/>
      <c r="AO29"/>
      <c r="AP29"/>
      <c r="AQ29"/>
      <c r="AR29"/>
      <c r="AS29"/>
      <c r="AT29"/>
      <c r="AU29"/>
      <c r="AV29"/>
      <c r="AW29"/>
    </row>
    <row r="30" spans="1:49" s="1" customFormat="1" ht="13.35" customHeight="1" x14ac:dyDescent="0.2">
      <c r="A30" s="5" t="s">
        <v>17</v>
      </c>
      <c r="B30" s="6">
        <v>1325236.0589999999</v>
      </c>
      <c r="C30" s="6">
        <v>1392993.865</v>
      </c>
      <c r="D30" s="6">
        <v>1394837.2690000001</v>
      </c>
      <c r="E30" s="6">
        <v>1287498.318</v>
      </c>
      <c r="F30" s="6">
        <v>1248049.3219999999</v>
      </c>
      <c r="G30" s="6">
        <v>1309142.4410000001</v>
      </c>
      <c r="H30" s="6">
        <v>1365182.233</v>
      </c>
      <c r="I30" s="6">
        <v>1311435.726</v>
      </c>
      <c r="J30" s="6">
        <v>1175290.2050000001</v>
      </c>
      <c r="K30" s="6">
        <v>1233416.1359999999</v>
      </c>
      <c r="L30" s="6">
        <v>1326670.38041</v>
      </c>
      <c r="M30" s="6">
        <v>1463880.8306</v>
      </c>
      <c r="N30" s="6">
        <v>1600762.5113000001</v>
      </c>
      <c r="O30" s="6">
        <v>1790937.87637</v>
      </c>
      <c r="P30" s="6">
        <v>1973369.19994</v>
      </c>
      <c r="Q30" s="6">
        <v>2153801.61038</v>
      </c>
      <c r="R30" s="6">
        <v>2156325.8690099996</v>
      </c>
      <c r="S30" s="6">
        <v>2135594.39029</v>
      </c>
      <c r="T30" s="6">
        <v>2185750.2631000001</v>
      </c>
      <c r="U30" s="6">
        <v>2288587.2460400001</v>
      </c>
      <c r="V30" s="6">
        <v>2369410.0384499999</v>
      </c>
      <c r="W30" s="6">
        <v>2429144.7472099997</v>
      </c>
      <c r="X30" s="6">
        <v>2449916.7035899996</v>
      </c>
      <c r="Y30" s="6">
        <v>2418313.6647299994</v>
      </c>
      <c r="Z30" s="6">
        <v>2363898.2178600002</v>
      </c>
      <c r="AA30" s="6">
        <v>2338264.0868099993</v>
      </c>
      <c r="AB30" s="6">
        <v>2220197.08635</v>
      </c>
      <c r="AC30" s="6">
        <v>2175128.8487499999</v>
      </c>
      <c r="AD30" s="6">
        <v>2212982.4616</v>
      </c>
      <c r="AE30" s="6">
        <v>2227253.3144299998</v>
      </c>
      <c r="AF30" s="6">
        <v>2226080.9957599998</v>
      </c>
      <c r="AG30" s="6">
        <v>2190971.9722000002</v>
      </c>
      <c r="AH30" s="6">
        <v>2166438.3286600001</v>
      </c>
      <c r="AI30" s="6">
        <v>2139251.4259100002</v>
      </c>
      <c r="AJ30" s="6">
        <v>2071787.38014</v>
      </c>
      <c r="AK30" s="6">
        <v>2002581.76508</v>
      </c>
      <c r="AL30" s="6">
        <v>1917104.6205500001</v>
      </c>
      <c r="AM30" s="6">
        <f>'[1]Остаток_по срокам'!B35</f>
        <v>1844117.22245</v>
      </c>
      <c r="AN30"/>
      <c r="AO30"/>
      <c r="AP30"/>
      <c r="AQ30"/>
      <c r="AR30"/>
      <c r="AS30"/>
      <c r="AT30"/>
      <c r="AU30"/>
      <c r="AV30"/>
      <c r="AW30"/>
    </row>
    <row r="31" spans="1:49" s="1" customFormat="1" ht="13.35" customHeight="1" x14ac:dyDescent="0.2">
      <c r="A31" s="5" t="s">
        <v>18</v>
      </c>
      <c r="B31" s="6">
        <v>1750370.5290000001</v>
      </c>
      <c r="C31" s="6">
        <v>1781964.362</v>
      </c>
      <c r="D31" s="6">
        <v>1789685.2420000001</v>
      </c>
      <c r="E31" s="6">
        <v>3394524.551</v>
      </c>
      <c r="F31" s="6">
        <v>3332764.9870000002</v>
      </c>
      <c r="G31" s="6">
        <v>3259916.9219999998</v>
      </c>
      <c r="H31" s="6">
        <v>3178866.6660000002</v>
      </c>
      <c r="I31" s="6">
        <v>3104279.1549999998</v>
      </c>
      <c r="J31" s="6">
        <v>2995228.287</v>
      </c>
      <c r="K31" s="6">
        <v>2840656.2940000002</v>
      </c>
      <c r="L31" s="6">
        <v>2694135.1413099999</v>
      </c>
      <c r="M31" s="6">
        <v>2532677.7607300002</v>
      </c>
      <c r="N31" s="6">
        <v>2366177.7529799994</v>
      </c>
      <c r="O31" s="6">
        <v>2221641.2928899997</v>
      </c>
      <c r="P31" s="6">
        <v>2069071.0796799997</v>
      </c>
      <c r="Q31" s="6">
        <v>1923520.72052</v>
      </c>
      <c r="R31" s="6">
        <v>1883189.4975600003</v>
      </c>
      <c r="S31" s="6">
        <v>1845486.3533899998</v>
      </c>
      <c r="T31" s="6">
        <v>1781288.22832</v>
      </c>
      <c r="U31" s="6">
        <v>1704734.61069</v>
      </c>
      <c r="V31" s="6">
        <v>1667957.1136899996</v>
      </c>
      <c r="W31" s="6">
        <v>1706067.7787899999</v>
      </c>
      <c r="X31" s="6">
        <v>1768323.1639</v>
      </c>
      <c r="Y31" s="6">
        <v>1867874.0530599998</v>
      </c>
      <c r="Z31" s="6">
        <v>1983878.00012</v>
      </c>
      <c r="AA31" s="6">
        <v>2106400.4747100002</v>
      </c>
      <c r="AB31" s="6">
        <v>2236136.3652499998</v>
      </c>
      <c r="AC31" s="6">
        <v>2311372.5904000001</v>
      </c>
      <c r="AD31" s="6">
        <v>2392416.8000500002</v>
      </c>
      <c r="AE31" s="6">
        <v>2487134.2732099998</v>
      </c>
      <c r="AF31" s="6">
        <v>2606681.8149100002</v>
      </c>
      <c r="AG31" s="6">
        <v>2719546.1146300002</v>
      </c>
      <c r="AH31" s="6">
        <v>2843343.7618100001</v>
      </c>
      <c r="AI31" s="6">
        <v>2969671.36803</v>
      </c>
      <c r="AJ31" s="6">
        <v>3076507.2015300002</v>
      </c>
      <c r="AK31" s="6">
        <v>3233504.3434899999</v>
      </c>
      <c r="AL31" s="6">
        <v>3413001.4128399999</v>
      </c>
      <c r="AM31" s="6">
        <f>'[1]Остаток_по срокам'!B36</f>
        <v>3592895.2189699998</v>
      </c>
      <c r="AN31"/>
      <c r="AO31"/>
      <c r="AP31"/>
      <c r="AQ31"/>
      <c r="AR31"/>
      <c r="AS31"/>
      <c r="AT31"/>
      <c r="AU31"/>
      <c r="AV31"/>
      <c r="AW31"/>
    </row>
    <row r="32" spans="1:49" s="1" customFormat="1" ht="13.35" customHeight="1" x14ac:dyDescent="0.2">
      <c r="A32" s="5" t="s">
        <v>19</v>
      </c>
      <c r="B32" s="6">
        <v>2002968.091</v>
      </c>
      <c r="C32" s="6">
        <v>2034563.172</v>
      </c>
      <c r="D32" s="6">
        <v>2052312.308</v>
      </c>
      <c r="E32" s="6">
        <v>360986.22100000002</v>
      </c>
      <c r="F32" s="6">
        <v>366850.467</v>
      </c>
      <c r="G32" s="6">
        <v>372661</v>
      </c>
      <c r="H32" s="6">
        <v>373973.26899999997</v>
      </c>
      <c r="I32" s="6">
        <v>371826.58399999997</v>
      </c>
      <c r="J32" s="6">
        <v>322399.58799999999</v>
      </c>
      <c r="K32" s="6">
        <v>317249.88299999997</v>
      </c>
      <c r="L32" s="6">
        <v>309253.01877999998</v>
      </c>
      <c r="M32" s="6">
        <v>301295.03516000009</v>
      </c>
      <c r="N32" s="6">
        <v>304315.02437</v>
      </c>
      <c r="O32" s="6">
        <v>296146.38077000005</v>
      </c>
      <c r="P32" s="6">
        <v>290170.40584000002</v>
      </c>
      <c r="Q32" s="6">
        <v>259757.68698</v>
      </c>
      <c r="R32" s="6">
        <v>248756.8278</v>
      </c>
      <c r="S32" s="6">
        <v>240003.89410000003</v>
      </c>
      <c r="T32" s="6">
        <v>231102.95534999997</v>
      </c>
      <c r="U32" s="6">
        <v>228655.90116000004</v>
      </c>
      <c r="V32" s="6">
        <v>219434.16812000002</v>
      </c>
      <c r="W32" s="6">
        <v>219368.66558999996</v>
      </c>
      <c r="X32" s="6">
        <v>218554.82156000004</v>
      </c>
      <c r="Y32" s="6">
        <v>214448.82415999999</v>
      </c>
      <c r="Z32" s="6">
        <v>212845.83715999997</v>
      </c>
      <c r="AA32" s="6">
        <v>215589.89165999996</v>
      </c>
      <c r="AB32" s="6">
        <v>212382.19443</v>
      </c>
      <c r="AC32" s="6">
        <v>220771.54927000002</v>
      </c>
      <c r="AD32" s="6">
        <v>218614.95323000001</v>
      </c>
      <c r="AE32" s="6">
        <v>221078.53187999999</v>
      </c>
      <c r="AF32" s="6">
        <v>214528.76198000001</v>
      </c>
      <c r="AG32" s="6">
        <v>203774.59023</v>
      </c>
      <c r="AH32" s="6">
        <v>201296.19859000001</v>
      </c>
      <c r="AI32" s="6">
        <v>206976.46093</v>
      </c>
      <c r="AJ32" s="6">
        <v>215845.01196</v>
      </c>
      <c r="AK32" s="6">
        <v>229963.40781999999</v>
      </c>
      <c r="AL32" s="6">
        <v>239120.79667000001</v>
      </c>
      <c r="AM32" s="6">
        <f>'[1]Остаток_по срокам'!B37</f>
        <v>249044.55257999999</v>
      </c>
      <c r="AN32"/>
      <c r="AO32"/>
      <c r="AP32"/>
      <c r="AQ32"/>
      <c r="AR32"/>
      <c r="AS32"/>
      <c r="AT32"/>
      <c r="AU32"/>
      <c r="AV32"/>
      <c r="AW32"/>
    </row>
    <row r="33" spans="1:49" s="1" customFormat="1" ht="13.35" customHeight="1" outlineLevel="1" x14ac:dyDescent="0.2">
      <c r="A33" s="9" t="s">
        <v>13</v>
      </c>
      <c r="B33" s="10">
        <v>28554.373</v>
      </c>
      <c r="C33" s="10">
        <v>31113.924999999999</v>
      </c>
      <c r="D33" s="10">
        <v>33319.385000000002</v>
      </c>
      <c r="E33" s="10">
        <v>36871.995000000003</v>
      </c>
      <c r="F33" s="10">
        <v>54320.940999999999</v>
      </c>
      <c r="G33" s="10">
        <v>72933.168000000005</v>
      </c>
      <c r="H33" s="10">
        <v>93099.94</v>
      </c>
      <c r="I33" s="10">
        <v>114290.62300000001</v>
      </c>
      <c r="J33" s="10">
        <v>137707.00200000001</v>
      </c>
      <c r="K33" s="10">
        <v>162359.69</v>
      </c>
      <c r="L33" s="10">
        <v>187231.36645</v>
      </c>
      <c r="M33" s="10">
        <v>211338.87284</v>
      </c>
      <c r="N33" s="10">
        <v>236140.61671</v>
      </c>
      <c r="O33" s="10">
        <v>260726.09237999999</v>
      </c>
      <c r="P33" s="10">
        <v>282293.76673000003</v>
      </c>
      <c r="Q33" s="10">
        <v>305731.24453000003</v>
      </c>
      <c r="R33" s="10">
        <v>331228.13101000007</v>
      </c>
      <c r="S33" s="10">
        <v>352490.02715000004</v>
      </c>
      <c r="T33" s="10">
        <v>371003.68371000001</v>
      </c>
      <c r="U33" s="10">
        <v>389801.86037999997</v>
      </c>
      <c r="V33" s="10">
        <v>410980.38879999996</v>
      </c>
      <c r="W33" s="10">
        <v>433564.56277000002</v>
      </c>
      <c r="X33" s="10">
        <v>451138.21736999997</v>
      </c>
      <c r="Y33" s="10">
        <v>465533.1298</v>
      </c>
      <c r="Z33" s="10">
        <v>505691.42768999998</v>
      </c>
      <c r="AA33" s="10">
        <v>524761.48222999997</v>
      </c>
      <c r="AB33" s="10">
        <v>542726.17174000002</v>
      </c>
      <c r="AC33" s="10">
        <v>556728.62850000011</v>
      </c>
      <c r="AD33" s="10">
        <v>579284.70264999999</v>
      </c>
      <c r="AE33" s="10">
        <v>596897.89167000004</v>
      </c>
      <c r="AF33" s="10">
        <v>613468.99349999998</v>
      </c>
      <c r="AG33" s="10">
        <v>630502.08068000001</v>
      </c>
      <c r="AH33" s="10">
        <v>650185.16650000005</v>
      </c>
      <c r="AI33" s="10">
        <v>668755.66118000005</v>
      </c>
      <c r="AJ33" s="10">
        <v>679235.22721000004</v>
      </c>
      <c r="AK33" s="10">
        <v>690803.64593</v>
      </c>
      <c r="AL33" s="10">
        <v>755966.07655</v>
      </c>
      <c r="AM33" s="10">
        <f>'[1]Остаток_по срокам'!B38</f>
        <v>768721.05723999999</v>
      </c>
      <c r="AN33"/>
      <c r="AO33"/>
      <c r="AP33"/>
      <c r="AQ33"/>
      <c r="AR33"/>
      <c r="AS33"/>
      <c r="AT33"/>
      <c r="AU33"/>
      <c r="AV33"/>
      <c r="AW33"/>
    </row>
    <row r="34" spans="1:49" s="1" customFormat="1" ht="13.35" customHeight="1" outlineLevel="1" x14ac:dyDescent="0.2">
      <c r="A34" s="5" t="s">
        <v>17</v>
      </c>
      <c r="B34" s="6" t="s">
        <v>2</v>
      </c>
      <c r="C34" s="6" t="s">
        <v>2</v>
      </c>
      <c r="D34" s="6">
        <v>400</v>
      </c>
      <c r="E34" s="6">
        <v>400</v>
      </c>
      <c r="F34" s="6">
        <v>300</v>
      </c>
      <c r="G34" s="6">
        <v>333.04300000000001</v>
      </c>
      <c r="H34" s="6">
        <v>300</v>
      </c>
      <c r="I34" s="6">
        <v>300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6" t="s">
        <v>2</v>
      </c>
      <c r="Q34" s="6" t="s">
        <v>2</v>
      </c>
      <c r="R34" s="6" t="s">
        <v>2</v>
      </c>
      <c r="S34" s="6" t="s">
        <v>2</v>
      </c>
      <c r="T34" s="6" t="s">
        <v>2</v>
      </c>
      <c r="U34" s="6" t="s">
        <v>2</v>
      </c>
      <c r="V34" s="6" t="s">
        <v>2</v>
      </c>
      <c r="W34" s="6" t="s">
        <v>2</v>
      </c>
      <c r="X34" s="6" t="s">
        <v>2</v>
      </c>
      <c r="Y34" s="6" t="s">
        <v>2</v>
      </c>
      <c r="Z34" s="6" t="s">
        <v>2</v>
      </c>
      <c r="AA34" s="6" t="s">
        <v>2</v>
      </c>
      <c r="AB34" s="6" t="s">
        <v>2</v>
      </c>
      <c r="AC34" s="6" t="s">
        <v>2</v>
      </c>
      <c r="AD34" s="6">
        <v>270</v>
      </c>
      <c r="AE34" s="6">
        <v>320.48948000000001</v>
      </c>
      <c r="AF34" s="6">
        <v>320.48948000000001</v>
      </c>
      <c r="AG34" s="6">
        <v>370.48948000000001</v>
      </c>
      <c r="AH34" s="6">
        <v>348.72199999999998</v>
      </c>
      <c r="AI34" s="6">
        <v>330.51148000000001</v>
      </c>
      <c r="AJ34" s="6">
        <v>317.54933</v>
      </c>
      <c r="AK34" s="6">
        <v>297.54933</v>
      </c>
      <c r="AL34" s="6">
        <v>285</v>
      </c>
      <c r="AM34" s="6">
        <f>'[1]Остаток_по срокам'!B39</f>
        <v>215</v>
      </c>
      <c r="AN34"/>
      <c r="AO34"/>
      <c r="AP34"/>
      <c r="AQ34"/>
      <c r="AR34"/>
      <c r="AS34"/>
      <c r="AT34"/>
      <c r="AU34"/>
      <c r="AV34"/>
      <c r="AW34"/>
    </row>
    <row r="35" spans="1:49" s="1" customFormat="1" ht="13.35" customHeight="1" outlineLevel="1" x14ac:dyDescent="0.2">
      <c r="A35" s="5" t="s">
        <v>18</v>
      </c>
      <c r="B35" s="6" t="s">
        <v>2</v>
      </c>
      <c r="C35" s="6" t="s">
        <v>2</v>
      </c>
      <c r="D35" s="6" t="s">
        <v>2</v>
      </c>
      <c r="E35" s="6" t="s">
        <v>2</v>
      </c>
      <c r="F35" s="6" t="s">
        <v>2</v>
      </c>
      <c r="G35" s="6" t="s">
        <v>2</v>
      </c>
      <c r="H35" s="6" t="s">
        <v>2</v>
      </c>
      <c r="I35" s="6" t="s">
        <v>2</v>
      </c>
      <c r="J35" s="6" t="s">
        <v>2</v>
      </c>
      <c r="K35" s="6" t="s">
        <v>2</v>
      </c>
      <c r="L35" s="6" t="s">
        <v>2</v>
      </c>
      <c r="M35" s="6" t="s">
        <v>2</v>
      </c>
      <c r="N35" s="6" t="s">
        <v>2</v>
      </c>
      <c r="O35" s="6" t="s">
        <v>2</v>
      </c>
      <c r="P35" s="6" t="s">
        <v>2</v>
      </c>
      <c r="Q35" s="6" t="s">
        <v>2</v>
      </c>
      <c r="R35" s="6" t="s">
        <v>2</v>
      </c>
      <c r="S35" s="6">
        <v>20</v>
      </c>
      <c r="T35" s="6">
        <v>52</v>
      </c>
      <c r="U35" s="6">
        <v>52</v>
      </c>
      <c r="V35" s="6">
        <v>52</v>
      </c>
      <c r="W35" s="6">
        <v>52</v>
      </c>
      <c r="X35" s="6">
        <v>52</v>
      </c>
      <c r="Y35" s="6">
        <v>53.7</v>
      </c>
      <c r="Z35" s="6">
        <v>144.69999999999999</v>
      </c>
      <c r="AA35" s="6">
        <v>159.19999999999999</v>
      </c>
      <c r="AB35" s="6">
        <v>159.19999999999999</v>
      </c>
      <c r="AC35" s="6">
        <v>199.2</v>
      </c>
      <c r="AD35" s="6">
        <v>266.28505999999999</v>
      </c>
      <c r="AE35" s="6">
        <v>292.28505999999999</v>
      </c>
      <c r="AF35" s="6">
        <v>272.28505999999999</v>
      </c>
      <c r="AG35" s="6">
        <v>240.28505999999999</v>
      </c>
      <c r="AH35" s="6">
        <v>240.28505999999999</v>
      </c>
      <c r="AI35" s="6">
        <v>240.28505999999999</v>
      </c>
      <c r="AJ35" s="6">
        <v>262.01006000000001</v>
      </c>
      <c r="AK35" s="6">
        <v>379.51006000000001</v>
      </c>
      <c r="AL35" s="6">
        <v>378.29953999999998</v>
      </c>
      <c r="AM35" s="6">
        <f>'[1]Остаток_по срокам'!B40</f>
        <v>287.29953999999998</v>
      </c>
      <c r="AN35"/>
      <c r="AO35"/>
      <c r="AP35"/>
      <c r="AQ35"/>
      <c r="AR35"/>
      <c r="AS35"/>
      <c r="AT35"/>
      <c r="AU35"/>
      <c r="AV35"/>
      <c r="AW35"/>
    </row>
    <row r="36" spans="1:49" s="1" customFormat="1" ht="13.35" customHeight="1" outlineLevel="1" x14ac:dyDescent="0.2">
      <c r="A36" s="5" t="s">
        <v>19</v>
      </c>
      <c r="B36" s="6">
        <v>28554.373</v>
      </c>
      <c r="C36" s="6">
        <v>31113.924999999999</v>
      </c>
      <c r="D36" s="6">
        <v>32919.385000000002</v>
      </c>
      <c r="E36" s="6">
        <v>36471.995000000003</v>
      </c>
      <c r="F36" s="6">
        <v>54020.940999999999</v>
      </c>
      <c r="G36" s="6">
        <v>72600.125</v>
      </c>
      <c r="H36" s="6">
        <v>92799.94</v>
      </c>
      <c r="I36" s="6">
        <v>113990.62300000001</v>
      </c>
      <c r="J36" s="6">
        <v>137707.00200000001</v>
      </c>
      <c r="K36" s="6">
        <v>162359.69</v>
      </c>
      <c r="L36" s="6">
        <v>187231.36645</v>
      </c>
      <c r="M36" s="6">
        <v>211338.87284</v>
      </c>
      <c r="N36" s="6">
        <v>236140.61670999997</v>
      </c>
      <c r="O36" s="6">
        <v>260726.09237999999</v>
      </c>
      <c r="P36" s="6">
        <v>282293.76672999997</v>
      </c>
      <c r="Q36" s="6">
        <v>305731.24453000003</v>
      </c>
      <c r="R36" s="6">
        <v>331228.13101000001</v>
      </c>
      <c r="S36" s="6">
        <v>352470.02715000004</v>
      </c>
      <c r="T36" s="6">
        <v>370951.68371000001</v>
      </c>
      <c r="U36" s="6">
        <v>389749.86037999997</v>
      </c>
      <c r="V36" s="6">
        <v>410928.38879999996</v>
      </c>
      <c r="W36" s="6">
        <v>433512.56276999996</v>
      </c>
      <c r="X36" s="6">
        <v>451086.21736999997</v>
      </c>
      <c r="Y36" s="6">
        <v>465479.42979999998</v>
      </c>
      <c r="Z36" s="6">
        <v>505546.72768999991</v>
      </c>
      <c r="AA36" s="6">
        <v>524602.28223000001</v>
      </c>
      <c r="AB36" s="6">
        <v>542566.97174000007</v>
      </c>
      <c r="AC36" s="6">
        <v>556529.42850000015</v>
      </c>
      <c r="AD36" s="6">
        <v>578748.41758999997</v>
      </c>
      <c r="AE36" s="6">
        <v>596285.11713000003</v>
      </c>
      <c r="AF36" s="6">
        <v>612876.21895999997</v>
      </c>
      <c r="AG36" s="6">
        <v>629891.30614</v>
      </c>
      <c r="AH36" s="6">
        <v>649596.15943999996</v>
      </c>
      <c r="AI36" s="6">
        <v>668184.86464000004</v>
      </c>
      <c r="AJ36" s="6">
        <v>678655.66781999997</v>
      </c>
      <c r="AK36" s="6">
        <v>690126.58654000005</v>
      </c>
      <c r="AL36" s="6">
        <v>755302.77700999996</v>
      </c>
      <c r="AM36" s="6">
        <f>'[1]Остаток_по срокам'!B41</f>
        <v>768218.75769999996</v>
      </c>
      <c r="AN36"/>
      <c r="AO36"/>
      <c r="AP36"/>
      <c r="AQ36"/>
      <c r="AR36"/>
      <c r="AS36"/>
      <c r="AT36"/>
      <c r="AU36"/>
      <c r="AV36"/>
      <c r="AW36"/>
    </row>
    <row r="37" spans="1:49" s="1" customFormat="1" ht="13.35" customHeight="1" outlineLevel="1" x14ac:dyDescent="0.2">
      <c r="A37" s="7" t="s">
        <v>20</v>
      </c>
      <c r="B37" s="12" t="s">
        <v>2</v>
      </c>
      <c r="C37" s="12" t="s">
        <v>2</v>
      </c>
      <c r="D37" s="12">
        <v>400</v>
      </c>
      <c r="E37" s="12">
        <v>400</v>
      </c>
      <c r="F37" s="12">
        <v>300</v>
      </c>
      <c r="G37" s="12">
        <v>1110.403</v>
      </c>
      <c r="H37" s="12">
        <v>1222.1099999999999</v>
      </c>
      <c r="I37" s="12">
        <v>960.5</v>
      </c>
      <c r="J37" s="12" t="s">
        <v>2</v>
      </c>
      <c r="K37" s="12" t="s">
        <v>2</v>
      </c>
      <c r="L37" s="12" t="s">
        <v>2</v>
      </c>
      <c r="M37" s="12" t="s">
        <v>2</v>
      </c>
      <c r="N37" s="12" t="s">
        <v>2</v>
      </c>
      <c r="O37" s="12" t="s">
        <v>2</v>
      </c>
      <c r="P37" s="12" t="s">
        <v>2</v>
      </c>
      <c r="Q37" s="12" t="s">
        <v>2</v>
      </c>
      <c r="R37" s="12" t="s">
        <v>2</v>
      </c>
      <c r="S37" s="12" t="s">
        <v>2</v>
      </c>
      <c r="T37" s="12" t="s">
        <v>2</v>
      </c>
      <c r="U37" s="12" t="s">
        <v>2</v>
      </c>
      <c r="V37" s="12" t="s">
        <v>2</v>
      </c>
      <c r="W37" s="12" t="s">
        <v>2</v>
      </c>
      <c r="X37" s="12" t="s">
        <v>2</v>
      </c>
      <c r="Y37" s="12" t="s">
        <v>2</v>
      </c>
      <c r="Z37" s="12" t="s">
        <v>2</v>
      </c>
      <c r="AA37" s="12" t="s">
        <v>2</v>
      </c>
      <c r="AB37" s="12" t="s">
        <v>2</v>
      </c>
      <c r="AC37" s="12">
        <v>117</v>
      </c>
      <c r="AD37" s="12">
        <v>458.58418999999998</v>
      </c>
      <c r="AE37" s="12">
        <v>989.04245000000003</v>
      </c>
      <c r="AF37" s="12">
        <v>1089.0424499999999</v>
      </c>
      <c r="AG37" s="12">
        <v>1209.0424499999999</v>
      </c>
      <c r="AH37" s="12">
        <v>1861.1149700000001</v>
      </c>
      <c r="AI37" s="12">
        <v>1909.95723</v>
      </c>
      <c r="AJ37" s="12">
        <v>1895.7100800000001</v>
      </c>
      <c r="AK37" s="12">
        <v>1394.26008</v>
      </c>
      <c r="AL37" s="12">
        <v>1380.70883</v>
      </c>
      <c r="AM37" s="12">
        <f>'[1]Остаток_по срокам'!B42</f>
        <v>1309.20883</v>
      </c>
      <c r="AN37"/>
      <c r="AO37"/>
      <c r="AP37"/>
      <c r="AQ37"/>
      <c r="AR37"/>
      <c r="AS37"/>
      <c r="AT37"/>
      <c r="AU37"/>
      <c r="AV37"/>
      <c r="AW37"/>
    </row>
    <row r="38" spans="1:49" s="1" customFormat="1" ht="13.35" customHeight="1" outlineLevel="1" x14ac:dyDescent="0.2">
      <c r="A38" s="5" t="s">
        <v>17</v>
      </c>
      <c r="B38" s="6" t="s">
        <v>2</v>
      </c>
      <c r="C38" s="6" t="s">
        <v>2</v>
      </c>
      <c r="D38" s="6">
        <v>400</v>
      </c>
      <c r="E38" s="6">
        <v>400</v>
      </c>
      <c r="F38" s="6">
        <v>300</v>
      </c>
      <c r="G38" s="6">
        <v>333.04300000000001</v>
      </c>
      <c r="H38" s="6">
        <v>300</v>
      </c>
      <c r="I38" s="6">
        <v>300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6" t="s">
        <v>2</v>
      </c>
      <c r="Q38" s="6" t="s">
        <v>2</v>
      </c>
      <c r="R38" s="6" t="s">
        <v>2</v>
      </c>
      <c r="S38" s="6" t="s">
        <v>2</v>
      </c>
      <c r="T38" s="6" t="s">
        <v>2</v>
      </c>
      <c r="U38" s="6" t="s">
        <v>2</v>
      </c>
      <c r="V38" s="6" t="s">
        <v>2</v>
      </c>
      <c r="W38" s="6" t="s">
        <v>2</v>
      </c>
      <c r="X38" s="6" t="s">
        <v>2</v>
      </c>
      <c r="Y38" s="6" t="s">
        <v>2</v>
      </c>
      <c r="Z38" s="6" t="s">
        <v>2</v>
      </c>
      <c r="AA38" s="6" t="s">
        <v>2</v>
      </c>
      <c r="AB38" s="6" t="s">
        <v>2</v>
      </c>
      <c r="AC38" s="6" t="s">
        <v>2</v>
      </c>
      <c r="AD38" s="6">
        <v>270</v>
      </c>
      <c r="AE38" s="6">
        <v>320.48948000000001</v>
      </c>
      <c r="AF38" s="6">
        <v>320.48948000000001</v>
      </c>
      <c r="AG38" s="6">
        <v>370.48948000000001</v>
      </c>
      <c r="AH38" s="6">
        <v>348.72199999999998</v>
      </c>
      <c r="AI38" s="6">
        <v>330.51148000000001</v>
      </c>
      <c r="AJ38" s="6">
        <v>317.54933</v>
      </c>
      <c r="AK38" s="6">
        <v>297.54933</v>
      </c>
      <c r="AL38" s="6">
        <v>285</v>
      </c>
      <c r="AM38" s="6">
        <f>'[1]Остаток_по срокам'!B43</f>
        <v>215</v>
      </c>
      <c r="AN38"/>
      <c r="AO38"/>
      <c r="AP38"/>
      <c r="AQ38"/>
      <c r="AR38"/>
      <c r="AS38"/>
      <c r="AT38"/>
      <c r="AU38"/>
      <c r="AV38"/>
      <c r="AW38"/>
    </row>
    <row r="39" spans="1:49" s="1" customFormat="1" ht="13.35" customHeight="1" outlineLevel="1" x14ac:dyDescent="0.2">
      <c r="A39" s="5" t="s">
        <v>18</v>
      </c>
      <c r="B39" s="6" t="s">
        <v>2</v>
      </c>
      <c r="C39" s="6" t="s">
        <v>2</v>
      </c>
      <c r="D39" s="6" t="s">
        <v>2</v>
      </c>
      <c r="E39" s="6" t="s">
        <v>2</v>
      </c>
      <c r="F39" s="6" t="s">
        <v>2</v>
      </c>
      <c r="G39" s="6" t="s">
        <v>2</v>
      </c>
      <c r="H39" s="6" t="s">
        <v>2</v>
      </c>
      <c r="I39" s="6" t="s">
        <v>2</v>
      </c>
      <c r="J39" s="6" t="s">
        <v>2</v>
      </c>
      <c r="K39" s="6" t="s">
        <v>2</v>
      </c>
      <c r="L39" s="6" t="s">
        <v>2</v>
      </c>
      <c r="M39" s="6" t="s">
        <v>2</v>
      </c>
      <c r="N39" s="6" t="s">
        <v>2</v>
      </c>
      <c r="O39" s="6" t="s">
        <v>2</v>
      </c>
      <c r="P39" s="6" t="s">
        <v>2</v>
      </c>
      <c r="Q39" s="6" t="s">
        <v>2</v>
      </c>
      <c r="R39" s="6" t="s">
        <v>2</v>
      </c>
      <c r="S39" s="6" t="s">
        <v>2</v>
      </c>
      <c r="T39" s="6" t="s">
        <v>2</v>
      </c>
      <c r="U39" s="6" t="s">
        <v>2</v>
      </c>
      <c r="V39" s="6" t="s">
        <v>2</v>
      </c>
      <c r="W39" s="6" t="s">
        <v>2</v>
      </c>
      <c r="X39" s="6" t="s">
        <v>2</v>
      </c>
      <c r="Y39" s="6" t="s">
        <v>2</v>
      </c>
      <c r="Z39" s="6" t="s">
        <v>2</v>
      </c>
      <c r="AA39" s="6" t="s">
        <v>2</v>
      </c>
      <c r="AB39" s="6" t="s">
        <v>2</v>
      </c>
      <c r="AC39" s="6" t="s">
        <v>2</v>
      </c>
      <c r="AD39" s="6" t="s">
        <v>2</v>
      </c>
      <c r="AE39" s="6" t="s">
        <v>2</v>
      </c>
      <c r="AF39" s="6" t="s">
        <v>2</v>
      </c>
      <c r="AG39" s="6" t="s">
        <v>2</v>
      </c>
      <c r="AH39" s="6" t="s">
        <v>2</v>
      </c>
      <c r="AI39" s="6" t="s">
        <v>2</v>
      </c>
      <c r="AJ39" s="6" t="s">
        <v>2</v>
      </c>
      <c r="AK39" s="6" t="s">
        <v>2</v>
      </c>
      <c r="AL39" s="6">
        <v>0.48948000000000003</v>
      </c>
      <c r="AM39" s="6">
        <f>'[1]Остаток_по срокам'!B44</f>
        <v>0.48948000000000003</v>
      </c>
      <c r="AN39"/>
      <c r="AO39"/>
      <c r="AP39"/>
      <c r="AQ39"/>
      <c r="AR39"/>
      <c r="AS39"/>
      <c r="AT39"/>
      <c r="AU39"/>
      <c r="AV39"/>
      <c r="AW39"/>
    </row>
    <row r="40" spans="1:49" s="1" customFormat="1" ht="13.35" customHeight="1" outlineLevel="1" x14ac:dyDescent="0.2">
      <c r="A40" s="5" t="s">
        <v>19</v>
      </c>
      <c r="B40" s="6" t="s">
        <v>2</v>
      </c>
      <c r="C40" s="6" t="s">
        <v>2</v>
      </c>
      <c r="D40" s="6" t="s">
        <v>2</v>
      </c>
      <c r="E40" s="6" t="s">
        <v>2</v>
      </c>
      <c r="F40" s="6" t="s">
        <v>2</v>
      </c>
      <c r="G40" s="6">
        <v>777.36</v>
      </c>
      <c r="H40" s="6">
        <v>922.11</v>
      </c>
      <c r="I40" s="6">
        <v>660.5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6" t="s">
        <v>2</v>
      </c>
      <c r="Q40" s="6" t="s">
        <v>2</v>
      </c>
      <c r="R40" s="6" t="s">
        <v>2</v>
      </c>
      <c r="S40" s="6" t="s">
        <v>2</v>
      </c>
      <c r="T40" s="6" t="s">
        <v>2</v>
      </c>
      <c r="U40" s="6" t="s">
        <v>2</v>
      </c>
      <c r="V40" s="6" t="s">
        <v>2</v>
      </c>
      <c r="W40" s="6" t="s">
        <v>2</v>
      </c>
      <c r="X40" s="6" t="s">
        <v>2</v>
      </c>
      <c r="Y40" s="6" t="s">
        <v>2</v>
      </c>
      <c r="Z40" s="6" t="s">
        <v>2</v>
      </c>
      <c r="AA40" s="6" t="s">
        <v>2</v>
      </c>
      <c r="AB40" s="6" t="s">
        <v>2</v>
      </c>
      <c r="AC40" s="6">
        <v>117</v>
      </c>
      <c r="AD40" s="6">
        <v>188.58419000000001</v>
      </c>
      <c r="AE40" s="6">
        <v>668.55296999999996</v>
      </c>
      <c r="AF40" s="6">
        <v>768.55296999999996</v>
      </c>
      <c r="AG40" s="6">
        <v>838.55296999999996</v>
      </c>
      <c r="AH40" s="6">
        <v>1512.3929700000001</v>
      </c>
      <c r="AI40" s="6">
        <v>1579.4457500000001</v>
      </c>
      <c r="AJ40" s="6">
        <v>1578.16075</v>
      </c>
      <c r="AK40" s="6">
        <v>1096.71075</v>
      </c>
      <c r="AL40" s="6">
        <v>1095.2193500000001</v>
      </c>
      <c r="AM40" s="6">
        <f>'[1]Остаток_по срокам'!B45</f>
        <v>1093.7193500000001</v>
      </c>
      <c r="AN40"/>
      <c r="AO40"/>
      <c r="AP40"/>
      <c r="AQ40"/>
      <c r="AR40"/>
      <c r="AS40"/>
      <c r="AT40"/>
      <c r="AU40"/>
      <c r="AV40"/>
      <c r="AW40"/>
    </row>
    <row r="41" spans="1:49" s="1" customFormat="1" ht="13.35" customHeight="1" outlineLevel="1" x14ac:dyDescent="0.2">
      <c r="A41" s="7" t="s">
        <v>5</v>
      </c>
      <c r="B41" s="12">
        <v>28554.373</v>
      </c>
      <c r="C41" s="12">
        <v>31113.924999999999</v>
      </c>
      <c r="D41" s="12">
        <v>32919.385000000002</v>
      </c>
      <c r="E41" s="12">
        <v>36471.995000000003</v>
      </c>
      <c r="F41" s="12">
        <v>54020.940999999999</v>
      </c>
      <c r="G41" s="12">
        <v>71822.764999999999</v>
      </c>
      <c r="H41" s="12">
        <v>91877.83</v>
      </c>
      <c r="I41" s="12">
        <v>113330.12300000001</v>
      </c>
      <c r="J41" s="12">
        <v>137707.00200000001</v>
      </c>
      <c r="K41" s="12">
        <v>162359.69</v>
      </c>
      <c r="L41" s="12">
        <v>187231.36645</v>
      </c>
      <c r="M41" s="12">
        <v>211338.87283999997</v>
      </c>
      <c r="N41" s="12">
        <v>236140.61670999997</v>
      </c>
      <c r="O41" s="12">
        <v>260726.09237999999</v>
      </c>
      <c r="P41" s="12">
        <v>282293.76673000003</v>
      </c>
      <c r="Q41" s="12">
        <v>305731.24453000003</v>
      </c>
      <c r="R41" s="12">
        <v>331228.13101000007</v>
      </c>
      <c r="S41" s="12">
        <v>352490.02714999998</v>
      </c>
      <c r="T41" s="12">
        <v>371003.6837099999</v>
      </c>
      <c r="U41" s="12">
        <v>389801.86037999997</v>
      </c>
      <c r="V41" s="12">
        <v>410980.38879999996</v>
      </c>
      <c r="W41" s="12">
        <v>433564.56276999996</v>
      </c>
      <c r="X41" s="12">
        <v>451138.21737000003</v>
      </c>
      <c r="Y41" s="12">
        <v>465533.1298</v>
      </c>
      <c r="Z41" s="12">
        <v>505691.42769000004</v>
      </c>
      <c r="AA41" s="12">
        <v>524761.48222999997</v>
      </c>
      <c r="AB41" s="12">
        <v>542726.17174000002</v>
      </c>
      <c r="AC41" s="12">
        <v>556611.62849999999</v>
      </c>
      <c r="AD41" s="12">
        <v>578826.11846000003</v>
      </c>
      <c r="AE41" s="12">
        <v>595908.84921999997</v>
      </c>
      <c r="AF41" s="12">
        <v>612379.95105000003</v>
      </c>
      <c r="AG41" s="12">
        <v>629293.03822999995</v>
      </c>
      <c r="AH41" s="12">
        <v>648324.05153000006</v>
      </c>
      <c r="AI41" s="12">
        <v>666845.70395</v>
      </c>
      <c r="AJ41" s="12">
        <v>677339.51713000005</v>
      </c>
      <c r="AK41" s="12">
        <v>689409.38584999996</v>
      </c>
      <c r="AL41" s="12">
        <v>754585.36771999998</v>
      </c>
      <c r="AM41" s="12">
        <f>'[1]Остаток_по срокам'!B46</f>
        <v>767411.84840999998</v>
      </c>
      <c r="AN41"/>
      <c r="AO41"/>
      <c r="AP41"/>
      <c r="AQ41"/>
      <c r="AR41"/>
      <c r="AS41"/>
      <c r="AT41"/>
      <c r="AU41"/>
      <c r="AV41"/>
      <c r="AW41"/>
    </row>
    <row r="42" spans="1:49" s="1" customFormat="1" ht="13.35" customHeight="1" outlineLevel="1" x14ac:dyDescent="0.2">
      <c r="A42" s="5" t="s">
        <v>17</v>
      </c>
      <c r="B42" s="6" t="s">
        <v>2</v>
      </c>
      <c r="C42" s="6" t="s">
        <v>2</v>
      </c>
      <c r="D42" s="6" t="s">
        <v>2</v>
      </c>
      <c r="E42" s="6" t="s">
        <v>2</v>
      </c>
      <c r="F42" s="6" t="s">
        <v>2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6" t="s">
        <v>2</v>
      </c>
      <c r="Q42" s="6" t="s">
        <v>2</v>
      </c>
      <c r="R42" s="6" t="s">
        <v>2</v>
      </c>
      <c r="S42" s="6" t="s">
        <v>2</v>
      </c>
      <c r="T42" s="6" t="s">
        <v>2</v>
      </c>
      <c r="U42" s="6" t="s">
        <v>2</v>
      </c>
      <c r="V42" s="6" t="s">
        <v>2</v>
      </c>
      <c r="W42" s="6" t="s">
        <v>2</v>
      </c>
      <c r="X42" s="6" t="s">
        <v>2</v>
      </c>
      <c r="Y42" s="6" t="s">
        <v>2</v>
      </c>
      <c r="Z42" s="6" t="s">
        <v>2</v>
      </c>
      <c r="AA42" s="6" t="s">
        <v>2</v>
      </c>
      <c r="AB42" s="6" t="s">
        <v>2</v>
      </c>
      <c r="AC42" s="6" t="s">
        <v>2</v>
      </c>
      <c r="AD42" s="6" t="s">
        <v>2</v>
      </c>
      <c r="AE42" s="6" t="s">
        <v>2</v>
      </c>
      <c r="AF42" s="6" t="s">
        <v>2</v>
      </c>
      <c r="AG42" s="6" t="s">
        <v>2</v>
      </c>
      <c r="AH42" s="6" t="s">
        <v>2</v>
      </c>
      <c r="AI42" s="6" t="s">
        <v>2</v>
      </c>
      <c r="AJ42" s="6" t="s">
        <v>2</v>
      </c>
      <c r="AK42" s="6" t="s">
        <v>2</v>
      </c>
      <c r="AL42" s="6" t="s">
        <v>2</v>
      </c>
      <c r="AM42" s="6" t="str">
        <f>'[1]Остаток_по срокам'!B47</f>
        <v>0,00</v>
      </c>
      <c r="AN42"/>
      <c r="AO42"/>
      <c r="AP42"/>
      <c r="AQ42"/>
      <c r="AR42"/>
      <c r="AS42"/>
      <c r="AT42"/>
      <c r="AU42"/>
      <c r="AV42"/>
      <c r="AW42"/>
    </row>
    <row r="43" spans="1:49" s="1" customFormat="1" ht="13.35" customHeight="1" outlineLevel="1" x14ac:dyDescent="0.2">
      <c r="A43" s="5" t="s">
        <v>18</v>
      </c>
      <c r="B43" s="6" t="s">
        <v>2</v>
      </c>
      <c r="C43" s="6" t="s">
        <v>2</v>
      </c>
      <c r="D43" s="6" t="s">
        <v>2</v>
      </c>
      <c r="E43" s="6" t="s">
        <v>2</v>
      </c>
      <c r="F43" s="6" t="s">
        <v>2</v>
      </c>
      <c r="G43" s="6" t="s">
        <v>2</v>
      </c>
      <c r="H43" s="6" t="s">
        <v>2</v>
      </c>
      <c r="I43" s="6" t="s">
        <v>2</v>
      </c>
      <c r="J43" s="6" t="s">
        <v>2</v>
      </c>
      <c r="K43" s="6" t="s">
        <v>2</v>
      </c>
      <c r="L43" s="6" t="s">
        <v>2</v>
      </c>
      <c r="M43" s="6" t="s">
        <v>2</v>
      </c>
      <c r="N43" s="6" t="s">
        <v>2</v>
      </c>
      <c r="O43" s="6" t="s">
        <v>2</v>
      </c>
      <c r="P43" s="6" t="s">
        <v>2</v>
      </c>
      <c r="Q43" s="6" t="s">
        <v>2</v>
      </c>
      <c r="R43" s="6" t="s">
        <v>2</v>
      </c>
      <c r="S43" s="6">
        <v>20</v>
      </c>
      <c r="T43" s="6">
        <v>52</v>
      </c>
      <c r="U43" s="6">
        <v>52</v>
      </c>
      <c r="V43" s="6">
        <v>52</v>
      </c>
      <c r="W43" s="6">
        <v>52</v>
      </c>
      <c r="X43" s="6">
        <v>52</v>
      </c>
      <c r="Y43" s="6">
        <v>53.7</v>
      </c>
      <c r="Z43" s="6">
        <v>144.69999999999999</v>
      </c>
      <c r="AA43" s="6">
        <v>159.19999999999999</v>
      </c>
      <c r="AB43" s="6">
        <v>159.19999999999999</v>
      </c>
      <c r="AC43" s="6">
        <v>199.2</v>
      </c>
      <c r="AD43" s="6">
        <v>266.28505999999999</v>
      </c>
      <c r="AE43" s="6">
        <v>292.28505999999999</v>
      </c>
      <c r="AF43" s="6">
        <v>272.28505999999999</v>
      </c>
      <c r="AG43" s="6">
        <v>240.28505999999999</v>
      </c>
      <c r="AH43" s="6">
        <v>240.28505999999999</v>
      </c>
      <c r="AI43" s="6">
        <v>240.28505999999999</v>
      </c>
      <c r="AJ43" s="6">
        <v>262.01006000000001</v>
      </c>
      <c r="AK43" s="6">
        <v>379.51006000000001</v>
      </c>
      <c r="AL43" s="6">
        <v>377.81006000000002</v>
      </c>
      <c r="AM43" s="6">
        <f>'[1]Остаток_по срокам'!B48</f>
        <v>286.81006000000002</v>
      </c>
      <c r="AN43"/>
      <c r="AO43"/>
      <c r="AP43"/>
      <c r="AQ43"/>
      <c r="AR43"/>
      <c r="AS43"/>
      <c r="AT43"/>
      <c r="AU43"/>
      <c r="AV43"/>
      <c r="AW43"/>
    </row>
    <row r="44" spans="1:49" s="1" customFormat="1" ht="13.35" customHeight="1" outlineLevel="1" x14ac:dyDescent="0.2">
      <c r="A44" s="5" t="s">
        <v>19</v>
      </c>
      <c r="B44" s="6">
        <v>28554.373</v>
      </c>
      <c r="C44" s="6">
        <v>31113.924999999999</v>
      </c>
      <c r="D44" s="6">
        <v>32919.385000000002</v>
      </c>
      <c r="E44" s="6">
        <v>36471.995000000003</v>
      </c>
      <c r="F44" s="6">
        <v>54020.940999999999</v>
      </c>
      <c r="G44" s="6">
        <v>71822.764999999999</v>
      </c>
      <c r="H44" s="6">
        <v>91877.83</v>
      </c>
      <c r="I44" s="6">
        <v>113330.12300000001</v>
      </c>
      <c r="J44" s="6">
        <v>137707.00200000001</v>
      </c>
      <c r="K44" s="6">
        <v>162359.69</v>
      </c>
      <c r="L44" s="6">
        <v>187231.36645</v>
      </c>
      <c r="M44" s="6">
        <v>211338.87284</v>
      </c>
      <c r="N44" s="6">
        <v>236140.61670999997</v>
      </c>
      <c r="O44" s="6">
        <v>260726.09237999999</v>
      </c>
      <c r="P44" s="6">
        <v>282293.76673000003</v>
      </c>
      <c r="Q44" s="6">
        <v>305731.24453000003</v>
      </c>
      <c r="R44" s="6">
        <v>331228.13101000001</v>
      </c>
      <c r="S44" s="6">
        <v>352470.02715000004</v>
      </c>
      <c r="T44" s="6">
        <v>370951.68371000001</v>
      </c>
      <c r="U44" s="6">
        <v>389749.86037999997</v>
      </c>
      <c r="V44" s="6">
        <v>410928.38879999996</v>
      </c>
      <c r="W44" s="6">
        <v>433512.56277000002</v>
      </c>
      <c r="X44" s="6">
        <v>451086.21737000003</v>
      </c>
      <c r="Y44" s="6">
        <v>465479.42979999998</v>
      </c>
      <c r="Z44" s="6">
        <v>505546.72768999997</v>
      </c>
      <c r="AA44" s="6">
        <v>524602.28223000001</v>
      </c>
      <c r="AB44" s="6">
        <v>542566.97174000007</v>
      </c>
      <c r="AC44" s="6">
        <v>556412.42850000004</v>
      </c>
      <c r="AD44" s="6">
        <v>578559.8334</v>
      </c>
      <c r="AE44" s="6">
        <v>595616.56415999995</v>
      </c>
      <c r="AF44" s="6">
        <v>612107.66599000001</v>
      </c>
      <c r="AG44" s="6">
        <v>629052.75317000004</v>
      </c>
      <c r="AH44" s="6">
        <v>648083.76647000003</v>
      </c>
      <c r="AI44" s="6">
        <v>666605.41888999997</v>
      </c>
      <c r="AJ44" s="6">
        <v>677077.50707000005</v>
      </c>
      <c r="AK44" s="6">
        <v>689029.87578999996</v>
      </c>
      <c r="AL44" s="6">
        <v>754207.55766000005</v>
      </c>
      <c r="AM44" s="6">
        <f>'[1]Остаток_по срокам'!B49</f>
        <v>767125.03835000005</v>
      </c>
      <c r="AN44"/>
      <c r="AO44"/>
      <c r="AP44"/>
      <c r="AQ44"/>
      <c r="AR44"/>
      <c r="AS44"/>
      <c r="AT44"/>
      <c r="AU44"/>
      <c r="AV44"/>
      <c r="AW44"/>
    </row>
    <row r="45" spans="1:49" s="1" customFormat="1" ht="13.35" customHeight="1" outlineLevel="1" x14ac:dyDescent="0.2">
      <c r="A45" s="11" t="s">
        <v>14</v>
      </c>
      <c r="B45" s="6" t="s">
        <v>2</v>
      </c>
      <c r="C45" s="6" t="s">
        <v>2</v>
      </c>
      <c r="D45" s="6" t="s">
        <v>2</v>
      </c>
      <c r="E45" s="6" t="s">
        <v>2</v>
      </c>
      <c r="F45" s="6" t="s">
        <v>2</v>
      </c>
      <c r="G45" s="6" t="s">
        <v>2</v>
      </c>
      <c r="H45" s="6" t="s">
        <v>2</v>
      </c>
      <c r="I45" s="6" t="s">
        <v>2</v>
      </c>
      <c r="J45" s="6" t="s">
        <v>2</v>
      </c>
      <c r="K45" s="6" t="s">
        <v>2</v>
      </c>
      <c r="L45" s="6" t="s">
        <v>2</v>
      </c>
      <c r="M45" s="6" t="s">
        <v>2</v>
      </c>
      <c r="N45" s="6" t="s">
        <v>2</v>
      </c>
      <c r="O45" s="6" t="s">
        <v>2</v>
      </c>
      <c r="P45" s="6" t="s">
        <v>2</v>
      </c>
      <c r="Q45" s="6" t="s">
        <v>2</v>
      </c>
      <c r="R45" s="6" t="s">
        <v>2</v>
      </c>
      <c r="S45" s="6" t="s">
        <v>2</v>
      </c>
      <c r="T45" s="6" t="s">
        <v>2</v>
      </c>
      <c r="U45" s="6" t="s">
        <v>2</v>
      </c>
      <c r="V45" s="6" t="s">
        <v>2</v>
      </c>
      <c r="W45" s="6" t="s">
        <v>2</v>
      </c>
      <c r="X45" s="6" t="s">
        <v>2</v>
      </c>
      <c r="Y45" s="6" t="s">
        <v>2</v>
      </c>
      <c r="Z45" s="6" t="s">
        <v>2</v>
      </c>
      <c r="AA45" s="6" t="s">
        <v>2</v>
      </c>
      <c r="AB45" s="6" t="s">
        <v>2</v>
      </c>
      <c r="AC45" s="6" t="s">
        <v>2</v>
      </c>
      <c r="AD45" s="6" t="s">
        <v>2</v>
      </c>
      <c r="AE45" s="6" t="s">
        <v>2</v>
      </c>
      <c r="AF45" s="6" t="s">
        <v>2</v>
      </c>
      <c r="AG45" s="6" t="s">
        <v>2</v>
      </c>
      <c r="AH45" s="6" t="s">
        <v>2</v>
      </c>
      <c r="AI45" s="6" t="s">
        <v>2</v>
      </c>
      <c r="AJ45" s="6" t="s">
        <v>2</v>
      </c>
      <c r="AK45" s="6" t="s">
        <v>2</v>
      </c>
      <c r="AL45" s="6" t="s">
        <v>2</v>
      </c>
      <c r="AM45" s="6" t="str">
        <f>'[1]Остаток_по срокам'!B50</f>
        <v>0,00</v>
      </c>
      <c r="AN45"/>
      <c r="AO45"/>
      <c r="AP45"/>
      <c r="AQ45"/>
      <c r="AR45"/>
      <c r="AS45"/>
      <c r="AT45"/>
      <c r="AU45"/>
      <c r="AV45"/>
      <c r="AW45"/>
    </row>
    <row r="46" spans="1:49" s="1" customFormat="1" ht="13.35" customHeight="1" outlineLevel="1" x14ac:dyDescent="0.2">
      <c r="A46" s="5" t="s">
        <v>15</v>
      </c>
      <c r="B46" s="6">
        <v>0.86</v>
      </c>
      <c r="C46" s="6">
        <v>200.86</v>
      </c>
      <c r="D46" s="6">
        <v>270.86</v>
      </c>
      <c r="E46" s="6">
        <v>280.86</v>
      </c>
      <c r="F46" s="6">
        <v>260.86</v>
      </c>
      <c r="G46" s="6">
        <v>9707.1759999999995</v>
      </c>
      <c r="H46" s="6">
        <v>9594.1759999999995</v>
      </c>
      <c r="I46" s="6">
        <v>7783.6270000000004</v>
      </c>
      <c r="J46" s="6">
        <v>8373.58</v>
      </c>
      <c r="K46" s="6">
        <v>9962.86</v>
      </c>
      <c r="L46" s="6">
        <v>8235.8603700000003</v>
      </c>
      <c r="M46" s="6">
        <v>7107.8603700000003</v>
      </c>
      <c r="N46" s="6">
        <v>8515.8603999999978</v>
      </c>
      <c r="O46" s="6">
        <v>10021.860399999998</v>
      </c>
      <c r="P46" s="6">
        <v>10649.893309999999</v>
      </c>
      <c r="Q46" s="6">
        <v>10235.860369999999</v>
      </c>
      <c r="R46" s="6">
        <v>11145.860369999999</v>
      </c>
      <c r="S46" s="6">
        <v>11498.9458</v>
      </c>
      <c r="T46" s="6">
        <v>12716.9458</v>
      </c>
      <c r="U46" s="6">
        <v>12409.860369999999</v>
      </c>
      <c r="V46" s="6">
        <v>11736.860369999999</v>
      </c>
      <c r="W46" s="6">
        <v>12983.860369999999</v>
      </c>
      <c r="X46" s="6">
        <v>12393.860369999999</v>
      </c>
      <c r="Y46" s="6">
        <v>16715.860369999999</v>
      </c>
      <c r="Z46" s="6">
        <v>23750.860370000002</v>
      </c>
      <c r="AA46" s="6">
        <v>17113.860370000002</v>
      </c>
      <c r="AB46" s="6">
        <v>14845.41037</v>
      </c>
      <c r="AC46" s="6">
        <v>13292.110369999999</v>
      </c>
      <c r="AD46" s="6">
        <v>12289.11037</v>
      </c>
      <c r="AE46" s="6">
        <v>12210.01037</v>
      </c>
      <c r="AF46" s="6">
        <v>15397.81537</v>
      </c>
      <c r="AG46" s="6">
        <v>11520.21537</v>
      </c>
      <c r="AH46" s="6">
        <v>11365.21537</v>
      </c>
      <c r="AI46" s="6">
        <v>10824.210370000001</v>
      </c>
      <c r="AJ46" s="6">
        <v>10299.11037</v>
      </c>
      <c r="AK46" s="6">
        <v>10286.11037</v>
      </c>
      <c r="AL46" s="6">
        <v>12216.86037</v>
      </c>
      <c r="AM46" s="6">
        <f>'[1]Остаток_по срокам'!B51</f>
        <v>14689.86037</v>
      </c>
      <c r="AN46"/>
      <c r="AO46"/>
      <c r="AP46"/>
      <c r="AQ46"/>
      <c r="AR46"/>
      <c r="AS46"/>
      <c r="AT46"/>
      <c r="AU46"/>
      <c r="AV46"/>
      <c r="AW46"/>
    </row>
    <row r="47" spans="1:49" s="1" customFormat="1" ht="13.35" customHeight="1" outlineLevel="1" x14ac:dyDescent="0.2">
      <c r="A47" s="5" t="s">
        <v>16</v>
      </c>
      <c r="B47" s="6">
        <v>117.277</v>
      </c>
      <c r="C47" s="6">
        <v>117.277</v>
      </c>
      <c r="D47" s="6">
        <v>117.277</v>
      </c>
      <c r="E47" s="6">
        <v>111.77800000000001</v>
      </c>
      <c r="F47" s="6">
        <v>111.77800000000001</v>
      </c>
      <c r="G47" s="6">
        <v>111.77800000000001</v>
      </c>
      <c r="H47" s="6">
        <v>111.77</v>
      </c>
      <c r="I47" s="6">
        <v>111.771</v>
      </c>
      <c r="J47" s="6">
        <v>111.771</v>
      </c>
      <c r="K47" s="6">
        <v>111.741</v>
      </c>
      <c r="L47" s="6">
        <v>111.74076999999998</v>
      </c>
      <c r="M47" s="6">
        <v>109.77097000000001</v>
      </c>
      <c r="N47" s="6">
        <v>109.77097000000001</v>
      </c>
      <c r="O47" s="6">
        <v>106.77097000000001</v>
      </c>
      <c r="P47" s="6">
        <v>106.76975999999999</v>
      </c>
      <c r="Q47" s="6">
        <v>106.77097000000001</v>
      </c>
      <c r="R47" s="6">
        <v>106.77097000000001</v>
      </c>
      <c r="S47" s="6">
        <v>106.77097000000001</v>
      </c>
      <c r="T47" s="6">
        <v>103.77097000000001</v>
      </c>
      <c r="U47" s="6">
        <v>103.77097000000001</v>
      </c>
      <c r="V47" s="6">
        <v>103.77097000000001</v>
      </c>
      <c r="W47" s="6">
        <v>103.77097000000001</v>
      </c>
      <c r="X47" s="6">
        <v>103.77097000000001</v>
      </c>
      <c r="Y47" s="6">
        <v>103.66897</v>
      </c>
      <c r="Z47" s="6">
        <v>103.66897</v>
      </c>
      <c r="AA47" s="6">
        <v>103.66897</v>
      </c>
      <c r="AB47" s="6">
        <v>103.66897</v>
      </c>
      <c r="AC47" s="6">
        <v>103.66897</v>
      </c>
      <c r="AD47" s="6">
        <v>103.64897000000001</v>
      </c>
      <c r="AE47" s="6">
        <v>103.64897000000001</v>
      </c>
      <c r="AF47" s="6">
        <v>103.54597</v>
      </c>
      <c r="AG47" s="6">
        <v>103.54597</v>
      </c>
      <c r="AH47" s="6">
        <v>103.54597</v>
      </c>
      <c r="AI47" s="6">
        <v>103.54597</v>
      </c>
      <c r="AJ47" s="6">
        <v>103.54597</v>
      </c>
      <c r="AK47" s="6">
        <v>103.54597</v>
      </c>
      <c r="AL47" s="6">
        <v>103.54597</v>
      </c>
      <c r="AM47" s="6">
        <f>'[1]Остаток_по срокам'!B52</f>
        <v>103.54597</v>
      </c>
      <c r="AN47"/>
      <c r="AO47"/>
      <c r="AP47"/>
      <c r="AQ47"/>
      <c r="AR47"/>
      <c r="AS47"/>
      <c r="AT47"/>
      <c r="AU47"/>
      <c r="AV47"/>
      <c r="AW47"/>
    </row>
    <row r="48" spans="1:49" s="1" customFormat="1" ht="13.35" customHeight="1" outlineLevel="1" x14ac:dyDescent="0.2">
      <c r="A48" s="5" t="s">
        <v>24</v>
      </c>
      <c r="B48" s="6">
        <v>10047682.151000001</v>
      </c>
      <c r="C48" s="6">
        <v>9819410.7420000006</v>
      </c>
      <c r="D48" s="6">
        <v>9845835.7719999999</v>
      </c>
      <c r="E48" s="6">
        <v>9588440.3000000007</v>
      </c>
      <c r="F48" s="6">
        <v>9228958.8910000008</v>
      </c>
      <c r="G48" s="6">
        <v>9555490.4879999999</v>
      </c>
      <c r="H48" s="6">
        <v>9904488.0250000004</v>
      </c>
      <c r="I48" s="6">
        <v>9317828.6620000005</v>
      </c>
      <c r="J48" s="6">
        <v>8499837.0360000003</v>
      </c>
      <c r="K48" s="6">
        <v>8997370.0460000001</v>
      </c>
      <c r="L48" s="6">
        <v>8628524.6687899996</v>
      </c>
      <c r="M48" s="6">
        <v>8932868.5510499999</v>
      </c>
      <c r="N48" s="6">
        <v>9394774.5096000005</v>
      </c>
      <c r="O48" s="6">
        <v>9213034.6458100006</v>
      </c>
      <c r="P48" s="6">
        <v>9445956.3402900025</v>
      </c>
      <c r="Q48" s="6">
        <v>9611199.2141299993</v>
      </c>
      <c r="R48" s="6">
        <v>9148541.3878499996</v>
      </c>
      <c r="S48" s="6">
        <v>9765634.6105999965</v>
      </c>
      <c r="T48" s="6">
        <v>9780771.6537000015</v>
      </c>
      <c r="U48" s="6">
        <v>9437338.1007300001</v>
      </c>
      <c r="V48" s="6">
        <v>10189507.420279998</v>
      </c>
      <c r="W48" s="6">
        <v>10594068.029719999</v>
      </c>
      <c r="X48" s="6">
        <v>10165249.903719999</v>
      </c>
      <c r="Y48" s="6">
        <v>10597603.346249998</v>
      </c>
      <c r="Z48" s="6">
        <v>10833508.291150002</v>
      </c>
      <c r="AA48" s="6">
        <v>10382503.583939999</v>
      </c>
      <c r="AB48" s="6">
        <v>10357990.922640001</v>
      </c>
      <c r="AC48" s="6">
        <v>10860372.599850001</v>
      </c>
      <c r="AD48" s="6">
        <v>10873661.56892</v>
      </c>
      <c r="AE48" s="6">
        <v>11674195.11317</v>
      </c>
      <c r="AF48" s="6">
        <v>11795045.47123</v>
      </c>
      <c r="AG48" s="6">
        <v>11323049.25905</v>
      </c>
      <c r="AH48" s="6">
        <v>11474774.406710001</v>
      </c>
      <c r="AI48" s="6">
        <v>11668502.457420001</v>
      </c>
      <c r="AJ48" s="6">
        <v>11288949.06333</v>
      </c>
      <c r="AK48" s="6">
        <v>11576842.104459999</v>
      </c>
      <c r="AL48" s="6">
        <v>12290609.50048</v>
      </c>
      <c r="AM48" s="6">
        <f>'[1]Остаток_по срокам'!B53</f>
        <v>11791955.024089999</v>
      </c>
      <c r="AN48"/>
      <c r="AO48"/>
      <c r="AP48"/>
      <c r="AQ48"/>
      <c r="AR48"/>
      <c r="AS48"/>
      <c r="AT48"/>
      <c r="AU48"/>
      <c r="AV48"/>
      <c r="AW48"/>
    </row>
    <row r="49" spans="2:39" x14ac:dyDescent="0.2">
      <c r="N49" s="38"/>
    </row>
    <row r="50" spans="2:39" x14ac:dyDescent="0.2">
      <c r="B50" s="13">
        <f>(B23+B24)/B21*100</f>
        <v>62.899559059360165</v>
      </c>
      <c r="C50" s="13">
        <f t="shared" ref="C50:I50" si="0">(C23+C24)/C21*100</f>
        <v>62.038991248609122</v>
      </c>
      <c r="D50" s="13">
        <f t="shared" si="0"/>
        <v>62.55395616478576</v>
      </c>
      <c r="E50" s="13">
        <f t="shared" si="0"/>
        <v>63.660402551224479</v>
      </c>
      <c r="F50" s="13">
        <f t="shared" si="0"/>
        <v>63.583499959972066</v>
      </c>
      <c r="G50" s="13">
        <f t="shared" si="0"/>
        <v>62.485520812187104</v>
      </c>
      <c r="H50" s="13">
        <f t="shared" si="0"/>
        <v>63.669820769289998</v>
      </c>
      <c r="I50" s="13">
        <f t="shared" si="0"/>
        <v>64.731571416218941</v>
      </c>
      <c r="J50" s="13">
        <f>(J23+J24)/J21*100</f>
        <v>62.809974539625799</v>
      </c>
      <c r="K50" s="13">
        <f>(K23+K24)/K21*100</f>
        <v>56.989993592560907</v>
      </c>
      <c r="L50" s="13">
        <f t="shared" ref="L50:N50" si="1">(L23+L24)/L21*100</f>
        <v>57.450386173008106</v>
      </c>
      <c r="M50" s="13">
        <f t="shared" si="1"/>
        <v>54.869975519347449</v>
      </c>
      <c r="N50" s="13">
        <f t="shared" si="1"/>
        <v>52.556033034181283</v>
      </c>
      <c r="O50" s="13">
        <f>(O23+O24)/O21*100</f>
        <v>51.026231687207222</v>
      </c>
      <c r="P50" s="13">
        <v>49.548507415308428</v>
      </c>
      <c r="Q50" s="13">
        <v>47.658956837279945</v>
      </c>
      <c r="R50" s="13">
        <v>47.356188676307283</v>
      </c>
      <c r="S50" s="13">
        <f>(S23+S24)/S21*100</f>
        <v>49.419538915136521</v>
      </c>
      <c r="T50" s="13">
        <f t="shared" ref="T50:U50" si="2">(T23+T24)/T21*100</f>
        <v>48.142842010194677</v>
      </c>
      <c r="U50" s="13">
        <f t="shared" si="2"/>
        <v>46.610812800256291</v>
      </c>
      <c r="V50" s="13">
        <v>45.986234906687628</v>
      </c>
      <c r="W50" s="13">
        <v>45.136740734635097</v>
      </c>
      <c r="X50" s="13">
        <v>46.263064333595985</v>
      </c>
      <c r="Y50" s="13">
        <v>45.909068064401573</v>
      </c>
      <c r="Z50" s="13">
        <f t="shared" ref="Z50:AJ50" si="3">(Z23+Z24+Z35+Z36)/(Z21+Z33)*100</f>
        <v>48.865699995029303</v>
      </c>
      <c r="AA50" s="13">
        <f t="shared" si="3"/>
        <v>49.671151977563525</v>
      </c>
      <c r="AB50" s="13">
        <f t="shared" si="3"/>
        <v>51.504494781528344</v>
      </c>
      <c r="AC50" s="13">
        <f t="shared" si="3"/>
        <v>52.105741509415694</v>
      </c>
      <c r="AD50" s="13">
        <f t="shared" si="3"/>
        <v>53.094023198223383</v>
      </c>
      <c r="AE50" s="13">
        <f t="shared" si="3"/>
        <v>54.291993177825994</v>
      </c>
      <c r="AF50" s="13">
        <f t="shared" si="3"/>
        <v>53.09725757930287</v>
      </c>
      <c r="AG50" s="13">
        <f t="shared" si="3"/>
        <v>55.049867021173846</v>
      </c>
      <c r="AH50" s="13">
        <f t="shared" si="3"/>
        <v>54.390784886716894</v>
      </c>
      <c r="AI50" s="13">
        <f t="shared" si="3"/>
        <v>55.494227768512324</v>
      </c>
      <c r="AJ50" s="13">
        <f t="shared" si="3"/>
        <v>58.137345827227513</v>
      </c>
      <c r="AK50" s="13">
        <f>(AK23+AK24+AK35+AK36)/(AK21+AK33)*100</f>
        <v>59.988462337989425</v>
      </c>
      <c r="AL50" s="13">
        <f>(AL23+AL24+AL35+AL36)/(AL21+AL33)*100</f>
        <v>63.470366465585201</v>
      </c>
      <c r="AM50" s="13">
        <f>(AM23+AM24+AM35+AM36)/(AM21+AM33)*100</f>
        <v>65.103425796677655</v>
      </c>
    </row>
    <row r="51" spans="2:39" x14ac:dyDescent="0.2">
      <c r="B51" s="13">
        <f>(B31+B32)/B29*100</f>
        <v>73.905354498775509</v>
      </c>
      <c r="C51" s="13">
        <f t="shared" ref="C51:I51" si="4">(C31+C32)/C29*100</f>
        <v>73.260617275372084</v>
      </c>
      <c r="D51" s="13">
        <f t="shared" si="4"/>
        <v>73.364879412668742</v>
      </c>
      <c r="E51" s="13">
        <f t="shared" si="4"/>
        <v>74.469641140385093</v>
      </c>
      <c r="F51" s="13">
        <f t="shared" si="4"/>
        <v>74.774982168274533</v>
      </c>
      <c r="G51" s="13">
        <f t="shared" si="4"/>
        <v>73.508366624669733</v>
      </c>
      <c r="H51" s="13">
        <f t="shared" si="4"/>
        <v>72.241234659680785</v>
      </c>
      <c r="I51" s="13">
        <f t="shared" si="4"/>
        <v>72.607323913799249</v>
      </c>
      <c r="J51" s="13">
        <f>(J31+J32)/J29*100</f>
        <v>73.841272329630371</v>
      </c>
      <c r="K51" s="13">
        <f>(K31+K32)/K29*100</f>
        <v>71.912420722372971</v>
      </c>
      <c r="L51" s="13">
        <f t="shared" ref="L51:N51" si="5">(L31+L32)/L29*100</f>
        <v>69.36137541787582</v>
      </c>
      <c r="M51" s="13">
        <f t="shared" si="5"/>
        <v>65.939258108342528</v>
      </c>
      <c r="N51" s="13">
        <f t="shared" si="5"/>
        <v>62.522434199760802</v>
      </c>
      <c r="O51" s="13">
        <f t="shared" ref="O51" si="6">(O31+O32)/O29*100</f>
        <v>58.434626304812333</v>
      </c>
      <c r="P51" s="13">
        <v>54.453115149198219</v>
      </c>
      <c r="Q51" s="13">
        <v>50.339823072187727</v>
      </c>
      <c r="R51" s="13">
        <v>49.715741649025837</v>
      </c>
      <c r="S51" s="13">
        <v>49.40650156180768</v>
      </c>
      <c r="T51" s="13">
        <v>47.935287774029376</v>
      </c>
      <c r="U51" s="13">
        <v>45.793479329371038</v>
      </c>
      <c r="V51" s="13">
        <v>44.338251654524491</v>
      </c>
      <c r="W51" s="13">
        <v>44.216340439319261</v>
      </c>
      <c r="X51" s="13">
        <v>44.781832938170673</v>
      </c>
      <c r="Y51" s="13">
        <v>46.267297032561252</v>
      </c>
      <c r="Z51" s="13">
        <f t="shared" ref="Z51:AJ51" si="7">(Z31+Z32+Z43+Z44)/(Z29+Z41)*100</f>
        <v>53.340861636940275</v>
      </c>
      <c r="AA51" s="13">
        <f t="shared" si="7"/>
        <v>54.903434898988323</v>
      </c>
      <c r="AB51" s="13">
        <f t="shared" si="7"/>
        <v>57.397642265148953</v>
      </c>
      <c r="AC51" s="13">
        <f t="shared" si="7"/>
        <v>58.67825746486993</v>
      </c>
      <c r="AD51" s="13">
        <f t="shared" si="7"/>
        <v>59.040387554226527</v>
      </c>
      <c r="AE51" s="13">
        <f t="shared" si="7"/>
        <v>59.734183145834542</v>
      </c>
      <c r="AF51" s="13">
        <f t="shared" si="7"/>
        <v>60.667664431791913</v>
      </c>
      <c r="AG51" s="13">
        <f t="shared" si="7"/>
        <v>61.853586229810887</v>
      </c>
      <c r="AH51" s="13">
        <f t="shared" si="7"/>
        <v>63.02629171490117</v>
      </c>
      <c r="AI51" s="13">
        <f t="shared" si="7"/>
        <v>64.24297808723685</v>
      </c>
      <c r="AJ51" s="13">
        <f t="shared" si="7"/>
        <v>65.70728223738945</v>
      </c>
      <c r="AK51" s="13">
        <f>(AK31+AK32+AK43+AK44)/(AK29+AK41)*100</f>
        <v>67.466572405328691</v>
      </c>
      <c r="AL51" s="13">
        <f>(AL31+AL32+AL43+AL44)/(AL29+AL41)*100</f>
        <v>69.684352403396673</v>
      </c>
      <c r="AM51" s="13">
        <f>(AM31+AM32+AM43+AM44)/(AM29+AM41)*100</f>
        <v>71.424403410285493</v>
      </c>
    </row>
    <row r="52" spans="2:39" x14ac:dyDescent="0.2">
      <c r="B52" s="13">
        <f>(B28+B27)/B25*100</f>
        <v>51.045463625194763</v>
      </c>
      <c r="C52" s="13">
        <f t="shared" ref="C52:I52" si="8">(C28+C27)/C25*100</f>
        <v>48.620341453691623</v>
      </c>
      <c r="D52" s="13">
        <f t="shared" si="8"/>
        <v>49.542406690610875</v>
      </c>
      <c r="E52" s="13">
        <f t="shared" si="8"/>
        <v>50.94985034641433</v>
      </c>
      <c r="F52" s="13">
        <f t="shared" si="8"/>
        <v>49.741857339291471</v>
      </c>
      <c r="G52" s="13">
        <f t="shared" si="8"/>
        <v>49.803803550710349</v>
      </c>
      <c r="H52" s="13">
        <f t="shared" si="8"/>
        <v>54.588019497069176</v>
      </c>
      <c r="I52" s="13">
        <f t="shared" si="8"/>
        <v>55.693021206273471</v>
      </c>
      <c r="J52" s="13">
        <f>(J28+J27)/J25*100</f>
        <v>49.187105523469555</v>
      </c>
      <c r="K52" s="13">
        <f>(K28+K27)/K25*100</f>
        <v>41.446814112047939</v>
      </c>
      <c r="L52" s="13">
        <f t="shared" ref="L52:N52" si="9">(L28+L27)/L25*100</f>
        <v>44.202306740035816</v>
      </c>
      <c r="M52" s="13">
        <f t="shared" si="9"/>
        <v>43.561618353545065</v>
      </c>
      <c r="N52" s="13">
        <f t="shared" si="9"/>
        <v>43.43751894681548</v>
      </c>
      <c r="O52" s="13">
        <f t="shared" ref="O52" si="10">(O28+O27)/O25*100</f>
        <v>43.800811769625071</v>
      </c>
      <c r="P52" s="13">
        <v>44.931335771070152</v>
      </c>
      <c r="Q52" s="13">
        <v>45.207296294493688</v>
      </c>
      <c r="R52" s="13">
        <v>45.006687189199361</v>
      </c>
      <c r="S52" s="13">
        <f t="shared" ref="S52:U52" si="11">(S28+S27)/S25*100</f>
        <v>49.430621729960642</v>
      </c>
      <c r="T52" s="13">
        <f t="shared" si="11"/>
        <v>48.317704138357406</v>
      </c>
      <c r="U52" s="13">
        <f t="shared" si="11"/>
        <v>47.361523608535485</v>
      </c>
      <c r="V52" s="13">
        <v>47.309467628924274</v>
      </c>
      <c r="W52" s="13">
        <v>45.854625999603179</v>
      </c>
      <c r="X52" s="13">
        <v>47.562548894011556</v>
      </c>
      <c r="Y52" s="13">
        <v>45.609049714079788</v>
      </c>
      <c r="Z52" s="13">
        <f t="shared" ref="Z52:AJ52" si="12">(Z28+Z27+Z39+Z40)/(Z25+Z37)*100</f>
        <v>44.759541989468751</v>
      </c>
      <c r="AA52" s="13">
        <f t="shared" si="12"/>
        <v>44.149198262922788</v>
      </c>
      <c r="AB52" s="13">
        <f t="shared" si="12"/>
        <v>45.208294696680618</v>
      </c>
      <c r="AC52" s="13">
        <f t="shared" si="12"/>
        <v>45.676896013845649</v>
      </c>
      <c r="AD52" s="13">
        <f t="shared" si="12"/>
        <v>46.973470132295567</v>
      </c>
      <c r="AE52" s="13">
        <f t="shared" si="12"/>
        <v>49.203410593950245</v>
      </c>
      <c r="AF52" s="13">
        <f t="shared" si="12"/>
        <v>45.835907698125013</v>
      </c>
      <c r="AG52" s="13">
        <f t="shared" si="12"/>
        <v>47.73844370421623</v>
      </c>
      <c r="AH52" s="13">
        <f t="shared" si="12"/>
        <v>44.942543117112535</v>
      </c>
      <c r="AI52" s="13">
        <f t="shared" si="12"/>
        <v>45.845157555656321</v>
      </c>
      <c r="AJ52" s="13">
        <f t="shared" si="12"/>
        <v>48.971499117023811</v>
      </c>
      <c r="AK52" s="13">
        <f>(AK28+AK27+AK39+AK40)/(AK25+AK37)*100</f>
        <v>51.038420600812785</v>
      </c>
      <c r="AL52" s="13">
        <f>(AL28+AL27+AL39+AL40)/(AL25+AL37)*100</f>
        <v>56.501751151383459</v>
      </c>
      <c r="AM52" s="13">
        <f>(AM28+AM27+AM39+AM40)/(AM25+AM37)*100</f>
        <v>57.055148603921189</v>
      </c>
    </row>
    <row r="54" spans="2:39" x14ac:dyDescent="0.2"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</row>
    <row r="56" spans="2:39" x14ac:dyDescent="0.2">
      <c r="B56" s="13">
        <f>(B23+B24)/B21*100</f>
        <v>62.899559059360165</v>
      </c>
      <c r="C56" s="13">
        <f t="shared" ref="C56:I56" si="13">(C23+C24)/C21*100</f>
        <v>62.038991248609122</v>
      </c>
      <c r="D56" s="13">
        <f t="shared" si="13"/>
        <v>62.55395616478576</v>
      </c>
      <c r="E56" s="13">
        <f t="shared" si="13"/>
        <v>63.660402551224479</v>
      </c>
      <c r="F56" s="13">
        <f t="shared" si="13"/>
        <v>63.583499959972066</v>
      </c>
      <c r="G56" s="13">
        <f t="shared" si="13"/>
        <v>62.485520812187104</v>
      </c>
      <c r="H56" s="13">
        <f t="shared" si="13"/>
        <v>63.669820769289998</v>
      </c>
      <c r="I56" s="13">
        <f t="shared" si="13"/>
        <v>64.731571416218941</v>
      </c>
      <c r="J56" s="13">
        <f>(J23+J24)/J21*100</f>
        <v>62.809974539625799</v>
      </c>
      <c r="K56" s="13">
        <f>(K23+K24)/K21*100</f>
        <v>56.989993592560907</v>
      </c>
      <c r="L56" s="13">
        <f t="shared" ref="L56:N56" si="14">(L23+L24)/L21*100</f>
        <v>57.450386173008106</v>
      </c>
      <c r="M56" s="13">
        <f t="shared" si="14"/>
        <v>54.869975519347449</v>
      </c>
      <c r="N56" s="13">
        <f t="shared" si="14"/>
        <v>52.556033034181283</v>
      </c>
      <c r="O56" s="13">
        <f t="shared" ref="O56" si="15">(O23+O24)/O21*100</f>
        <v>51.026231687207222</v>
      </c>
      <c r="P56" s="13">
        <v>49.548507415308428</v>
      </c>
      <c r="Q56" s="13">
        <v>47.658956837279945</v>
      </c>
      <c r="R56" s="13">
        <v>47.356188676307283</v>
      </c>
      <c r="S56" s="13">
        <v>49.419538915136521</v>
      </c>
      <c r="T56" s="13">
        <v>48.142842010194677</v>
      </c>
      <c r="U56" s="13">
        <v>46.610812800256291</v>
      </c>
      <c r="V56" s="13">
        <v>45.986234906687628</v>
      </c>
      <c r="W56" s="13">
        <v>45.136740734635097</v>
      </c>
      <c r="X56" s="13">
        <v>46.263064333595985</v>
      </c>
      <c r="Y56" s="13">
        <v>45.909068064401573</v>
      </c>
      <c r="Z56" s="13">
        <f t="shared" ref="Z56:AJ56" si="16">(Z23+Z24+Z35+Z36)/(Z21+Z33)*100</f>
        <v>48.865699995029303</v>
      </c>
      <c r="AA56" s="13">
        <f t="shared" si="16"/>
        <v>49.671151977563525</v>
      </c>
      <c r="AB56" s="13">
        <f t="shared" si="16"/>
        <v>51.504494781528344</v>
      </c>
      <c r="AC56" s="13">
        <f t="shared" si="16"/>
        <v>52.105741509415694</v>
      </c>
      <c r="AD56" s="13">
        <f t="shared" si="16"/>
        <v>53.094023198223383</v>
      </c>
      <c r="AE56" s="13">
        <f t="shared" si="16"/>
        <v>54.291993177825994</v>
      </c>
      <c r="AF56" s="13">
        <f t="shared" si="16"/>
        <v>53.09725757930287</v>
      </c>
      <c r="AG56" s="13">
        <f t="shared" si="16"/>
        <v>55.049867021173846</v>
      </c>
      <c r="AH56" s="13">
        <f t="shared" si="16"/>
        <v>54.390784886716894</v>
      </c>
      <c r="AI56" s="13">
        <f t="shared" si="16"/>
        <v>55.494227768512324</v>
      </c>
      <c r="AJ56" s="13">
        <f t="shared" si="16"/>
        <v>58.137345827227513</v>
      </c>
      <c r="AK56" s="13">
        <f>(AK23+AK24+AK35+AK36)/(AK21+AK33)*100</f>
        <v>59.988462337989425</v>
      </c>
      <c r="AL56" s="13">
        <f>(AL23+AL24+AL35+AL36)/(AL21+AL33)*100</f>
        <v>63.470366465585201</v>
      </c>
      <c r="AM56" s="13">
        <f>(AM23+AM24+AM35+AM36)/(AM21+AM33)*100</f>
        <v>65.103425796677655</v>
      </c>
    </row>
    <row r="58" spans="2:39" x14ac:dyDescent="0.2">
      <c r="B58" s="13">
        <f>B32/B29*100</f>
        <v>39.439571486116179</v>
      </c>
      <c r="C58" s="13">
        <f t="shared" ref="C58:N58" si="17">C32/C29*100</f>
        <v>39.054704188191778</v>
      </c>
      <c r="D58" s="13">
        <f t="shared" si="17"/>
        <v>39.189937795133652</v>
      </c>
      <c r="E58" s="13">
        <f t="shared" si="17"/>
        <v>7.1581513052557275</v>
      </c>
      <c r="F58" s="13">
        <f t="shared" si="17"/>
        <v>7.4146184838453175</v>
      </c>
      <c r="G58" s="13">
        <f t="shared" si="17"/>
        <v>7.5411187324603377</v>
      </c>
      <c r="H58" s="13">
        <f t="shared" si="17"/>
        <v>7.6041395549886825</v>
      </c>
      <c r="I58" s="13">
        <f t="shared" si="17"/>
        <v>7.7665454538261622</v>
      </c>
      <c r="J58" s="13">
        <f t="shared" si="17"/>
        <v>7.175728162842443</v>
      </c>
      <c r="K58" s="13">
        <f t="shared" si="17"/>
        <v>7.2244727302484382</v>
      </c>
      <c r="L58" s="13">
        <f t="shared" si="17"/>
        <v>7.1420054922465308</v>
      </c>
      <c r="M58" s="13">
        <f>M32/M29*100</f>
        <v>7.0103605507399234</v>
      </c>
      <c r="N58" s="13">
        <f t="shared" si="17"/>
        <v>7.1247210434519301</v>
      </c>
      <c r="O58" s="13">
        <f t="shared" ref="O58" si="18">O32/O29*100</f>
        <v>6.87317809712754</v>
      </c>
      <c r="P58" s="13">
        <v>6.6973570188015223</v>
      </c>
      <c r="Q58" s="13">
        <v>5.9892297561752539</v>
      </c>
      <c r="R58" s="13">
        <v>5.8008637634194171</v>
      </c>
      <c r="S58" s="13">
        <v>5.685834677463979</v>
      </c>
      <c r="T58" s="13">
        <v>5.5048873002553984</v>
      </c>
      <c r="U58" s="13">
        <v>5.415848075767089</v>
      </c>
      <c r="V58" s="13">
        <v>5.1549074436623528</v>
      </c>
      <c r="W58" s="13">
        <v>5.0376524386240984</v>
      </c>
      <c r="X58" s="13">
        <v>4.9259620261310015</v>
      </c>
      <c r="Y58" s="13">
        <v>4.7648554190311332</v>
      </c>
      <c r="Z58" s="13">
        <f t="shared" ref="Z58:AJ58" si="19">(Z32+Z44)/(Z29+Z41)*100</f>
        <v>14.179789057362315</v>
      </c>
      <c r="AA58" s="13">
        <f t="shared" si="19"/>
        <v>14.275600752449179</v>
      </c>
      <c r="AB58" s="13">
        <f t="shared" si="19"/>
        <v>14.486378099737596</v>
      </c>
      <c r="AC58" s="13">
        <f t="shared" si="19"/>
        <v>14.76445694253734</v>
      </c>
      <c r="AD58" s="13">
        <f t="shared" si="19"/>
        <v>14.754735240106415</v>
      </c>
      <c r="AE58" s="13">
        <f t="shared" si="19"/>
        <v>14.764775497149781</v>
      </c>
      <c r="AF58" s="13">
        <f t="shared" si="19"/>
        <v>14.605731525379904</v>
      </c>
      <c r="AG58" s="13">
        <f t="shared" si="19"/>
        <v>14.500129095016904</v>
      </c>
      <c r="AH58" s="13">
        <f t="shared" si="19"/>
        <v>14.496017096762015</v>
      </c>
      <c r="AI58" s="13">
        <f t="shared" si="19"/>
        <v>14.601690124399017</v>
      </c>
      <c r="AJ58" s="13">
        <f t="shared" si="19"/>
        <v>14.779866033794384</v>
      </c>
      <c r="AK58" s="13">
        <f>(AK32+AK44)/(AK29+AK41)*100</f>
        <v>14.929728200696363</v>
      </c>
      <c r="AL58" s="13">
        <f>(AL32+AL44)/(AL29+AL41)*100</f>
        <v>15.707745949171482</v>
      </c>
      <c r="AM58" s="13">
        <f>(AM32+AM44)/(AM29+AM41)*100</f>
        <v>15.746098970093101</v>
      </c>
    </row>
    <row r="60" spans="2:39" x14ac:dyDescent="0.2">
      <c r="N60" s="13">
        <f>(N15+N16)/N13*100</f>
        <v>61.617126890911976</v>
      </c>
      <c r="O60" s="13"/>
      <c r="P60" s="13"/>
      <c r="Q60" s="13">
        <f t="shared" ref="Q60:AM60" si="20">(Q15+Q16)/Q13*100</f>
        <v>51.24047342494309</v>
      </c>
      <c r="R60" s="13"/>
      <c r="S60" s="13"/>
      <c r="T60" s="13">
        <f t="shared" si="20"/>
        <v>49.817845508970905</v>
      </c>
      <c r="U60" s="13"/>
      <c r="V60" s="13"/>
      <c r="W60" s="13">
        <f t="shared" si="20"/>
        <v>47.212105326803908</v>
      </c>
      <c r="X60" s="13"/>
      <c r="Y60" s="13"/>
      <c r="Z60" s="13">
        <f t="shared" ref="Z60:AJ60" si="21">(Z15+Z16)/Z13*100</f>
        <v>51.262377335235385</v>
      </c>
      <c r="AA60" s="13">
        <f t="shared" si="21"/>
        <v>52.778731710243932</v>
      </c>
      <c r="AB60" s="13">
        <f t="shared" si="21"/>
        <v>55.23818880504102</v>
      </c>
      <c r="AC60" s="13">
        <f t="shared" si="21"/>
        <v>56.572520070650491</v>
      </c>
      <c r="AD60" s="13">
        <f t="shared" si="21"/>
        <v>56.939725660065264</v>
      </c>
      <c r="AE60" s="13">
        <f t="shared" si="21"/>
        <v>57.624077674588094</v>
      </c>
      <c r="AF60" s="13">
        <f t="shared" si="21"/>
        <v>58.521845190614044</v>
      </c>
      <c r="AG60" s="13">
        <f t="shared" si="21"/>
        <v>59.719520577661036</v>
      </c>
      <c r="AH60" s="13">
        <f t="shared" si="21"/>
        <v>60.900267772396866</v>
      </c>
      <c r="AI60" s="13">
        <f t="shared" si="21"/>
        <v>62.073820930807209</v>
      </c>
      <c r="AJ60" s="13">
        <f t="shared" si="21"/>
        <v>63.514536951778787</v>
      </c>
      <c r="AK60" s="13">
        <f t="shared" ref="AK60:AL60" si="22">(AK15+AK16)/AK13*100</f>
        <v>65.272601933934965</v>
      </c>
      <c r="AL60" s="13">
        <f t="shared" si="22"/>
        <v>67.41529209780181</v>
      </c>
      <c r="AM60" s="13">
        <f t="shared" si="20"/>
        <v>69.122838860456582</v>
      </c>
    </row>
  </sheetData>
  <mergeCells count="2">
    <mergeCell ref="A3:B3"/>
    <mergeCell ref="A2:B2"/>
  </mergeCells>
  <pageMargins left="0.78431372549019618" right="0.78431372549019618" top="0.98039215686274517" bottom="0.98039215686274517" header="0.50980392156862753" footer="0.50980392156862753"/>
  <pageSetup paperSize="121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AW53"/>
  <sheetViews>
    <sheetView zoomScaleNormal="100" workbookViewId="0">
      <pane xSplit="25" topLeftCell="AK1" activePane="topRight" state="frozen"/>
      <selection activeCell="AM4" sqref="AM4"/>
      <selection pane="topRight" activeCell="A4" sqref="A4"/>
    </sheetView>
  </sheetViews>
  <sheetFormatPr defaultRowHeight="12.75" outlineLevelRow="1" outlineLevelCol="1" x14ac:dyDescent="0.2"/>
  <cols>
    <col min="1" max="1" width="39.140625" customWidth="1"/>
    <col min="2" max="12" width="14" hidden="1" customWidth="1" outlineLevel="1"/>
    <col min="13" max="13" width="14" hidden="1" customWidth="1" outlineLevel="1" collapsed="1"/>
    <col min="14" max="17" width="15" hidden="1" customWidth="1" outlineLevel="1" collapsed="1"/>
    <col min="18" max="25" width="15" hidden="1" customWidth="1" outlineLevel="1"/>
    <col min="26" max="26" width="15" customWidth="1" collapsed="1"/>
    <col min="27" max="39" width="15" customWidth="1"/>
  </cols>
  <sheetData>
    <row r="1" spans="1:49" s="1" customFormat="1" ht="14.85" customHeight="1" x14ac:dyDescent="0.2">
      <c r="A1" s="124" t="s">
        <v>45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/>
      <c r="AO1"/>
      <c r="AP1"/>
      <c r="AQ1"/>
      <c r="AR1"/>
      <c r="AS1"/>
      <c r="AT1"/>
      <c r="AU1"/>
      <c r="AV1"/>
      <c r="AW1"/>
    </row>
    <row r="2" spans="1:49" s="1" customFormat="1" ht="14.85" customHeight="1" x14ac:dyDescent="0.2">
      <c r="A2" s="133"/>
      <c r="B2" s="133"/>
      <c r="AN2"/>
      <c r="AO2"/>
      <c r="AP2"/>
      <c r="AQ2"/>
      <c r="AR2"/>
      <c r="AS2"/>
      <c r="AT2"/>
      <c r="AU2"/>
      <c r="AV2"/>
      <c r="AW2"/>
    </row>
    <row r="3" spans="1:49" s="1" customFormat="1" ht="14.45" customHeight="1" x14ac:dyDescent="0.2">
      <c r="A3" s="132" t="s">
        <v>0</v>
      </c>
      <c r="B3" s="132"/>
      <c r="AM3" s="129">
        <v>44958</v>
      </c>
      <c r="AN3"/>
      <c r="AO3"/>
      <c r="AP3"/>
      <c r="AQ3"/>
      <c r="AR3"/>
      <c r="AS3"/>
      <c r="AT3"/>
      <c r="AU3"/>
      <c r="AV3"/>
      <c r="AW3"/>
    </row>
    <row r="4" spans="1:49" s="1" customFormat="1" ht="25.9" customHeight="1" thickBot="1" x14ac:dyDescent="0.25">
      <c r="A4" s="2" t="s">
        <v>1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69</v>
      </c>
      <c r="M4" s="2" t="s">
        <v>70</v>
      </c>
      <c r="N4" s="2" t="s">
        <v>71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  <c r="Y4" s="2" t="s">
        <v>84</v>
      </c>
      <c r="Z4" s="2" t="s">
        <v>85</v>
      </c>
      <c r="AA4" s="2" t="s">
        <v>86</v>
      </c>
      <c r="AB4" s="2" t="s">
        <v>87</v>
      </c>
      <c r="AC4" s="2" t="s">
        <v>88</v>
      </c>
      <c r="AD4" s="2" t="s">
        <v>89</v>
      </c>
      <c r="AE4" s="2" t="s">
        <v>90</v>
      </c>
      <c r="AF4" s="2" t="s">
        <v>91</v>
      </c>
      <c r="AG4" s="2" t="s">
        <v>92</v>
      </c>
      <c r="AH4" s="125">
        <v>44805</v>
      </c>
      <c r="AI4" s="125">
        <v>44835</v>
      </c>
      <c r="AJ4" s="125">
        <v>44866</v>
      </c>
      <c r="AK4" s="125">
        <v>44896</v>
      </c>
      <c r="AL4" s="125">
        <v>44927</v>
      </c>
      <c r="AM4" s="125">
        <f>'Доли в срочных'!$AM$3</f>
        <v>44958</v>
      </c>
      <c r="AN4"/>
      <c r="AO4"/>
      <c r="AP4"/>
      <c r="AQ4"/>
      <c r="AR4"/>
      <c r="AS4"/>
      <c r="AT4"/>
      <c r="AU4"/>
      <c r="AV4"/>
      <c r="AW4"/>
    </row>
    <row r="5" spans="1:49" s="1" customFormat="1" ht="23.85" customHeight="1" thickTop="1" x14ac:dyDescent="0.2">
      <c r="A5" s="3" t="s">
        <v>23</v>
      </c>
      <c r="B5" s="4">
        <v>6265742.9050000003</v>
      </c>
      <c r="C5" s="4">
        <v>6520040.4720000001</v>
      </c>
      <c r="D5" s="4">
        <v>6568909.2589999996</v>
      </c>
      <c r="E5" s="4">
        <v>6394606.5990000004</v>
      </c>
      <c r="F5" s="4">
        <v>6222728.5140000004</v>
      </c>
      <c r="G5" s="4">
        <v>6229519.2400000002</v>
      </c>
      <c r="H5" s="4">
        <v>6157142.1339999996</v>
      </c>
      <c r="I5" s="4">
        <v>5989071.6330000004</v>
      </c>
      <c r="J5" s="4">
        <v>5698855.8150000004</v>
      </c>
      <c r="K5" s="4">
        <v>5571274.7410000004</v>
      </c>
      <c r="L5" s="4">
        <v>5431940.2083199993</v>
      </c>
      <c r="M5" s="4">
        <v>5462697.9023700003</v>
      </c>
      <c r="N5" s="4">
        <v>5464548.0226399992</v>
      </c>
      <c r="O5" s="4">
        <v>5580404.0653100004</v>
      </c>
      <c r="P5" s="4">
        <v>5632414.8359200004</v>
      </c>
      <c r="Q5" s="4">
        <v>5657290.7648699991</v>
      </c>
      <c r="R5" s="4">
        <v>5680677.5199600011</v>
      </c>
      <c r="S5" s="4">
        <v>5635346.2506399993</v>
      </c>
      <c r="T5" s="4">
        <v>5587503.1614899999</v>
      </c>
      <c r="U5" s="4">
        <v>5663683.8386299983</v>
      </c>
      <c r="V5" s="4">
        <v>5741314.2783599989</v>
      </c>
      <c r="W5" s="4">
        <v>5893974.53651</v>
      </c>
      <c r="X5" s="4">
        <v>5938657.7300000004</v>
      </c>
      <c r="Y5" s="4">
        <v>6098513.2501999997</v>
      </c>
      <c r="Z5" s="4">
        <v>6252766.7015199997</v>
      </c>
      <c r="AA5" s="4">
        <v>6453652.9789199997</v>
      </c>
      <c r="AB5" s="4">
        <v>6377455.71502</v>
      </c>
      <c r="AC5" s="4">
        <v>6196347.2609799998</v>
      </c>
      <c r="AD5" s="4">
        <v>6315702.6216099998</v>
      </c>
      <c r="AE5" s="4">
        <v>6344491.7356399996</v>
      </c>
      <c r="AF5" s="4">
        <v>6587409.1940000001</v>
      </c>
      <c r="AG5" s="4">
        <v>6684925.2327399999</v>
      </c>
      <c r="AH5" s="4">
        <v>6836626.7745599998</v>
      </c>
      <c r="AI5" s="4">
        <v>7064258.3339400003</v>
      </c>
      <c r="AJ5" s="4">
        <v>7088950.9991499996</v>
      </c>
      <c r="AK5" s="4">
        <v>7311104.8468599999</v>
      </c>
      <c r="AL5" s="4">
        <v>7534464.3521499997</v>
      </c>
      <c r="AM5" s="4">
        <f>'[1]Остаток_по срокам_безотз'!B10</f>
        <v>7733869.5169399995</v>
      </c>
      <c r="AN5"/>
      <c r="AO5"/>
      <c r="AP5"/>
      <c r="AQ5"/>
      <c r="AR5"/>
      <c r="AS5"/>
      <c r="AT5"/>
      <c r="AU5"/>
      <c r="AV5"/>
      <c r="AW5"/>
    </row>
    <row r="6" spans="1:49" s="1" customFormat="1" ht="13.35" customHeight="1" outlineLevel="1" x14ac:dyDescent="0.2">
      <c r="A6" s="5" t="s">
        <v>17</v>
      </c>
      <c r="B6" s="6">
        <v>1868429.1640000001</v>
      </c>
      <c r="C6" s="6">
        <v>2044917.4</v>
      </c>
      <c r="D6" s="6">
        <v>2071099.2109999999</v>
      </c>
      <c r="E6" s="6">
        <v>1970945.8489999999</v>
      </c>
      <c r="F6" s="6">
        <v>1893086.66</v>
      </c>
      <c r="G6" s="6">
        <v>1954173.11</v>
      </c>
      <c r="H6" s="6">
        <v>1924730.372</v>
      </c>
      <c r="I6" s="6">
        <v>1841131.145</v>
      </c>
      <c r="J6" s="6">
        <v>1765591.2930000001</v>
      </c>
      <c r="K6" s="6">
        <v>1829153.9979999999</v>
      </c>
      <c r="L6" s="6">
        <v>1865900.0212300001</v>
      </c>
      <c r="M6" s="6">
        <v>2089811.8837899999</v>
      </c>
      <c r="N6" s="6">
        <v>2250597.9732900001</v>
      </c>
      <c r="O6" s="6">
        <v>2535778.0495599997</v>
      </c>
      <c r="P6" s="6">
        <v>2773954.5719899996</v>
      </c>
      <c r="Q6" s="6">
        <v>2974969.4090699996</v>
      </c>
      <c r="R6" s="6">
        <v>3040054.4659499996</v>
      </c>
      <c r="S6" s="6">
        <v>3025742.5419500005</v>
      </c>
      <c r="T6" s="6">
        <v>3111908.75869</v>
      </c>
      <c r="U6" s="6">
        <v>3262222.4218099997</v>
      </c>
      <c r="V6" s="6">
        <v>3417761.6804200001</v>
      </c>
      <c r="W6" s="6">
        <v>3530219.9279599995</v>
      </c>
      <c r="X6" s="6">
        <v>3512495.0019099992</v>
      </c>
      <c r="Y6" s="6">
        <v>3568823.4212800008</v>
      </c>
      <c r="Z6" s="6">
        <v>3593351.1976899994</v>
      </c>
      <c r="AA6" s="6">
        <v>3657293.14341</v>
      </c>
      <c r="AB6" s="6">
        <v>3434733.2575299996</v>
      </c>
      <c r="AC6" s="6">
        <v>3179255.1435900005</v>
      </c>
      <c r="AD6" s="6">
        <v>3175051.2254400002</v>
      </c>
      <c r="AE6" s="6">
        <v>3112569.25288</v>
      </c>
      <c r="AF6" s="6">
        <v>3281558.3525700001</v>
      </c>
      <c r="AG6" s="6">
        <v>3254975.60825</v>
      </c>
      <c r="AH6" s="6">
        <v>3274666.9871</v>
      </c>
      <c r="AI6" s="6">
        <v>3322253.7856299998</v>
      </c>
      <c r="AJ6" s="6">
        <v>3182047.6054099998</v>
      </c>
      <c r="AK6" s="6">
        <v>3097703.6353199999</v>
      </c>
      <c r="AL6" s="6">
        <v>2988778.8885400002</v>
      </c>
      <c r="AM6" s="6">
        <f>'[1]Остаток_по срокам_безотз'!B11</f>
        <v>2856042.7718400001</v>
      </c>
      <c r="AN6"/>
      <c r="AO6"/>
      <c r="AP6"/>
      <c r="AQ6"/>
      <c r="AR6"/>
      <c r="AS6"/>
      <c r="AT6"/>
      <c r="AU6"/>
      <c r="AV6"/>
      <c r="AW6"/>
    </row>
    <row r="7" spans="1:49" s="1" customFormat="1" ht="13.35" customHeight="1" outlineLevel="1" x14ac:dyDescent="0.2">
      <c r="A7" s="5" t="s">
        <v>18</v>
      </c>
      <c r="B7" s="6">
        <v>2439131.145</v>
      </c>
      <c r="C7" s="6">
        <v>2487058.11</v>
      </c>
      <c r="D7" s="6">
        <v>2493642.969</v>
      </c>
      <c r="E7" s="6">
        <v>4096360.8369999998</v>
      </c>
      <c r="F7" s="6">
        <v>3991818.139</v>
      </c>
      <c r="G7" s="6">
        <v>3940700.1060000001</v>
      </c>
      <c r="H7" s="6">
        <v>3891766.1170000001</v>
      </c>
      <c r="I7" s="6">
        <v>3800763.7930000001</v>
      </c>
      <c r="J7" s="6">
        <v>3595234.9619999998</v>
      </c>
      <c r="K7" s="6">
        <v>3363742.1</v>
      </c>
      <c r="L7" s="6">
        <v>3188352.5346699995</v>
      </c>
      <c r="M7" s="6">
        <v>2998488.8226399999</v>
      </c>
      <c r="N7" s="6">
        <v>2841081.8123300001</v>
      </c>
      <c r="O7" s="6">
        <v>2677839.0958000002</v>
      </c>
      <c r="P7" s="6">
        <v>2497592.7481300002</v>
      </c>
      <c r="Q7" s="6">
        <v>2345025.1439700001</v>
      </c>
      <c r="R7" s="6">
        <v>2311176.4570700005</v>
      </c>
      <c r="S7" s="6">
        <v>2285220.3522199998</v>
      </c>
      <c r="T7" s="6">
        <v>2161109.8585100002</v>
      </c>
      <c r="U7" s="6">
        <v>2015636.2813100002</v>
      </c>
      <c r="V7" s="6">
        <v>1935424.1532099997</v>
      </c>
      <c r="W7" s="6">
        <v>1973177.9141500001</v>
      </c>
      <c r="X7" s="6">
        <v>2077330.8002800003</v>
      </c>
      <c r="Y7" s="6">
        <v>2188034.7798299999</v>
      </c>
      <c r="Z7" s="6">
        <v>2310577.8702900005</v>
      </c>
      <c r="AA7" s="6">
        <v>2413334.5171100004</v>
      </c>
      <c r="AB7" s="6">
        <v>2606247.2894799993</v>
      </c>
      <c r="AC7" s="6">
        <v>2678559.22083</v>
      </c>
      <c r="AD7" s="6">
        <v>2784515.1950900001</v>
      </c>
      <c r="AE7" s="6">
        <v>2892107.0569000002</v>
      </c>
      <c r="AF7" s="6">
        <v>2981082.84748</v>
      </c>
      <c r="AG7" s="6">
        <v>3033383.8941000002</v>
      </c>
      <c r="AH7" s="6">
        <v>3188518.9602100002</v>
      </c>
      <c r="AI7" s="6">
        <v>3353262.02153</v>
      </c>
      <c r="AJ7" s="6">
        <v>3490736.2132700002</v>
      </c>
      <c r="AK7" s="6">
        <v>3780954.1444700002</v>
      </c>
      <c r="AL7" s="6">
        <v>4099179.2884900002</v>
      </c>
      <c r="AM7" s="6">
        <f>'[1]Остаток_по срокам_безотз'!B12</f>
        <v>4449594.8691800004</v>
      </c>
      <c r="AN7"/>
      <c r="AO7"/>
      <c r="AP7"/>
      <c r="AQ7"/>
      <c r="AR7"/>
      <c r="AS7"/>
      <c r="AT7"/>
      <c r="AU7"/>
      <c r="AV7"/>
      <c r="AW7"/>
    </row>
    <row r="8" spans="1:49" s="1" customFormat="1" ht="13.35" customHeight="1" outlineLevel="1" x14ac:dyDescent="0.2">
      <c r="A8" s="5" t="s">
        <v>19</v>
      </c>
      <c r="B8" s="6">
        <v>1958182.5959999999</v>
      </c>
      <c r="C8" s="6">
        <v>1988064.9620000001</v>
      </c>
      <c r="D8" s="6">
        <v>2004167.0789999999</v>
      </c>
      <c r="E8" s="6">
        <v>327299.913</v>
      </c>
      <c r="F8" s="6">
        <v>337823.71500000003</v>
      </c>
      <c r="G8" s="6">
        <v>334646.02399999998</v>
      </c>
      <c r="H8" s="6">
        <v>340645.64500000002</v>
      </c>
      <c r="I8" s="6">
        <v>347176.69500000001</v>
      </c>
      <c r="J8" s="6">
        <v>338029.56</v>
      </c>
      <c r="K8" s="6">
        <v>378378.64299999998</v>
      </c>
      <c r="L8" s="6">
        <v>377687.65242</v>
      </c>
      <c r="M8" s="6">
        <v>374397.19594000006</v>
      </c>
      <c r="N8" s="6">
        <v>372868.23702</v>
      </c>
      <c r="O8" s="6">
        <v>366786.91995000007</v>
      </c>
      <c r="P8" s="6">
        <v>360867.51579999994</v>
      </c>
      <c r="Q8" s="6">
        <v>337296.21183000004</v>
      </c>
      <c r="R8" s="6">
        <v>329446.59694000002</v>
      </c>
      <c r="S8" s="6">
        <v>324383.35647000006</v>
      </c>
      <c r="T8" s="6">
        <v>314484.54429000011</v>
      </c>
      <c r="U8" s="6">
        <v>385825.13550999999</v>
      </c>
      <c r="V8" s="6">
        <v>388128.44472999999</v>
      </c>
      <c r="W8" s="6">
        <v>390576.69439999998</v>
      </c>
      <c r="X8" s="6">
        <v>348831.92781000002</v>
      </c>
      <c r="Y8" s="6">
        <v>341655.04908999999</v>
      </c>
      <c r="Z8" s="6">
        <v>348837.63353999995</v>
      </c>
      <c r="AA8" s="6">
        <v>383025.31839999999</v>
      </c>
      <c r="AB8" s="6">
        <v>336475.16800999996</v>
      </c>
      <c r="AC8" s="6">
        <v>338532.89656000002</v>
      </c>
      <c r="AD8" s="6">
        <v>356136.20108000003</v>
      </c>
      <c r="AE8" s="6">
        <v>339815.42586000002</v>
      </c>
      <c r="AF8" s="6">
        <v>324767.99394999997</v>
      </c>
      <c r="AG8" s="6">
        <v>396565.73038999998</v>
      </c>
      <c r="AH8" s="6">
        <v>373440.82724999997</v>
      </c>
      <c r="AI8" s="6">
        <v>388742.52678000001</v>
      </c>
      <c r="AJ8" s="6">
        <v>416167.18047000002</v>
      </c>
      <c r="AK8" s="6">
        <v>432447.06706999999</v>
      </c>
      <c r="AL8" s="6">
        <v>446506.17512000003</v>
      </c>
      <c r="AM8" s="6">
        <f>'[1]Остаток_по срокам_безотз'!B13</f>
        <v>428231.87592000002</v>
      </c>
      <c r="AN8"/>
      <c r="AO8"/>
      <c r="AP8"/>
      <c r="AQ8"/>
      <c r="AR8"/>
      <c r="AS8"/>
      <c r="AT8"/>
      <c r="AU8"/>
      <c r="AV8"/>
      <c r="AW8"/>
    </row>
    <row r="9" spans="1:49" s="1" customFormat="1" ht="13.35" customHeight="1" outlineLevel="1" x14ac:dyDescent="0.2">
      <c r="A9" s="7" t="s">
        <v>20</v>
      </c>
      <c r="B9" s="12">
        <v>1507203.55</v>
      </c>
      <c r="C9" s="12">
        <v>1618235.125</v>
      </c>
      <c r="D9" s="12">
        <v>1620847.64</v>
      </c>
      <c r="E9" s="12">
        <v>1605282.108</v>
      </c>
      <c r="F9" s="12">
        <v>1540787.152</v>
      </c>
      <c r="G9" s="12">
        <v>1576780.0220000001</v>
      </c>
      <c r="H9" s="12">
        <v>1534563.077</v>
      </c>
      <c r="I9" s="12">
        <v>1476249.3089999999</v>
      </c>
      <c r="J9" s="12">
        <v>1446651.1310000001</v>
      </c>
      <c r="K9" s="12">
        <v>1464865.9040000001</v>
      </c>
      <c r="L9" s="12">
        <v>1405895.7696500001</v>
      </c>
      <c r="M9" s="12">
        <v>1436360.8669299998</v>
      </c>
      <c r="N9" s="12">
        <v>1437721.28137</v>
      </c>
      <c r="O9" s="12">
        <v>1495597.4217399999</v>
      </c>
      <c r="P9" s="12">
        <v>1521270.0166399998</v>
      </c>
      <c r="Q9" s="12">
        <v>1525670.6830700003</v>
      </c>
      <c r="R9" s="12">
        <v>1582915.5620600001</v>
      </c>
      <c r="S9" s="12">
        <v>1599885.4851300002</v>
      </c>
      <c r="T9" s="12">
        <v>1575851.4558499998</v>
      </c>
      <c r="U9" s="12">
        <v>1628858.66454</v>
      </c>
      <c r="V9" s="12">
        <v>1675064.4492299997</v>
      </c>
      <c r="W9" s="12">
        <v>1732402.2798399997</v>
      </c>
      <c r="X9" s="12">
        <v>1698952.3055500002</v>
      </c>
      <c r="Y9" s="12">
        <v>1809947.1293900001</v>
      </c>
      <c r="Z9" s="12">
        <v>1912931.5700300003</v>
      </c>
      <c r="AA9" s="12">
        <v>2038320.3147499999</v>
      </c>
      <c r="AB9" s="12">
        <v>1952817.7009900003</v>
      </c>
      <c r="AC9" s="12">
        <v>1774314.26667</v>
      </c>
      <c r="AD9" s="12">
        <v>1806909.52871</v>
      </c>
      <c r="AE9" s="12">
        <v>1743341.00535</v>
      </c>
      <c r="AF9" s="12">
        <v>1873816.85069</v>
      </c>
      <c r="AG9" s="12">
        <v>1913871.7643899999</v>
      </c>
      <c r="AH9" s="12">
        <v>1981934.88007</v>
      </c>
      <c r="AI9" s="12">
        <v>2091259.31186</v>
      </c>
      <c r="AJ9" s="12">
        <v>2056047.1253899999</v>
      </c>
      <c r="AK9" s="12">
        <v>2166595.5213299999</v>
      </c>
      <c r="AL9" s="12">
        <v>2287889.6260299999</v>
      </c>
      <c r="AM9" s="12">
        <f>'[1]Остаток_по срокам_безотз'!B14</f>
        <v>2376100.37867</v>
      </c>
      <c r="AN9"/>
      <c r="AO9"/>
      <c r="AP9"/>
      <c r="AQ9"/>
      <c r="AR9"/>
      <c r="AS9"/>
      <c r="AT9"/>
      <c r="AU9"/>
      <c r="AV9"/>
      <c r="AW9"/>
    </row>
    <row r="10" spans="1:49" s="1" customFormat="1" ht="13.35" customHeight="1" outlineLevel="1" x14ac:dyDescent="0.2">
      <c r="A10" s="5" t="s">
        <v>17</v>
      </c>
      <c r="B10" s="6">
        <v>704332.799</v>
      </c>
      <c r="C10" s="6">
        <v>805860.67799999996</v>
      </c>
      <c r="D10" s="6">
        <v>819219.01</v>
      </c>
      <c r="E10" s="6">
        <v>812265.43700000003</v>
      </c>
      <c r="F10" s="6">
        <v>786583.75399999996</v>
      </c>
      <c r="G10" s="6">
        <v>813513.61600000004</v>
      </c>
      <c r="H10" s="6">
        <v>736624.924</v>
      </c>
      <c r="I10" s="6">
        <v>693725.54</v>
      </c>
      <c r="J10" s="6">
        <v>737783.75899999996</v>
      </c>
      <c r="K10" s="6">
        <v>790713.19799999997</v>
      </c>
      <c r="L10" s="6">
        <v>760647.29885000002</v>
      </c>
      <c r="M10" s="6">
        <v>822419.10481000005</v>
      </c>
      <c r="N10" s="6">
        <v>815810.29735000001</v>
      </c>
      <c r="O10" s="6">
        <v>898811.5148</v>
      </c>
      <c r="P10" s="6">
        <v>952839.17449999996</v>
      </c>
      <c r="Q10" s="6">
        <v>963227.77665000001</v>
      </c>
      <c r="R10" s="6">
        <v>1015065.8271799999</v>
      </c>
      <c r="S10" s="6">
        <v>1017892.19021</v>
      </c>
      <c r="T10" s="6">
        <v>1057652.5999099999</v>
      </c>
      <c r="U10" s="6">
        <v>1107699.1492399999</v>
      </c>
      <c r="V10" s="6">
        <v>1187012.21502</v>
      </c>
      <c r="W10" s="6">
        <v>1246059.7526800002</v>
      </c>
      <c r="X10" s="6">
        <v>1214085.49285</v>
      </c>
      <c r="Y10" s="6">
        <v>1314775.7096800001</v>
      </c>
      <c r="Z10" s="6">
        <v>1403982.1942100001</v>
      </c>
      <c r="AA10" s="6">
        <v>1513984.08806</v>
      </c>
      <c r="AB10" s="6">
        <v>1409495.2728900004</v>
      </c>
      <c r="AC10" s="6">
        <v>1242701.5788100001</v>
      </c>
      <c r="AD10" s="6">
        <v>1232107.5662499999</v>
      </c>
      <c r="AE10" s="6">
        <v>1173879.66228</v>
      </c>
      <c r="AF10" s="6">
        <v>1342319.3574600001</v>
      </c>
      <c r="AG10" s="6">
        <v>1360139.28177</v>
      </c>
      <c r="AH10" s="6">
        <v>1414082.6817300001</v>
      </c>
      <c r="AI10" s="6">
        <v>1473535.39628</v>
      </c>
      <c r="AJ10" s="6">
        <v>1386545.47114</v>
      </c>
      <c r="AK10" s="6">
        <v>1360308.23388</v>
      </c>
      <c r="AL10" s="6">
        <v>1335690.60552</v>
      </c>
      <c r="AM10" s="6">
        <f>'[1]Остаток_по срокам_безотз'!B15</f>
        <v>1279309.2969500001</v>
      </c>
      <c r="AN10"/>
      <c r="AO10"/>
      <c r="AP10"/>
      <c r="AQ10"/>
      <c r="AR10"/>
      <c r="AS10"/>
      <c r="AT10"/>
      <c r="AU10"/>
      <c r="AV10"/>
      <c r="AW10"/>
    </row>
    <row r="11" spans="1:49" s="1" customFormat="1" ht="13.35" customHeight="1" outlineLevel="1" x14ac:dyDescent="0.2">
      <c r="A11" s="5" t="s">
        <v>18</v>
      </c>
      <c r="B11" s="6">
        <v>715888.82</v>
      </c>
      <c r="C11" s="6">
        <v>730780.13699999999</v>
      </c>
      <c r="D11" s="6">
        <v>727654.098</v>
      </c>
      <c r="E11" s="6">
        <v>722011.68099999998</v>
      </c>
      <c r="F11" s="6">
        <v>679323.04099999997</v>
      </c>
      <c r="G11" s="6">
        <v>700826.08799999999</v>
      </c>
      <c r="H11" s="6">
        <v>734167.62100000004</v>
      </c>
      <c r="I11" s="6">
        <v>717834.33700000006</v>
      </c>
      <c r="J11" s="6">
        <v>619426.63600000006</v>
      </c>
      <c r="K11" s="6">
        <v>543411.30200000003</v>
      </c>
      <c r="L11" s="6">
        <v>514084.13802999997</v>
      </c>
      <c r="M11" s="6">
        <v>485063.59469</v>
      </c>
      <c r="N11" s="6">
        <v>493600.41568000009</v>
      </c>
      <c r="O11" s="6">
        <v>474704.91266999993</v>
      </c>
      <c r="P11" s="6">
        <v>446926.20139999996</v>
      </c>
      <c r="Q11" s="6">
        <v>441312.13407000003</v>
      </c>
      <c r="R11" s="6">
        <v>446790.85826999997</v>
      </c>
      <c r="S11" s="6">
        <v>458434.26640000002</v>
      </c>
      <c r="T11" s="6">
        <v>397896.08267999993</v>
      </c>
      <c r="U11" s="6">
        <v>328267.70890000003</v>
      </c>
      <c r="V11" s="6">
        <v>285144.17414999998</v>
      </c>
      <c r="W11" s="6">
        <v>282469.47367000004</v>
      </c>
      <c r="X11" s="6">
        <v>322774.7911700001</v>
      </c>
      <c r="Y11" s="6">
        <v>336428.43900000001</v>
      </c>
      <c r="Z11" s="6">
        <v>341559.19640999998</v>
      </c>
      <c r="AA11" s="6">
        <v>325506.11538999999</v>
      </c>
      <c r="AB11" s="6">
        <v>388370.22066999995</v>
      </c>
      <c r="AC11" s="6">
        <v>382828.57773000002</v>
      </c>
      <c r="AD11" s="6">
        <v>407880.79849000002</v>
      </c>
      <c r="AE11" s="6">
        <v>421848.7977</v>
      </c>
      <c r="AF11" s="6">
        <v>392733.34591999999</v>
      </c>
      <c r="AG11" s="6">
        <v>333306.82861999999</v>
      </c>
      <c r="AH11" s="6">
        <v>367792.5404</v>
      </c>
      <c r="AI11" s="6">
        <v>407665.74096000002</v>
      </c>
      <c r="AJ11" s="6">
        <v>440609.91089</v>
      </c>
      <c r="AK11" s="6">
        <v>574886.77327000001</v>
      </c>
      <c r="AL11" s="6">
        <v>715754.58814000001</v>
      </c>
      <c r="AM11" s="6">
        <f>'[1]Остаток_по срокам_безотз'!B16</f>
        <v>887337.12227000005</v>
      </c>
      <c r="AN11"/>
      <c r="AO11"/>
      <c r="AP11"/>
      <c r="AQ11"/>
      <c r="AR11"/>
      <c r="AS11"/>
      <c r="AT11"/>
      <c r="AU11"/>
      <c r="AV11"/>
      <c r="AW11"/>
    </row>
    <row r="12" spans="1:49" s="1" customFormat="1" ht="13.35" customHeight="1" outlineLevel="1" x14ac:dyDescent="0.2">
      <c r="A12" s="5" t="s">
        <v>19</v>
      </c>
      <c r="B12" s="6">
        <v>86981.930999999997</v>
      </c>
      <c r="C12" s="6">
        <v>81594.31</v>
      </c>
      <c r="D12" s="6">
        <v>73974.532000000007</v>
      </c>
      <c r="E12" s="6">
        <v>71004.990000000005</v>
      </c>
      <c r="F12" s="6">
        <v>74880.357000000004</v>
      </c>
      <c r="G12" s="6">
        <v>62440.317999999999</v>
      </c>
      <c r="H12" s="6">
        <v>63770.531999999999</v>
      </c>
      <c r="I12" s="6">
        <v>64689.432000000001</v>
      </c>
      <c r="J12" s="6">
        <v>89440.736000000004</v>
      </c>
      <c r="K12" s="6">
        <v>130741.40399999999</v>
      </c>
      <c r="L12" s="6">
        <v>131164.33277000001</v>
      </c>
      <c r="M12" s="6">
        <v>128878.16742999999</v>
      </c>
      <c r="N12" s="6">
        <v>128310.56834</v>
      </c>
      <c r="O12" s="6">
        <v>122080.99427000001</v>
      </c>
      <c r="P12" s="6">
        <v>121504.64074</v>
      </c>
      <c r="Q12" s="6">
        <v>121130.77235000001</v>
      </c>
      <c r="R12" s="6">
        <v>121058.87660999998</v>
      </c>
      <c r="S12" s="6">
        <v>123559.02852000001</v>
      </c>
      <c r="T12" s="6">
        <v>120302.77325999999</v>
      </c>
      <c r="U12" s="6">
        <v>192891.8064</v>
      </c>
      <c r="V12" s="6">
        <v>202908.06005999996</v>
      </c>
      <c r="W12" s="6">
        <v>203873.05349000002</v>
      </c>
      <c r="X12" s="6">
        <v>162092.02152999997</v>
      </c>
      <c r="Y12" s="6">
        <v>158742.98070999997</v>
      </c>
      <c r="Z12" s="6">
        <v>167390.17940999998</v>
      </c>
      <c r="AA12" s="6">
        <v>198830.11130000002</v>
      </c>
      <c r="AB12" s="6">
        <v>154952.20743000001</v>
      </c>
      <c r="AC12" s="6">
        <v>148784.11012999999</v>
      </c>
      <c r="AD12" s="6">
        <v>166921.16396999999</v>
      </c>
      <c r="AE12" s="6">
        <v>147612.54537000001</v>
      </c>
      <c r="AF12" s="6">
        <v>138764.14731</v>
      </c>
      <c r="AG12" s="6">
        <v>220425.65400000001</v>
      </c>
      <c r="AH12" s="6">
        <v>200059.65794</v>
      </c>
      <c r="AI12" s="6">
        <v>210058.17462000001</v>
      </c>
      <c r="AJ12" s="6">
        <v>228891.74335999999</v>
      </c>
      <c r="AK12" s="6">
        <v>231400.51418</v>
      </c>
      <c r="AL12" s="6">
        <v>236444.43236999999</v>
      </c>
      <c r="AM12" s="6">
        <f>'[1]Остаток_по срокам_безотз'!B17</f>
        <v>209453.95944999999</v>
      </c>
      <c r="AN12"/>
      <c r="AO12"/>
      <c r="AP12"/>
      <c r="AQ12"/>
      <c r="AR12"/>
      <c r="AS12"/>
      <c r="AT12"/>
      <c r="AU12"/>
      <c r="AV12"/>
      <c r="AW12"/>
    </row>
    <row r="13" spans="1:49" s="1" customFormat="1" ht="13.35" customHeight="1" outlineLevel="1" x14ac:dyDescent="0.2">
      <c r="A13" s="7" t="s">
        <v>5</v>
      </c>
      <c r="B13" s="12">
        <v>4758539.3550000004</v>
      </c>
      <c r="C13" s="12">
        <v>4901805.3470000001</v>
      </c>
      <c r="D13" s="12">
        <v>4948061.6189999999</v>
      </c>
      <c r="E13" s="12">
        <v>4789324.4910000004</v>
      </c>
      <c r="F13" s="12">
        <v>4681941.3619999997</v>
      </c>
      <c r="G13" s="12">
        <v>4652739.2180000003</v>
      </c>
      <c r="H13" s="12">
        <v>4622579.057</v>
      </c>
      <c r="I13" s="12">
        <v>4512822.324</v>
      </c>
      <c r="J13" s="12">
        <v>4252204.6840000004</v>
      </c>
      <c r="K13" s="12">
        <v>4106408.8369999998</v>
      </c>
      <c r="L13" s="12">
        <v>4026044.4386700001</v>
      </c>
      <c r="M13" s="12">
        <v>4026337.0354400002</v>
      </c>
      <c r="N13" s="12">
        <v>4026826.7412700006</v>
      </c>
      <c r="O13" s="12">
        <v>4084806.6435700008</v>
      </c>
      <c r="P13" s="12">
        <v>4111144.8192800004</v>
      </c>
      <c r="Q13" s="12">
        <v>4131620.0818000003</v>
      </c>
      <c r="R13" s="12">
        <v>4097761.9579000007</v>
      </c>
      <c r="S13" s="12">
        <v>4035460.7655100003</v>
      </c>
      <c r="T13" s="12">
        <v>4011651.7056399994</v>
      </c>
      <c r="U13" s="12">
        <v>4034825.1740900003</v>
      </c>
      <c r="V13" s="12">
        <v>4066249.82913</v>
      </c>
      <c r="W13" s="12">
        <v>4161572.25667</v>
      </c>
      <c r="X13" s="12">
        <v>4239705.4244499989</v>
      </c>
      <c r="Y13" s="12">
        <v>4288566.1208100012</v>
      </c>
      <c r="Z13" s="12">
        <v>4339835.1314899996</v>
      </c>
      <c r="AA13" s="12">
        <v>4415332.6641699998</v>
      </c>
      <c r="AB13" s="12">
        <v>4424638.0140300002</v>
      </c>
      <c r="AC13" s="12">
        <v>4422032.9943100009</v>
      </c>
      <c r="AD13" s="12">
        <v>4508793.0928999996</v>
      </c>
      <c r="AE13" s="12">
        <v>4601150.7302900003</v>
      </c>
      <c r="AF13" s="12">
        <v>4713592.3433100004</v>
      </c>
      <c r="AG13" s="12">
        <v>4771053.4683499997</v>
      </c>
      <c r="AH13" s="12">
        <v>4854691.8944899999</v>
      </c>
      <c r="AI13" s="12">
        <v>4972999.0220799996</v>
      </c>
      <c r="AJ13" s="12">
        <v>5032903.8737599999</v>
      </c>
      <c r="AK13" s="12">
        <v>5144509.32553</v>
      </c>
      <c r="AL13" s="12">
        <v>5246574.7261199998</v>
      </c>
      <c r="AM13" s="12">
        <f>'[1]Остаток_по срокам_безотз'!B18</f>
        <v>5357769.13827</v>
      </c>
      <c r="AN13"/>
      <c r="AO13"/>
      <c r="AP13"/>
      <c r="AQ13"/>
      <c r="AR13"/>
      <c r="AS13"/>
      <c r="AT13"/>
      <c r="AU13"/>
      <c r="AV13"/>
      <c r="AW13"/>
    </row>
    <row r="14" spans="1:49" s="1" customFormat="1" ht="13.35" customHeight="1" outlineLevel="1" x14ac:dyDescent="0.2">
      <c r="A14" s="5" t="s">
        <v>17</v>
      </c>
      <c r="B14" s="6">
        <v>1164096.365</v>
      </c>
      <c r="C14" s="6">
        <v>1239056.7220000001</v>
      </c>
      <c r="D14" s="6">
        <v>1251880.2009999999</v>
      </c>
      <c r="E14" s="6">
        <v>1158680.412</v>
      </c>
      <c r="F14" s="6">
        <v>1106502.906</v>
      </c>
      <c r="G14" s="6">
        <v>1140659.4939999999</v>
      </c>
      <c r="H14" s="6">
        <v>1188105.4480000001</v>
      </c>
      <c r="I14" s="6">
        <v>1147405.605</v>
      </c>
      <c r="J14" s="6">
        <v>1027807.534</v>
      </c>
      <c r="K14" s="6">
        <v>1038440.8</v>
      </c>
      <c r="L14" s="6">
        <v>1105252.7223799999</v>
      </c>
      <c r="M14" s="6">
        <v>1267392.7789799999</v>
      </c>
      <c r="N14" s="6">
        <v>1434787.6759399998</v>
      </c>
      <c r="O14" s="6">
        <v>1636966.53476</v>
      </c>
      <c r="P14" s="6">
        <v>1821115.3974900004</v>
      </c>
      <c r="Q14" s="6">
        <v>2011741.6324200002</v>
      </c>
      <c r="R14" s="6">
        <v>2024988.6387700001</v>
      </c>
      <c r="S14" s="6">
        <v>2007850.3517400005</v>
      </c>
      <c r="T14" s="6">
        <v>2054256.1587799999</v>
      </c>
      <c r="U14" s="6">
        <v>2154523.2725699996</v>
      </c>
      <c r="V14" s="6">
        <v>2230749.4654000001</v>
      </c>
      <c r="W14" s="6">
        <v>2284160.1752799996</v>
      </c>
      <c r="X14" s="6">
        <v>2298409.5090600001</v>
      </c>
      <c r="Y14" s="6">
        <v>2254047.7116</v>
      </c>
      <c r="Z14" s="6">
        <v>2189369.00348</v>
      </c>
      <c r="AA14" s="6">
        <v>2143309.05535</v>
      </c>
      <c r="AB14" s="6">
        <v>2025237.9846399999</v>
      </c>
      <c r="AC14" s="6">
        <v>1936553.5647800001</v>
      </c>
      <c r="AD14" s="6">
        <v>1942943.65919</v>
      </c>
      <c r="AE14" s="6">
        <v>1938689.5906</v>
      </c>
      <c r="AF14" s="6">
        <v>1939238.99511</v>
      </c>
      <c r="AG14" s="6">
        <v>1894836.32648</v>
      </c>
      <c r="AH14" s="6">
        <v>1860584.30537</v>
      </c>
      <c r="AI14" s="6">
        <v>1848718.3893500001</v>
      </c>
      <c r="AJ14" s="6">
        <v>1795502.13427</v>
      </c>
      <c r="AK14" s="6">
        <v>1737395.4014399999</v>
      </c>
      <c r="AL14" s="6">
        <v>1653088.28302</v>
      </c>
      <c r="AM14" s="6">
        <f>'[1]Остаток_по срокам_безотз'!B19</f>
        <v>1576733.47489</v>
      </c>
      <c r="AN14"/>
      <c r="AO14"/>
      <c r="AP14"/>
      <c r="AQ14"/>
      <c r="AR14"/>
      <c r="AS14"/>
      <c r="AT14"/>
      <c r="AU14"/>
      <c r="AV14"/>
      <c r="AW14"/>
    </row>
    <row r="15" spans="1:49" s="1" customFormat="1" ht="13.35" customHeight="1" outlineLevel="1" x14ac:dyDescent="0.2">
      <c r="A15" s="5" t="s">
        <v>18</v>
      </c>
      <c r="B15" s="6">
        <v>1723242.325</v>
      </c>
      <c r="C15" s="6">
        <v>1756277.973</v>
      </c>
      <c r="D15" s="6">
        <v>1765988.871</v>
      </c>
      <c r="E15" s="6">
        <v>3374349.156</v>
      </c>
      <c r="F15" s="6">
        <v>3312495.0980000002</v>
      </c>
      <c r="G15" s="6">
        <v>3239874.0180000002</v>
      </c>
      <c r="H15" s="6">
        <v>3157598.4959999998</v>
      </c>
      <c r="I15" s="6">
        <v>3082929.4559999998</v>
      </c>
      <c r="J15" s="6">
        <v>2975808.3259999999</v>
      </c>
      <c r="K15" s="6">
        <v>2820330.798</v>
      </c>
      <c r="L15" s="6">
        <v>2674268.3966399995</v>
      </c>
      <c r="M15" s="6">
        <v>2513425.2279500002</v>
      </c>
      <c r="N15" s="6">
        <v>2347481.3966499995</v>
      </c>
      <c r="O15" s="6">
        <v>2203134.1831300003</v>
      </c>
      <c r="P15" s="6">
        <v>2050666.5467300001</v>
      </c>
      <c r="Q15" s="6">
        <v>1903713.0099000002</v>
      </c>
      <c r="R15" s="6">
        <v>1864385.5988000003</v>
      </c>
      <c r="S15" s="6">
        <v>1826786.0858199999</v>
      </c>
      <c r="T15" s="6">
        <v>1763213.7758300002</v>
      </c>
      <c r="U15" s="6">
        <v>1687368.57241</v>
      </c>
      <c r="V15" s="6">
        <v>1650279.9790600003</v>
      </c>
      <c r="W15" s="6">
        <v>1690708.4404800001</v>
      </c>
      <c r="X15" s="6">
        <v>1754556.00911</v>
      </c>
      <c r="Y15" s="6">
        <v>1851606.3408300001</v>
      </c>
      <c r="Z15" s="6">
        <v>1969018.6738800001</v>
      </c>
      <c r="AA15" s="6">
        <v>2087828.40172</v>
      </c>
      <c r="AB15" s="6">
        <v>2217877.0688100001</v>
      </c>
      <c r="AC15" s="6">
        <v>2295730.6431</v>
      </c>
      <c r="AD15" s="6">
        <v>2376634.3966000001</v>
      </c>
      <c r="AE15" s="6">
        <v>2470258.2592000002</v>
      </c>
      <c r="AF15" s="6">
        <v>2588349.5015599998</v>
      </c>
      <c r="AG15" s="6">
        <v>2700077.0654799999</v>
      </c>
      <c r="AH15" s="6">
        <v>2820726.4198099999</v>
      </c>
      <c r="AI15" s="6">
        <v>2945596.2805699999</v>
      </c>
      <c r="AJ15" s="6">
        <v>3050126.3023799998</v>
      </c>
      <c r="AK15" s="6">
        <v>3206067.3711999999</v>
      </c>
      <c r="AL15" s="6">
        <v>3383424.7003500001</v>
      </c>
      <c r="AM15" s="6">
        <f>'[1]Остаток_по срокам_безотз'!B20</f>
        <v>3562257.7469100002</v>
      </c>
      <c r="AN15"/>
      <c r="AO15"/>
      <c r="AP15"/>
      <c r="AQ15"/>
      <c r="AR15"/>
      <c r="AS15"/>
      <c r="AT15"/>
      <c r="AU15"/>
      <c r="AV15"/>
      <c r="AW15"/>
    </row>
    <row r="16" spans="1:49" s="1" customFormat="1" ht="13.35" customHeight="1" outlineLevel="1" x14ac:dyDescent="0.2">
      <c r="A16" s="5" t="s">
        <v>19</v>
      </c>
      <c r="B16" s="6">
        <v>1871200.665</v>
      </c>
      <c r="C16" s="6">
        <v>1906470.652</v>
      </c>
      <c r="D16" s="6">
        <v>1930192.547</v>
      </c>
      <c r="E16" s="6">
        <v>256294.92300000001</v>
      </c>
      <c r="F16" s="6">
        <v>262943.35800000001</v>
      </c>
      <c r="G16" s="6">
        <v>272205.70600000001</v>
      </c>
      <c r="H16" s="6">
        <v>276875.11300000001</v>
      </c>
      <c r="I16" s="6">
        <v>282487.26299999998</v>
      </c>
      <c r="J16" s="6">
        <v>248588.82399999999</v>
      </c>
      <c r="K16" s="6">
        <v>247637.239</v>
      </c>
      <c r="L16" s="6">
        <v>246523.31965000002</v>
      </c>
      <c r="M16" s="6">
        <v>245519.02851</v>
      </c>
      <c r="N16" s="6">
        <v>244557.66868</v>
      </c>
      <c r="O16" s="6">
        <v>244705.92568000007</v>
      </c>
      <c r="P16" s="6">
        <v>239362.87505999999</v>
      </c>
      <c r="Q16" s="6">
        <v>216165.43948000006</v>
      </c>
      <c r="R16" s="6">
        <v>208387.72032999998</v>
      </c>
      <c r="S16" s="6">
        <v>200824.32794999998</v>
      </c>
      <c r="T16" s="6">
        <v>194181.77103000003</v>
      </c>
      <c r="U16" s="6">
        <v>192933.32911000002</v>
      </c>
      <c r="V16" s="6">
        <v>185220.38467000003</v>
      </c>
      <c r="W16" s="6">
        <v>186703.64090999996</v>
      </c>
      <c r="X16" s="6">
        <v>186739.90628000002</v>
      </c>
      <c r="Y16" s="6">
        <v>182912.06837999998</v>
      </c>
      <c r="Z16" s="6">
        <v>181447.45413</v>
      </c>
      <c r="AA16" s="6">
        <v>184195.2071</v>
      </c>
      <c r="AB16" s="6">
        <v>181522.96057999998</v>
      </c>
      <c r="AC16" s="6">
        <v>189748.78642999998</v>
      </c>
      <c r="AD16" s="6">
        <v>189215.03711</v>
      </c>
      <c r="AE16" s="6">
        <v>192202.88049000001</v>
      </c>
      <c r="AF16" s="6">
        <v>186003.84664</v>
      </c>
      <c r="AG16" s="6">
        <v>176140.07639</v>
      </c>
      <c r="AH16" s="6">
        <v>173381.16931</v>
      </c>
      <c r="AI16" s="6">
        <v>178684.35216000001</v>
      </c>
      <c r="AJ16" s="6">
        <v>187275.43711</v>
      </c>
      <c r="AK16" s="6">
        <v>201046.55288999999</v>
      </c>
      <c r="AL16" s="6">
        <v>210061.74275</v>
      </c>
      <c r="AM16" s="6">
        <f>'[1]Остаток_по срокам_безотз'!B21</f>
        <v>218777.91647</v>
      </c>
      <c r="AN16"/>
      <c r="AO16"/>
      <c r="AP16"/>
      <c r="AQ16"/>
      <c r="AR16"/>
      <c r="AS16"/>
      <c r="AT16"/>
      <c r="AU16"/>
      <c r="AV16"/>
      <c r="AW16"/>
    </row>
    <row r="17" spans="1:49" s="1" customFormat="1" ht="13.35" customHeight="1" outlineLevel="1" x14ac:dyDescent="0.2">
      <c r="A17" s="7" t="s">
        <v>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f>'[1]Остаток_по срокам_безотз'!B22</f>
        <v>0</v>
      </c>
      <c r="AN17"/>
      <c r="AO17"/>
      <c r="AP17"/>
      <c r="AQ17"/>
      <c r="AR17"/>
      <c r="AS17"/>
      <c r="AT17"/>
      <c r="AU17"/>
      <c r="AV17"/>
      <c r="AW17"/>
    </row>
    <row r="18" spans="1:49" s="1" customFormat="1" ht="13.35" customHeight="1" x14ac:dyDescent="0.2">
      <c r="A18" s="9" t="s">
        <v>21</v>
      </c>
      <c r="B18" s="10">
        <v>6265742.9050000003</v>
      </c>
      <c r="C18" s="10">
        <v>6520040.4720000001</v>
      </c>
      <c r="D18" s="10">
        <v>6568509.2589999996</v>
      </c>
      <c r="E18" s="10">
        <v>6394206.5990000004</v>
      </c>
      <c r="F18" s="10">
        <v>6222428.5140000004</v>
      </c>
      <c r="G18" s="10">
        <v>6229186.1969999997</v>
      </c>
      <c r="H18" s="10">
        <v>6156842.1339999996</v>
      </c>
      <c r="I18" s="10">
        <v>5988771.6330000004</v>
      </c>
      <c r="J18" s="10">
        <v>5698855.8150000004</v>
      </c>
      <c r="K18" s="10">
        <v>5571274.7410000004</v>
      </c>
      <c r="L18" s="10">
        <v>5431940.2083199993</v>
      </c>
      <c r="M18" s="10">
        <v>5462697.9023700003</v>
      </c>
      <c r="N18" s="10">
        <v>5464548.0226399992</v>
      </c>
      <c r="O18" s="10">
        <v>5580404.0653100004</v>
      </c>
      <c r="P18" s="10">
        <v>5632414.8359200004</v>
      </c>
      <c r="Q18" s="10">
        <v>5657290.764870001</v>
      </c>
      <c r="R18" s="10">
        <v>5680677.5199600002</v>
      </c>
      <c r="S18" s="10">
        <v>5635326.2506400002</v>
      </c>
      <c r="T18" s="10">
        <v>5587431.1614899999</v>
      </c>
      <c r="U18" s="10">
        <v>5663609.7397499988</v>
      </c>
      <c r="V18" s="10">
        <v>5741240.1794799995</v>
      </c>
      <c r="W18" s="10">
        <v>5893900.4376300005</v>
      </c>
      <c r="X18" s="10">
        <v>5938583.63112</v>
      </c>
      <c r="Y18" s="10">
        <v>6098437.4513200009</v>
      </c>
      <c r="Z18" s="10">
        <v>6252599.9026399991</v>
      </c>
      <c r="AA18" s="10">
        <v>6453471.6800399991</v>
      </c>
      <c r="AB18" s="10">
        <v>6377274.4161400003</v>
      </c>
      <c r="AC18" s="10">
        <v>6196005.9621000001</v>
      </c>
      <c r="AD18" s="10">
        <v>6314902.6534799999</v>
      </c>
      <c r="AE18" s="10">
        <v>6343133.3092499999</v>
      </c>
      <c r="AF18" s="10">
        <v>6585913.7676100004</v>
      </c>
      <c r="AG18" s="10">
        <v>6683341.8063500002</v>
      </c>
      <c r="AH18" s="10">
        <v>6834391.2756500002</v>
      </c>
      <c r="AI18" s="10">
        <v>7061973.9927700004</v>
      </c>
      <c r="AJ18" s="10">
        <v>7086659.1801300002</v>
      </c>
      <c r="AK18" s="10">
        <v>7309196.9778399998</v>
      </c>
      <c r="AL18" s="10">
        <v>7532571.7343800003</v>
      </c>
      <c r="AM18" s="10">
        <f>'[1]Остаток_по срокам_безотз'!B23</f>
        <v>7732139.3991700001</v>
      </c>
      <c r="AN18"/>
      <c r="AO18"/>
      <c r="AP18"/>
      <c r="AQ18"/>
      <c r="AR18"/>
      <c r="AS18"/>
      <c r="AT18"/>
      <c r="AU18"/>
      <c r="AV18"/>
      <c r="AW18"/>
    </row>
    <row r="19" spans="1:49" s="1" customFormat="1" ht="13.35" customHeight="1" x14ac:dyDescent="0.2">
      <c r="A19" s="5" t="s">
        <v>17</v>
      </c>
      <c r="B19" s="6">
        <v>1868429.1640000001</v>
      </c>
      <c r="C19" s="6">
        <v>2044917.4</v>
      </c>
      <c r="D19" s="6">
        <v>2070699.2109999999</v>
      </c>
      <c r="E19" s="6">
        <v>1970545.8489999999</v>
      </c>
      <c r="F19" s="6">
        <v>1892786.66</v>
      </c>
      <c r="G19" s="6">
        <v>1953840.067</v>
      </c>
      <c r="H19" s="6">
        <v>1924430.372</v>
      </c>
      <c r="I19" s="6">
        <v>1840831.145</v>
      </c>
      <c r="J19" s="6">
        <v>1765591.2930000001</v>
      </c>
      <c r="K19" s="6">
        <v>1829153.9979999999</v>
      </c>
      <c r="L19" s="6">
        <v>1865900.0212300001</v>
      </c>
      <c r="M19" s="6">
        <v>2089811.8837899999</v>
      </c>
      <c r="N19" s="6">
        <v>2250597.9732900001</v>
      </c>
      <c r="O19" s="6">
        <v>2535778.0495599997</v>
      </c>
      <c r="P19" s="6">
        <v>2773954.5719899996</v>
      </c>
      <c r="Q19" s="6">
        <v>2974969.4090699996</v>
      </c>
      <c r="R19" s="6">
        <v>3040054.4659500001</v>
      </c>
      <c r="S19" s="6">
        <v>3025742.5419500005</v>
      </c>
      <c r="T19" s="6">
        <v>3111908.7586899996</v>
      </c>
      <c r="U19" s="6">
        <v>3262222.4218099997</v>
      </c>
      <c r="V19" s="6">
        <v>3417761.6804200001</v>
      </c>
      <c r="W19" s="6">
        <v>3530219.92796</v>
      </c>
      <c r="X19" s="6">
        <v>3512495.0019099992</v>
      </c>
      <c r="Y19" s="6">
        <v>3568823.4212800008</v>
      </c>
      <c r="Z19" s="6">
        <v>3593351.1976899998</v>
      </c>
      <c r="AA19" s="6">
        <v>3657293.1434100005</v>
      </c>
      <c r="AB19" s="6">
        <v>3434733.2575299996</v>
      </c>
      <c r="AC19" s="6">
        <v>3179255.1435900005</v>
      </c>
      <c r="AD19" s="6">
        <v>3174781.2254400002</v>
      </c>
      <c r="AE19" s="6">
        <v>3112248.7634000001</v>
      </c>
      <c r="AF19" s="6">
        <v>3281237.8630900001</v>
      </c>
      <c r="AG19" s="6">
        <v>3254605.1187700001</v>
      </c>
      <c r="AH19" s="6">
        <v>3274318.2651</v>
      </c>
      <c r="AI19" s="6">
        <v>3321923.27415</v>
      </c>
      <c r="AJ19" s="6">
        <v>3181730.05608</v>
      </c>
      <c r="AK19" s="6">
        <v>3097406.0859900001</v>
      </c>
      <c r="AL19" s="6">
        <v>2988493.8885400002</v>
      </c>
      <c r="AM19" s="6">
        <f>'[1]Остаток_по срокам_безотз'!B24</f>
        <v>2855827.7718400001</v>
      </c>
      <c r="AN19"/>
      <c r="AO19"/>
      <c r="AP19"/>
      <c r="AQ19"/>
      <c r="AR19"/>
      <c r="AS19"/>
      <c r="AT19"/>
      <c r="AU19"/>
      <c r="AV19"/>
      <c r="AW19"/>
    </row>
    <row r="20" spans="1:49" s="1" customFormat="1" ht="13.35" customHeight="1" x14ac:dyDescent="0.2">
      <c r="A20" s="5" t="s">
        <v>18</v>
      </c>
      <c r="B20" s="6">
        <v>2439131.145</v>
      </c>
      <c r="C20" s="6">
        <v>2487058.11</v>
      </c>
      <c r="D20" s="6">
        <v>2493642.969</v>
      </c>
      <c r="E20" s="6">
        <v>4096360.8369999998</v>
      </c>
      <c r="F20" s="6">
        <v>3991818.139</v>
      </c>
      <c r="G20" s="6">
        <v>3940700.1060000001</v>
      </c>
      <c r="H20" s="6">
        <v>3891766.1170000001</v>
      </c>
      <c r="I20" s="6">
        <v>3800763.7930000001</v>
      </c>
      <c r="J20" s="6">
        <v>3595234.9619999998</v>
      </c>
      <c r="K20" s="6">
        <v>3363742.1</v>
      </c>
      <c r="L20" s="6">
        <v>3188352.5346699995</v>
      </c>
      <c r="M20" s="6">
        <v>2998488.8226400004</v>
      </c>
      <c r="N20" s="6">
        <v>2841081.8123300001</v>
      </c>
      <c r="O20" s="6">
        <v>2677839.0957999998</v>
      </c>
      <c r="P20" s="6">
        <v>2497592.7481300002</v>
      </c>
      <c r="Q20" s="6">
        <v>2345025.1439700001</v>
      </c>
      <c r="R20" s="6">
        <v>2311176.45707</v>
      </c>
      <c r="S20" s="6">
        <v>2285200.3522199998</v>
      </c>
      <c r="T20" s="6">
        <v>2161057.8585099997</v>
      </c>
      <c r="U20" s="6">
        <v>2015584.2813100002</v>
      </c>
      <c r="V20" s="6">
        <v>1935372.1532099999</v>
      </c>
      <c r="W20" s="6">
        <v>1973125.9141500001</v>
      </c>
      <c r="X20" s="6">
        <v>2077278.8002800001</v>
      </c>
      <c r="Y20" s="6">
        <v>2187981.0798299997</v>
      </c>
      <c r="Z20" s="6">
        <v>2310433.1702900003</v>
      </c>
      <c r="AA20" s="6">
        <v>2413175.3171100002</v>
      </c>
      <c r="AB20" s="6">
        <v>2606088.0894799996</v>
      </c>
      <c r="AC20" s="6">
        <v>2678360.0208299998</v>
      </c>
      <c r="AD20" s="6">
        <v>2784248.9100299999</v>
      </c>
      <c r="AE20" s="6">
        <v>2891814.7718400001</v>
      </c>
      <c r="AF20" s="6">
        <v>2980810.5624199999</v>
      </c>
      <c r="AG20" s="6">
        <v>3033143.60904</v>
      </c>
      <c r="AH20" s="6">
        <v>3188278.67515</v>
      </c>
      <c r="AI20" s="6">
        <v>3353021.7364699999</v>
      </c>
      <c r="AJ20" s="6">
        <v>3490474.2032099999</v>
      </c>
      <c r="AK20" s="6">
        <v>3780574.6344099999</v>
      </c>
      <c r="AL20" s="6">
        <v>4098800.9889500001</v>
      </c>
      <c r="AM20" s="6">
        <f>'[1]Остаток_по срокам_безотз'!B25</f>
        <v>4449307.5696400004</v>
      </c>
      <c r="AN20"/>
      <c r="AO20"/>
      <c r="AP20"/>
      <c r="AQ20"/>
      <c r="AR20"/>
      <c r="AS20"/>
      <c r="AT20"/>
      <c r="AU20"/>
      <c r="AV20"/>
      <c r="AW20"/>
    </row>
    <row r="21" spans="1:49" s="1" customFormat="1" ht="13.35" customHeight="1" x14ac:dyDescent="0.2">
      <c r="A21" s="5" t="s">
        <v>19</v>
      </c>
      <c r="B21" s="6">
        <v>1958182.5959999999</v>
      </c>
      <c r="C21" s="6">
        <v>1988064.9620000001</v>
      </c>
      <c r="D21" s="6">
        <v>2004167.0789999999</v>
      </c>
      <c r="E21" s="6">
        <v>327299.913</v>
      </c>
      <c r="F21" s="6">
        <v>337823.71500000003</v>
      </c>
      <c r="G21" s="6">
        <v>334646.02399999998</v>
      </c>
      <c r="H21" s="6">
        <v>340645.64500000002</v>
      </c>
      <c r="I21" s="6">
        <v>347176.69500000001</v>
      </c>
      <c r="J21" s="6">
        <v>338029.56</v>
      </c>
      <c r="K21" s="6">
        <v>378378.64299999998</v>
      </c>
      <c r="L21" s="6">
        <v>377687.65242</v>
      </c>
      <c r="M21" s="6">
        <v>374397.19594000006</v>
      </c>
      <c r="N21" s="6">
        <v>372868.23702</v>
      </c>
      <c r="O21" s="6">
        <v>366786.91995000007</v>
      </c>
      <c r="P21" s="6">
        <v>360867.51579999994</v>
      </c>
      <c r="Q21" s="6">
        <v>337296.21183000004</v>
      </c>
      <c r="R21" s="6">
        <v>329446.59693999996</v>
      </c>
      <c r="S21" s="6">
        <v>324383.35647000006</v>
      </c>
      <c r="T21" s="6">
        <v>314464.54429000005</v>
      </c>
      <c r="U21" s="6">
        <v>385803.03662999999</v>
      </c>
      <c r="V21" s="6">
        <v>388106.34584999998</v>
      </c>
      <c r="W21" s="6">
        <v>390554.59551999997</v>
      </c>
      <c r="X21" s="6">
        <v>348809.82893000002</v>
      </c>
      <c r="Y21" s="6">
        <v>341632.95020999998</v>
      </c>
      <c r="Z21" s="6">
        <v>348815.53465999995</v>
      </c>
      <c r="AA21" s="6">
        <v>383003.21951999998</v>
      </c>
      <c r="AB21" s="6">
        <v>336453.06913000002</v>
      </c>
      <c r="AC21" s="6">
        <v>338390.79768000002</v>
      </c>
      <c r="AD21" s="6">
        <v>355872.51801</v>
      </c>
      <c r="AE21" s="6">
        <v>339069.77400999999</v>
      </c>
      <c r="AF21" s="6">
        <v>323865.34210000001</v>
      </c>
      <c r="AG21" s="6">
        <v>395593.07854000002</v>
      </c>
      <c r="AH21" s="6">
        <v>371794.33539999998</v>
      </c>
      <c r="AI21" s="6">
        <v>387028.98215</v>
      </c>
      <c r="AJ21" s="6">
        <v>414454.92083999998</v>
      </c>
      <c r="AK21" s="6">
        <v>431216.25744000002</v>
      </c>
      <c r="AL21" s="6">
        <v>445276.85689</v>
      </c>
      <c r="AM21" s="6">
        <f>'[1]Остаток_по срокам_безотз'!B26</f>
        <v>427004.05768999999</v>
      </c>
      <c r="AN21"/>
      <c r="AO21"/>
      <c r="AP21"/>
      <c r="AQ21"/>
      <c r="AR21"/>
      <c r="AS21"/>
      <c r="AT21"/>
      <c r="AU21"/>
      <c r="AV21"/>
      <c r="AW21"/>
    </row>
    <row r="22" spans="1:49" s="1" customFormat="1" ht="13.35" customHeight="1" x14ac:dyDescent="0.2">
      <c r="A22" s="7" t="s">
        <v>20</v>
      </c>
      <c r="B22" s="12">
        <v>1507203.55</v>
      </c>
      <c r="C22" s="12">
        <v>1618235.125</v>
      </c>
      <c r="D22" s="12">
        <v>1620447.64</v>
      </c>
      <c r="E22" s="12">
        <v>1604882.108</v>
      </c>
      <c r="F22" s="12">
        <v>1540487.152</v>
      </c>
      <c r="G22" s="12">
        <v>1576446.9790000001</v>
      </c>
      <c r="H22" s="12">
        <v>1534263.077</v>
      </c>
      <c r="I22" s="12">
        <v>1475949.3089999999</v>
      </c>
      <c r="J22" s="12">
        <v>1446651.1310000001</v>
      </c>
      <c r="K22" s="12">
        <v>1464865.9040000001</v>
      </c>
      <c r="L22" s="12">
        <v>1405895.7696500001</v>
      </c>
      <c r="M22" s="12">
        <v>1436360.8669299998</v>
      </c>
      <c r="N22" s="12">
        <v>1437721.28137</v>
      </c>
      <c r="O22" s="12">
        <v>1495597.4217400001</v>
      </c>
      <c r="P22" s="12">
        <v>1521270.0166399998</v>
      </c>
      <c r="Q22" s="12">
        <v>1525670.6830700003</v>
      </c>
      <c r="R22" s="12">
        <v>1582915.5620600001</v>
      </c>
      <c r="S22" s="12">
        <v>1599885.4851300002</v>
      </c>
      <c r="T22" s="12">
        <v>1575851.4558499998</v>
      </c>
      <c r="U22" s="12">
        <v>1628858.66454</v>
      </c>
      <c r="V22" s="12">
        <v>1675064.4492299997</v>
      </c>
      <c r="W22" s="12">
        <v>1732402.2798399997</v>
      </c>
      <c r="X22" s="12">
        <v>1698952.3055499997</v>
      </c>
      <c r="Y22" s="12">
        <v>1809947.1293900001</v>
      </c>
      <c r="Z22" s="12">
        <v>1912931.5700300003</v>
      </c>
      <c r="AA22" s="12">
        <v>2038320.3147499999</v>
      </c>
      <c r="AB22" s="12">
        <v>1952817.7009899998</v>
      </c>
      <c r="AC22" s="12">
        <v>1774197.26667</v>
      </c>
      <c r="AD22" s="12">
        <v>1806450.9445199999</v>
      </c>
      <c r="AE22" s="12">
        <v>1742351.9628999999</v>
      </c>
      <c r="AF22" s="12">
        <v>1872727.8082399999</v>
      </c>
      <c r="AG22" s="12">
        <v>1912662.7219400001</v>
      </c>
      <c r="AH22" s="12">
        <v>1980073.7651</v>
      </c>
      <c r="AI22" s="12">
        <v>2089349.35463</v>
      </c>
      <c r="AJ22" s="12">
        <v>2054151.4153100001</v>
      </c>
      <c r="AK22" s="12">
        <v>2165201.26125</v>
      </c>
      <c r="AL22" s="12">
        <v>2286508.9172</v>
      </c>
      <c r="AM22" s="12">
        <f>'[1]Остаток_по срокам_безотз'!B27</f>
        <v>2374791.1698400001</v>
      </c>
      <c r="AN22"/>
      <c r="AO22"/>
      <c r="AP22"/>
      <c r="AQ22"/>
      <c r="AR22"/>
      <c r="AS22"/>
      <c r="AT22"/>
      <c r="AU22"/>
      <c r="AV22"/>
      <c r="AW22"/>
    </row>
    <row r="23" spans="1:49" s="1" customFormat="1" ht="13.35" customHeight="1" x14ac:dyDescent="0.2">
      <c r="A23" s="5" t="s">
        <v>17</v>
      </c>
      <c r="B23" s="6">
        <v>704332.799</v>
      </c>
      <c r="C23" s="6">
        <v>805860.67799999996</v>
      </c>
      <c r="D23" s="6">
        <v>818819.01</v>
      </c>
      <c r="E23" s="6">
        <v>811865.43700000003</v>
      </c>
      <c r="F23" s="6">
        <v>786283.75399999996</v>
      </c>
      <c r="G23" s="6">
        <v>813180.57299999997</v>
      </c>
      <c r="H23" s="6">
        <v>736324.924</v>
      </c>
      <c r="I23" s="6">
        <v>693425.54</v>
      </c>
      <c r="J23" s="6">
        <v>737783.75899999996</v>
      </c>
      <c r="K23" s="6">
        <v>790713.19799999997</v>
      </c>
      <c r="L23" s="6">
        <v>760647.29885000002</v>
      </c>
      <c r="M23" s="6">
        <v>822419.10481000005</v>
      </c>
      <c r="N23" s="6">
        <v>815810.29735000001</v>
      </c>
      <c r="O23" s="6">
        <v>898811.5148</v>
      </c>
      <c r="P23" s="6">
        <v>952839.17449999996</v>
      </c>
      <c r="Q23" s="6">
        <v>963227.77665000013</v>
      </c>
      <c r="R23" s="6">
        <v>1015065.8271799999</v>
      </c>
      <c r="S23" s="6">
        <v>1017892.1902099998</v>
      </c>
      <c r="T23" s="6">
        <v>1057652.5999099999</v>
      </c>
      <c r="U23" s="6">
        <v>1107699.1492399999</v>
      </c>
      <c r="V23" s="6">
        <v>1187012.21502</v>
      </c>
      <c r="W23" s="6">
        <v>1246059.7526800002</v>
      </c>
      <c r="X23" s="6">
        <v>1214085.49285</v>
      </c>
      <c r="Y23" s="6">
        <v>1314775.7096800001</v>
      </c>
      <c r="Z23" s="6">
        <v>1403982.1942100001</v>
      </c>
      <c r="AA23" s="6">
        <v>1513984.0880600002</v>
      </c>
      <c r="AB23" s="6">
        <v>1409495.2728900004</v>
      </c>
      <c r="AC23" s="6">
        <v>1242701.5788100001</v>
      </c>
      <c r="AD23" s="6">
        <v>1231837.5662499999</v>
      </c>
      <c r="AE23" s="6">
        <v>1173559.1728000001</v>
      </c>
      <c r="AF23" s="6">
        <v>1341998.8679800001</v>
      </c>
      <c r="AG23" s="6">
        <v>1359768.79229</v>
      </c>
      <c r="AH23" s="6">
        <v>1413733.95973</v>
      </c>
      <c r="AI23" s="6">
        <v>1473204.8848000001</v>
      </c>
      <c r="AJ23" s="6">
        <v>1386227.92181</v>
      </c>
      <c r="AK23" s="6">
        <v>1360010.6845499999</v>
      </c>
      <c r="AL23" s="6">
        <v>1335405.60552</v>
      </c>
      <c r="AM23" s="6">
        <f>'[1]Остаток_по срокам_безотз'!B28</f>
        <v>1279094.2969500001</v>
      </c>
      <c r="AN23"/>
      <c r="AO23"/>
      <c r="AP23"/>
      <c r="AQ23"/>
      <c r="AR23"/>
      <c r="AS23"/>
      <c r="AT23"/>
      <c r="AU23"/>
      <c r="AV23"/>
      <c r="AW23"/>
    </row>
    <row r="24" spans="1:49" s="1" customFormat="1" ht="13.35" customHeight="1" x14ac:dyDescent="0.2">
      <c r="A24" s="5" t="s">
        <v>18</v>
      </c>
      <c r="B24" s="6">
        <v>715888.82</v>
      </c>
      <c r="C24" s="6">
        <v>730780.13699999999</v>
      </c>
      <c r="D24" s="6">
        <v>727654.098</v>
      </c>
      <c r="E24" s="6">
        <v>722011.68099999998</v>
      </c>
      <c r="F24" s="6">
        <v>679323.04099999997</v>
      </c>
      <c r="G24" s="6">
        <v>700826.08799999999</v>
      </c>
      <c r="H24" s="6">
        <v>734167.62100000004</v>
      </c>
      <c r="I24" s="6">
        <v>717834.33700000006</v>
      </c>
      <c r="J24" s="6">
        <v>619426.63600000006</v>
      </c>
      <c r="K24" s="6">
        <v>543411.30200000003</v>
      </c>
      <c r="L24" s="6">
        <v>514084.13802999991</v>
      </c>
      <c r="M24" s="6">
        <v>485063.59469</v>
      </c>
      <c r="N24" s="6">
        <v>493600.41568000003</v>
      </c>
      <c r="O24" s="6">
        <v>474704.91266999993</v>
      </c>
      <c r="P24" s="6">
        <v>446926.20139999996</v>
      </c>
      <c r="Q24" s="6">
        <v>441312.13407000003</v>
      </c>
      <c r="R24" s="6">
        <v>446790.85826999997</v>
      </c>
      <c r="S24" s="6">
        <v>458434.26640000008</v>
      </c>
      <c r="T24" s="6">
        <v>397896.08268000005</v>
      </c>
      <c r="U24" s="6">
        <v>328267.70889999997</v>
      </c>
      <c r="V24" s="6">
        <v>285144.17414999998</v>
      </c>
      <c r="W24" s="6">
        <v>282469.47367000004</v>
      </c>
      <c r="X24" s="6">
        <v>322774.7911700001</v>
      </c>
      <c r="Y24" s="6">
        <v>336428.43900000007</v>
      </c>
      <c r="Z24" s="6">
        <v>341559.19641000003</v>
      </c>
      <c r="AA24" s="6">
        <v>325506.11538999999</v>
      </c>
      <c r="AB24" s="6">
        <v>388370.22066999995</v>
      </c>
      <c r="AC24" s="6">
        <v>382828.57773000002</v>
      </c>
      <c r="AD24" s="6">
        <v>407880.79849000002</v>
      </c>
      <c r="AE24" s="6">
        <v>421848.7977</v>
      </c>
      <c r="AF24" s="6">
        <v>392733.34591999999</v>
      </c>
      <c r="AG24" s="6">
        <v>333306.82861999999</v>
      </c>
      <c r="AH24" s="6">
        <v>367792.5404</v>
      </c>
      <c r="AI24" s="6">
        <v>407665.74096000002</v>
      </c>
      <c r="AJ24" s="6">
        <v>440609.91089</v>
      </c>
      <c r="AK24" s="6">
        <v>574886.77327000001</v>
      </c>
      <c r="AL24" s="6">
        <v>715754.09866000002</v>
      </c>
      <c r="AM24" s="6">
        <f>'[1]Остаток_по срокам_безотз'!B29</f>
        <v>887336.63278999995</v>
      </c>
      <c r="AN24"/>
      <c r="AO24"/>
      <c r="AP24"/>
      <c r="AQ24"/>
      <c r="AR24"/>
      <c r="AS24"/>
      <c r="AT24"/>
      <c r="AU24"/>
      <c r="AV24"/>
      <c r="AW24"/>
    </row>
    <row r="25" spans="1:49" s="1" customFormat="1" ht="13.35" customHeight="1" x14ac:dyDescent="0.2">
      <c r="A25" s="5" t="s">
        <v>19</v>
      </c>
      <c r="B25" s="6">
        <v>86981.930999999997</v>
      </c>
      <c r="C25" s="6">
        <v>81594.31</v>
      </c>
      <c r="D25" s="6">
        <v>73974.532000000007</v>
      </c>
      <c r="E25" s="6">
        <v>71004.990000000005</v>
      </c>
      <c r="F25" s="6">
        <v>74880.357000000004</v>
      </c>
      <c r="G25" s="6">
        <v>62440.317999999999</v>
      </c>
      <c r="H25" s="6">
        <v>63770.531999999999</v>
      </c>
      <c r="I25" s="6">
        <v>64689.432000000001</v>
      </c>
      <c r="J25" s="6">
        <v>89440.736000000004</v>
      </c>
      <c r="K25" s="6">
        <v>130741.40399999999</v>
      </c>
      <c r="L25" s="6">
        <v>131164.33277000001</v>
      </c>
      <c r="M25" s="6">
        <v>128878.16743</v>
      </c>
      <c r="N25" s="6">
        <v>128310.56834</v>
      </c>
      <c r="O25" s="6">
        <v>122080.99426999998</v>
      </c>
      <c r="P25" s="6">
        <v>121504.64074</v>
      </c>
      <c r="Q25" s="6">
        <v>121130.77235000001</v>
      </c>
      <c r="R25" s="6">
        <v>121058.87661000002</v>
      </c>
      <c r="S25" s="6">
        <v>123559.02852000001</v>
      </c>
      <c r="T25" s="6">
        <v>120302.77325999999</v>
      </c>
      <c r="U25" s="6">
        <v>192891.8064</v>
      </c>
      <c r="V25" s="6">
        <v>202908.06005999996</v>
      </c>
      <c r="W25" s="6">
        <v>203873.05349000002</v>
      </c>
      <c r="X25" s="6">
        <v>162092.02152999997</v>
      </c>
      <c r="Y25" s="6">
        <v>158742.98070999997</v>
      </c>
      <c r="Z25" s="6">
        <v>167390.17940999998</v>
      </c>
      <c r="AA25" s="6">
        <v>198830.11129999999</v>
      </c>
      <c r="AB25" s="6">
        <v>154952.20743000001</v>
      </c>
      <c r="AC25" s="6">
        <v>148667.11012999999</v>
      </c>
      <c r="AD25" s="6">
        <v>166732.57978</v>
      </c>
      <c r="AE25" s="6">
        <v>146943.99239999999</v>
      </c>
      <c r="AF25" s="6">
        <v>137995.59434000001</v>
      </c>
      <c r="AG25" s="6">
        <v>219587.10102999999</v>
      </c>
      <c r="AH25" s="6">
        <v>198547.26496999999</v>
      </c>
      <c r="AI25" s="6">
        <v>208478.72886999999</v>
      </c>
      <c r="AJ25" s="6">
        <v>227313.58261000001</v>
      </c>
      <c r="AK25" s="6">
        <v>230303.80343</v>
      </c>
      <c r="AL25" s="6">
        <v>235349.21302</v>
      </c>
      <c r="AM25" s="6">
        <f>'[1]Остаток_по срокам_безотз'!B30</f>
        <v>208360.2401</v>
      </c>
      <c r="AN25"/>
      <c r="AO25"/>
      <c r="AP25"/>
      <c r="AQ25"/>
      <c r="AR25"/>
      <c r="AS25"/>
      <c r="AT25"/>
      <c r="AU25"/>
      <c r="AV25"/>
      <c r="AW25"/>
    </row>
    <row r="26" spans="1:49" s="1" customFormat="1" ht="13.35" customHeight="1" x14ac:dyDescent="0.2">
      <c r="A26" s="7" t="s">
        <v>5</v>
      </c>
      <c r="B26" s="12">
        <v>4758539.3550000004</v>
      </c>
      <c r="C26" s="12">
        <v>4901805.3470000001</v>
      </c>
      <c r="D26" s="12">
        <v>4948061.6189999999</v>
      </c>
      <c r="E26" s="12">
        <v>4789324.4910000004</v>
      </c>
      <c r="F26" s="12">
        <v>4681941.3619999997</v>
      </c>
      <c r="G26" s="12">
        <v>4652739.2180000003</v>
      </c>
      <c r="H26" s="12">
        <v>4622579.057</v>
      </c>
      <c r="I26" s="12">
        <v>4512822.324</v>
      </c>
      <c r="J26" s="12">
        <v>4252204.6840000004</v>
      </c>
      <c r="K26" s="12">
        <v>4106408.8369999998</v>
      </c>
      <c r="L26" s="12">
        <v>4026044.4386700001</v>
      </c>
      <c r="M26" s="12">
        <v>4026337.0354400002</v>
      </c>
      <c r="N26" s="12">
        <v>4026826.7412700001</v>
      </c>
      <c r="O26" s="12">
        <v>4084806.6435700003</v>
      </c>
      <c r="P26" s="12">
        <v>4111144.8192800004</v>
      </c>
      <c r="Q26" s="12">
        <v>4131620.0818000003</v>
      </c>
      <c r="R26" s="12">
        <v>4097761.9579000007</v>
      </c>
      <c r="S26" s="12">
        <v>4035440.7655100003</v>
      </c>
      <c r="T26" s="12">
        <v>4011579.7056399998</v>
      </c>
      <c r="U26" s="12">
        <v>4034751.0752099999</v>
      </c>
      <c r="V26" s="12">
        <v>4066175.73025</v>
      </c>
      <c r="W26" s="12">
        <v>4161498.1577900001</v>
      </c>
      <c r="X26" s="12">
        <v>4239631.3255699994</v>
      </c>
      <c r="Y26" s="12">
        <v>4288490.3219300006</v>
      </c>
      <c r="Z26" s="12">
        <v>4339668.332609999</v>
      </c>
      <c r="AA26" s="12">
        <v>4415151.3652900001</v>
      </c>
      <c r="AB26" s="12">
        <v>4424456.7151499996</v>
      </c>
      <c r="AC26" s="12">
        <v>4421808.6954300003</v>
      </c>
      <c r="AD26" s="12">
        <v>4508451.7089600004</v>
      </c>
      <c r="AE26" s="12">
        <v>4600781.3463500002</v>
      </c>
      <c r="AF26" s="12">
        <v>4713185.9593700003</v>
      </c>
      <c r="AG26" s="12">
        <v>4770679.0844099997</v>
      </c>
      <c r="AH26" s="12">
        <v>4854317.5105499998</v>
      </c>
      <c r="AI26" s="12">
        <v>4972624.6381400004</v>
      </c>
      <c r="AJ26" s="12">
        <v>5032507.7648200002</v>
      </c>
      <c r="AK26" s="12">
        <v>5143995.7165900003</v>
      </c>
      <c r="AL26" s="12">
        <v>5246062.8171800002</v>
      </c>
      <c r="AM26" s="12">
        <f>'[1]Остаток_по срокам_безотз'!B31</f>
        <v>5357348.2293299995</v>
      </c>
      <c r="AN26"/>
      <c r="AO26"/>
      <c r="AP26"/>
      <c r="AQ26"/>
      <c r="AR26"/>
      <c r="AS26"/>
      <c r="AT26"/>
      <c r="AU26"/>
      <c r="AV26"/>
      <c r="AW26"/>
    </row>
    <row r="27" spans="1:49" s="1" customFormat="1" ht="13.35" customHeight="1" x14ac:dyDescent="0.2">
      <c r="A27" s="5" t="s">
        <v>17</v>
      </c>
      <c r="B27" s="6">
        <v>1164096.365</v>
      </c>
      <c r="C27" s="6">
        <v>1239056.7220000001</v>
      </c>
      <c r="D27" s="6">
        <v>1251880.2009999999</v>
      </c>
      <c r="E27" s="6">
        <v>1158680.412</v>
      </c>
      <c r="F27" s="6">
        <v>1106502.906</v>
      </c>
      <c r="G27" s="6">
        <v>1140659.4939999999</v>
      </c>
      <c r="H27" s="6">
        <v>1188105.4480000001</v>
      </c>
      <c r="I27" s="6">
        <v>1147405.605</v>
      </c>
      <c r="J27" s="6">
        <v>1027807.534</v>
      </c>
      <c r="K27" s="6">
        <v>1038440.8</v>
      </c>
      <c r="L27" s="6">
        <v>1105252.7223800002</v>
      </c>
      <c r="M27" s="6">
        <v>1267392.7789799999</v>
      </c>
      <c r="N27" s="6">
        <v>1434787.6759399998</v>
      </c>
      <c r="O27" s="6">
        <v>1636966.5347599997</v>
      </c>
      <c r="P27" s="6">
        <v>1821115.3974900004</v>
      </c>
      <c r="Q27" s="6">
        <v>2011741.6324199999</v>
      </c>
      <c r="R27" s="6">
        <v>2024988.6387700001</v>
      </c>
      <c r="S27" s="6">
        <v>2007850.3517400001</v>
      </c>
      <c r="T27" s="6">
        <v>2054256.1587800002</v>
      </c>
      <c r="U27" s="6">
        <v>2154523.2725699996</v>
      </c>
      <c r="V27" s="6">
        <v>2230749.4654000001</v>
      </c>
      <c r="W27" s="6">
        <v>2284160.1752800001</v>
      </c>
      <c r="X27" s="6">
        <v>2298409.5090599996</v>
      </c>
      <c r="Y27" s="6">
        <v>2254047.7116</v>
      </c>
      <c r="Z27" s="6">
        <v>2189369.00348</v>
      </c>
      <c r="AA27" s="6">
        <v>2143309.05535</v>
      </c>
      <c r="AB27" s="6">
        <v>2025237.9846400004</v>
      </c>
      <c r="AC27" s="6">
        <v>1936553.5647800001</v>
      </c>
      <c r="AD27" s="6">
        <v>1942943.65919</v>
      </c>
      <c r="AE27" s="6">
        <v>1938689.5906</v>
      </c>
      <c r="AF27" s="6">
        <v>1939238.99511</v>
      </c>
      <c r="AG27" s="6">
        <v>1894836.32648</v>
      </c>
      <c r="AH27" s="6">
        <v>1860584.30537</v>
      </c>
      <c r="AI27" s="6">
        <v>1848718.3893500001</v>
      </c>
      <c r="AJ27" s="6">
        <v>1795502.13427</v>
      </c>
      <c r="AK27" s="6">
        <v>1737395.4014399999</v>
      </c>
      <c r="AL27" s="6">
        <v>1653088.28302</v>
      </c>
      <c r="AM27" s="6">
        <f>'[1]Остаток_по срокам_безотз'!B32</f>
        <v>1576733.47489</v>
      </c>
      <c r="AN27"/>
      <c r="AO27"/>
      <c r="AP27"/>
      <c r="AQ27"/>
      <c r="AR27"/>
      <c r="AS27"/>
      <c r="AT27"/>
      <c r="AU27"/>
      <c r="AV27"/>
      <c r="AW27"/>
    </row>
    <row r="28" spans="1:49" s="1" customFormat="1" ht="13.35" customHeight="1" x14ac:dyDescent="0.2">
      <c r="A28" s="5" t="s">
        <v>18</v>
      </c>
      <c r="B28" s="6">
        <v>1723242.325</v>
      </c>
      <c r="C28" s="6">
        <v>1756277.973</v>
      </c>
      <c r="D28" s="6">
        <v>1765988.871</v>
      </c>
      <c r="E28" s="6">
        <v>3374349.156</v>
      </c>
      <c r="F28" s="6">
        <v>3312495.0980000002</v>
      </c>
      <c r="G28" s="6">
        <v>3239874.0180000002</v>
      </c>
      <c r="H28" s="6">
        <v>3157598.4959999998</v>
      </c>
      <c r="I28" s="6">
        <v>3082929.4559999998</v>
      </c>
      <c r="J28" s="6">
        <v>2975808.3259999999</v>
      </c>
      <c r="K28" s="6">
        <v>2820330.798</v>
      </c>
      <c r="L28" s="6">
        <v>2674268.3966399995</v>
      </c>
      <c r="M28" s="6">
        <v>2513425.2279500002</v>
      </c>
      <c r="N28" s="6">
        <v>2347481.39665</v>
      </c>
      <c r="O28" s="6">
        <v>2203134.1831300003</v>
      </c>
      <c r="P28" s="6">
        <v>2050666.5467300001</v>
      </c>
      <c r="Q28" s="6">
        <v>1903713.0099000002</v>
      </c>
      <c r="R28" s="6">
        <v>1864385.5988000003</v>
      </c>
      <c r="S28" s="6">
        <v>1826766.0858199997</v>
      </c>
      <c r="T28" s="6">
        <v>1763161.7758300002</v>
      </c>
      <c r="U28" s="6">
        <v>1687316.57241</v>
      </c>
      <c r="V28" s="6">
        <v>1650227.9790600003</v>
      </c>
      <c r="W28" s="6">
        <v>1690656.4404800003</v>
      </c>
      <c r="X28" s="6">
        <v>1754504.00911</v>
      </c>
      <c r="Y28" s="6">
        <v>1851552.6408299999</v>
      </c>
      <c r="Z28" s="6">
        <v>1968873.9738800002</v>
      </c>
      <c r="AA28" s="6">
        <v>2087669.2017200002</v>
      </c>
      <c r="AB28" s="6">
        <v>2217717.8688100004</v>
      </c>
      <c r="AC28" s="6">
        <v>2295531.4431000003</v>
      </c>
      <c r="AD28" s="6">
        <v>2376368.11154</v>
      </c>
      <c r="AE28" s="6">
        <v>2469965.9741400001</v>
      </c>
      <c r="AF28" s="6">
        <v>2588077.2165000001</v>
      </c>
      <c r="AG28" s="6">
        <v>2699836.7804200002</v>
      </c>
      <c r="AH28" s="6">
        <v>2820486.1347500002</v>
      </c>
      <c r="AI28" s="6">
        <v>2945355.9955099998</v>
      </c>
      <c r="AJ28" s="6">
        <v>3049864.29232</v>
      </c>
      <c r="AK28" s="6">
        <v>3205687.8611400002</v>
      </c>
      <c r="AL28" s="6">
        <v>3383046.89029</v>
      </c>
      <c r="AM28" s="6">
        <f>'[1]Остаток_по срокам_безотз'!B33</f>
        <v>3561970.9368500002</v>
      </c>
      <c r="AN28"/>
      <c r="AO28"/>
      <c r="AP28"/>
      <c r="AQ28"/>
      <c r="AR28"/>
      <c r="AS28"/>
      <c r="AT28"/>
      <c r="AU28"/>
      <c r="AV28"/>
      <c r="AW28"/>
    </row>
    <row r="29" spans="1:49" s="1" customFormat="1" ht="13.35" customHeight="1" x14ac:dyDescent="0.2">
      <c r="A29" s="5" t="s">
        <v>19</v>
      </c>
      <c r="B29" s="6">
        <v>1871200.665</v>
      </c>
      <c r="C29" s="6">
        <v>1906470.652</v>
      </c>
      <c r="D29" s="6">
        <v>1930192.547</v>
      </c>
      <c r="E29" s="6">
        <v>256294.92300000001</v>
      </c>
      <c r="F29" s="6">
        <v>262943.35800000001</v>
      </c>
      <c r="G29" s="6">
        <v>272205.70600000001</v>
      </c>
      <c r="H29" s="6">
        <v>276875.11300000001</v>
      </c>
      <c r="I29" s="6">
        <v>282487.26299999998</v>
      </c>
      <c r="J29" s="6">
        <v>248588.82399999999</v>
      </c>
      <c r="K29" s="6">
        <v>247637.239</v>
      </c>
      <c r="L29" s="6">
        <v>246523.31965000002</v>
      </c>
      <c r="M29" s="6">
        <v>245519.02851000003</v>
      </c>
      <c r="N29" s="6">
        <v>244557.66868</v>
      </c>
      <c r="O29" s="6">
        <v>244705.92568000004</v>
      </c>
      <c r="P29" s="6">
        <v>239362.87505999999</v>
      </c>
      <c r="Q29" s="6">
        <v>216165.43948000006</v>
      </c>
      <c r="R29" s="6">
        <v>208387.72032999995</v>
      </c>
      <c r="S29" s="6">
        <v>200824.32795000001</v>
      </c>
      <c r="T29" s="6">
        <v>194161.77103</v>
      </c>
      <c r="U29" s="6">
        <v>192911.23022999999</v>
      </c>
      <c r="V29" s="6">
        <v>185198.28578999999</v>
      </c>
      <c r="W29" s="6">
        <v>186681.54202999998</v>
      </c>
      <c r="X29" s="6">
        <v>186717.80740000005</v>
      </c>
      <c r="Y29" s="6">
        <v>182889.96950000001</v>
      </c>
      <c r="Z29" s="6">
        <v>181425.35524999999</v>
      </c>
      <c r="AA29" s="6">
        <v>184173.10821999997</v>
      </c>
      <c r="AB29" s="6">
        <v>181500.86169999998</v>
      </c>
      <c r="AC29" s="6">
        <v>189723.68754999997</v>
      </c>
      <c r="AD29" s="6">
        <v>189139.93823</v>
      </c>
      <c r="AE29" s="6">
        <v>192125.78161000001</v>
      </c>
      <c r="AF29" s="6">
        <v>185869.74776</v>
      </c>
      <c r="AG29" s="6">
        <v>176005.97751</v>
      </c>
      <c r="AH29" s="6">
        <v>173247.07042999999</v>
      </c>
      <c r="AI29" s="6">
        <v>178550.25328</v>
      </c>
      <c r="AJ29" s="6">
        <v>187141.33822999999</v>
      </c>
      <c r="AK29" s="6">
        <v>200912.45400999999</v>
      </c>
      <c r="AL29" s="6">
        <v>209927.64387</v>
      </c>
      <c r="AM29" s="6">
        <f>'[1]Остаток_по срокам_безотз'!B34</f>
        <v>218643.81758999999</v>
      </c>
      <c r="AN29"/>
      <c r="AO29"/>
      <c r="AP29"/>
      <c r="AQ29"/>
      <c r="AR29"/>
      <c r="AS29"/>
      <c r="AT29"/>
      <c r="AU29"/>
      <c r="AV29"/>
      <c r="AW29"/>
    </row>
    <row r="30" spans="1:49" s="1" customFormat="1" ht="13.35" customHeight="1" outlineLevel="1" x14ac:dyDescent="0.2">
      <c r="A30" s="9" t="s">
        <v>22</v>
      </c>
      <c r="B30" s="10" t="s">
        <v>2</v>
      </c>
      <c r="C30" s="10" t="s">
        <v>2</v>
      </c>
      <c r="D30" s="10">
        <v>400</v>
      </c>
      <c r="E30" s="10">
        <v>400</v>
      </c>
      <c r="F30" s="10">
        <v>300</v>
      </c>
      <c r="G30" s="10">
        <v>333.04300000000001</v>
      </c>
      <c r="H30" s="10">
        <v>300</v>
      </c>
      <c r="I30" s="10">
        <v>300</v>
      </c>
      <c r="J30" s="10" t="s">
        <v>2</v>
      </c>
      <c r="K30" s="10" t="s">
        <v>2</v>
      </c>
      <c r="L30" s="10" t="s">
        <v>2</v>
      </c>
      <c r="M30" s="10" t="s">
        <v>2</v>
      </c>
      <c r="N30" s="10" t="s">
        <v>2</v>
      </c>
      <c r="O30" s="10" t="s">
        <v>2</v>
      </c>
      <c r="P30" s="10" t="s">
        <v>2</v>
      </c>
      <c r="Q30" s="10" t="s">
        <v>2</v>
      </c>
      <c r="R30" s="10" t="s">
        <v>2</v>
      </c>
      <c r="S30" s="10">
        <v>20</v>
      </c>
      <c r="T30" s="10">
        <v>72</v>
      </c>
      <c r="U30" s="10">
        <v>74.098880000000008</v>
      </c>
      <c r="V30" s="10">
        <v>74.098880000000008</v>
      </c>
      <c r="W30" s="10">
        <v>74.098880000000008</v>
      </c>
      <c r="X30" s="10">
        <v>74.098880000000008</v>
      </c>
      <c r="Y30" s="10">
        <v>75.798880000000011</v>
      </c>
      <c r="Z30" s="10">
        <v>166.79888</v>
      </c>
      <c r="AA30" s="10">
        <v>181.29888</v>
      </c>
      <c r="AB30" s="10">
        <v>181.29888</v>
      </c>
      <c r="AC30" s="10">
        <v>341.29888</v>
      </c>
      <c r="AD30" s="10">
        <v>799.96812999999997</v>
      </c>
      <c r="AE30" s="10">
        <v>1358.4263900000001</v>
      </c>
      <c r="AF30" s="10">
        <v>1495.4263900000001</v>
      </c>
      <c r="AG30" s="10">
        <v>1583.4263900000001</v>
      </c>
      <c r="AH30" s="10">
        <v>2235.4989099999998</v>
      </c>
      <c r="AI30" s="10">
        <v>2284.3411700000001</v>
      </c>
      <c r="AJ30" s="10">
        <v>2291.8190199999999</v>
      </c>
      <c r="AK30" s="10">
        <v>1907.8690200000001</v>
      </c>
      <c r="AL30" s="10">
        <v>1892.6177700000001</v>
      </c>
      <c r="AM30" s="10">
        <f>'[1]Остаток_по срокам_безотз'!B35</f>
        <v>1730.1177700000001</v>
      </c>
      <c r="AN30"/>
      <c r="AO30"/>
      <c r="AP30"/>
      <c r="AQ30"/>
      <c r="AR30"/>
      <c r="AS30"/>
      <c r="AT30"/>
      <c r="AU30"/>
      <c r="AV30"/>
      <c r="AW30"/>
    </row>
    <row r="31" spans="1:49" s="1" customFormat="1" ht="13.35" customHeight="1" outlineLevel="1" x14ac:dyDescent="0.2">
      <c r="A31" s="5" t="s">
        <v>17</v>
      </c>
      <c r="B31" s="6" t="s">
        <v>2</v>
      </c>
      <c r="C31" s="6" t="s">
        <v>2</v>
      </c>
      <c r="D31" s="6">
        <v>400</v>
      </c>
      <c r="E31" s="6">
        <v>400</v>
      </c>
      <c r="F31" s="6">
        <v>300</v>
      </c>
      <c r="G31" s="6">
        <v>333.04300000000001</v>
      </c>
      <c r="H31" s="6">
        <v>300</v>
      </c>
      <c r="I31" s="6">
        <v>300</v>
      </c>
      <c r="J31" s="6" t="s">
        <v>2</v>
      </c>
      <c r="K31" s="6" t="s">
        <v>2</v>
      </c>
      <c r="L31" s="6" t="s">
        <v>2</v>
      </c>
      <c r="M31" s="6" t="s">
        <v>2</v>
      </c>
      <c r="N31" s="6" t="s">
        <v>2</v>
      </c>
      <c r="O31" s="6" t="s">
        <v>2</v>
      </c>
      <c r="P31" s="6" t="s">
        <v>2</v>
      </c>
      <c r="Q31" s="6" t="s">
        <v>2</v>
      </c>
      <c r="R31" s="6" t="s">
        <v>2</v>
      </c>
      <c r="S31" s="6" t="s">
        <v>2</v>
      </c>
      <c r="T31" s="6" t="s">
        <v>2</v>
      </c>
      <c r="U31" s="6" t="s">
        <v>2</v>
      </c>
      <c r="V31" s="6" t="s">
        <v>2</v>
      </c>
      <c r="W31" s="6" t="s">
        <v>2</v>
      </c>
      <c r="X31" s="6" t="s">
        <v>2</v>
      </c>
      <c r="Y31" s="6" t="s">
        <v>2</v>
      </c>
      <c r="Z31" s="6" t="s">
        <v>2</v>
      </c>
      <c r="AA31" s="6" t="s">
        <v>2</v>
      </c>
      <c r="AB31" s="6" t="s">
        <v>2</v>
      </c>
      <c r="AC31" s="6" t="s">
        <v>2</v>
      </c>
      <c r="AD31" s="6">
        <v>270</v>
      </c>
      <c r="AE31" s="6">
        <v>320.48948000000001</v>
      </c>
      <c r="AF31" s="6">
        <v>320.48948000000001</v>
      </c>
      <c r="AG31" s="6">
        <v>370.48948000000001</v>
      </c>
      <c r="AH31" s="6">
        <v>348.72199999999998</v>
      </c>
      <c r="AI31" s="6">
        <v>330.51148000000001</v>
      </c>
      <c r="AJ31" s="6">
        <v>317.54933</v>
      </c>
      <c r="AK31" s="6">
        <v>297.54933</v>
      </c>
      <c r="AL31" s="6">
        <v>285</v>
      </c>
      <c r="AM31" s="6">
        <f>'[1]Остаток_по срокам_безотз'!B36</f>
        <v>215</v>
      </c>
      <c r="AN31"/>
      <c r="AO31"/>
      <c r="AP31"/>
      <c r="AQ31"/>
      <c r="AR31"/>
      <c r="AS31"/>
      <c r="AT31"/>
      <c r="AU31"/>
      <c r="AV31"/>
      <c r="AW31"/>
    </row>
    <row r="32" spans="1:49" s="1" customFormat="1" ht="13.35" customHeight="1" outlineLevel="1" x14ac:dyDescent="0.2">
      <c r="A32" s="5" t="s">
        <v>18</v>
      </c>
      <c r="B32" s="6" t="s">
        <v>2</v>
      </c>
      <c r="C32" s="6" t="s">
        <v>2</v>
      </c>
      <c r="D32" s="6" t="s">
        <v>2</v>
      </c>
      <c r="E32" s="6" t="s">
        <v>2</v>
      </c>
      <c r="F32" s="6" t="s">
        <v>2</v>
      </c>
      <c r="G32" s="6" t="s">
        <v>2</v>
      </c>
      <c r="H32" s="6" t="s">
        <v>2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6" t="s">
        <v>2</v>
      </c>
      <c r="P32" s="6" t="s">
        <v>2</v>
      </c>
      <c r="Q32" s="6" t="s">
        <v>2</v>
      </c>
      <c r="R32" s="6" t="s">
        <v>2</v>
      </c>
      <c r="S32" s="6">
        <v>20</v>
      </c>
      <c r="T32" s="6">
        <v>52</v>
      </c>
      <c r="U32" s="6">
        <v>52</v>
      </c>
      <c r="V32" s="6">
        <v>52</v>
      </c>
      <c r="W32" s="6">
        <v>52</v>
      </c>
      <c r="X32" s="6">
        <v>52</v>
      </c>
      <c r="Y32" s="6">
        <v>53.7</v>
      </c>
      <c r="Z32" s="6">
        <v>144.69999999999999</v>
      </c>
      <c r="AA32" s="6">
        <v>159.19999999999999</v>
      </c>
      <c r="AB32" s="6">
        <v>159.19999999999999</v>
      </c>
      <c r="AC32" s="6">
        <v>199.2</v>
      </c>
      <c r="AD32" s="6">
        <v>266.28505999999999</v>
      </c>
      <c r="AE32" s="6">
        <v>292.28505999999999</v>
      </c>
      <c r="AF32" s="6">
        <v>272.28505999999999</v>
      </c>
      <c r="AG32" s="6">
        <v>240.28505999999999</v>
      </c>
      <c r="AH32" s="6">
        <v>240.28505999999999</v>
      </c>
      <c r="AI32" s="6">
        <v>240.28505999999999</v>
      </c>
      <c r="AJ32" s="6">
        <v>262.01006000000001</v>
      </c>
      <c r="AK32" s="6">
        <v>379.51006000000001</v>
      </c>
      <c r="AL32" s="6">
        <v>378.29953999999998</v>
      </c>
      <c r="AM32" s="6">
        <f>'[1]Остаток_по срокам_безотз'!B37</f>
        <v>287.29953999999998</v>
      </c>
      <c r="AN32"/>
      <c r="AO32"/>
      <c r="AP32"/>
      <c r="AQ32"/>
      <c r="AR32"/>
      <c r="AS32"/>
      <c r="AT32"/>
      <c r="AU32"/>
      <c r="AV32"/>
      <c r="AW32"/>
    </row>
    <row r="33" spans="1:49" s="1" customFormat="1" ht="13.35" customHeight="1" outlineLevel="1" x14ac:dyDescent="0.2">
      <c r="A33" s="5" t="s">
        <v>19</v>
      </c>
      <c r="B33" s="6" t="s">
        <v>2</v>
      </c>
      <c r="C33" s="6" t="s">
        <v>2</v>
      </c>
      <c r="D33" s="6" t="s">
        <v>2</v>
      </c>
      <c r="E33" s="6" t="s">
        <v>2</v>
      </c>
      <c r="F33" s="6" t="s">
        <v>2</v>
      </c>
      <c r="G33" s="6" t="s">
        <v>2</v>
      </c>
      <c r="H33" s="6" t="s">
        <v>2</v>
      </c>
      <c r="I33" s="6" t="s">
        <v>2</v>
      </c>
      <c r="J33" s="6" t="s">
        <v>2</v>
      </c>
      <c r="K33" s="6" t="s">
        <v>2</v>
      </c>
      <c r="L33" s="6" t="s">
        <v>2</v>
      </c>
      <c r="M33" s="6" t="s">
        <v>2</v>
      </c>
      <c r="N33" s="6" t="s">
        <v>2</v>
      </c>
      <c r="O33" s="6" t="s">
        <v>2</v>
      </c>
      <c r="P33" s="6" t="s">
        <v>2</v>
      </c>
      <c r="Q33" s="6" t="s">
        <v>2</v>
      </c>
      <c r="R33" s="6" t="s">
        <v>2</v>
      </c>
      <c r="S33" s="6" t="s">
        <v>2</v>
      </c>
      <c r="T33" s="6">
        <v>20</v>
      </c>
      <c r="U33" s="6">
        <v>22.098880000000001</v>
      </c>
      <c r="V33" s="6">
        <v>22.098880000000001</v>
      </c>
      <c r="W33" s="6">
        <v>22.098880000000001</v>
      </c>
      <c r="X33" s="6">
        <v>22.098880000000001</v>
      </c>
      <c r="Y33" s="6">
        <v>22.098880000000001</v>
      </c>
      <c r="Z33" s="6">
        <v>22.098880000000001</v>
      </c>
      <c r="AA33" s="6">
        <v>22.098880000000001</v>
      </c>
      <c r="AB33" s="6">
        <v>22.098880000000001</v>
      </c>
      <c r="AC33" s="6">
        <v>142.09888000000001</v>
      </c>
      <c r="AD33" s="6">
        <v>263.68306999999999</v>
      </c>
      <c r="AE33" s="6">
        <v>745.65184999999997</v>
      </c>
      <c r="AF33" s="6">
        <v>902.65184999999997</v>
      </c>
      <c r="AG33" s="6">
        <v>972.65184999999997</v>
      </c>
      <c r="AH33" s="6">
        <v>1646.4918500000001</v>
      </c>
      <c r="AI33" s="6">
        <v>1713.5446300000001</v>
      </c>
      <c r="AJ33" s="6">
        <v>1712.25963</v>
      </c>
      <c r="AK33" s="6">
        <v>1230.80963</v>
      </c>
      <c r="AL33" s="6">
        <v>1229.3182300000001</v>
      </c>
      <c r="AM33" s="6">
        <f>'[1]Остаток_по срокам_безотз'!B38</f>
        <v>1227.8182300000001</v>
      </c>
      <c r="AN33"/>
      <c r="AO33"/>
      <c r="AP33"/>
      <c r="AQ33"/>
      <c r="AR33"/>
      <c r="AS33"/>
      <c r="AT33"/>
      <c r="AU33"/>
      <c r="AV33"/>
      <c r="AW33"/>
    </row>
    <row r="34" spans="1:49" s="1" customFormat="1" ht="13.35" customHeight="1" outlineLevel="1" x14ac:dyDescent="0.2">
      <c r="A34" s="7" t="s">
        <v>20</v>
      </c>
      <c r="B34" s="12" t="s">
        <v>2</v>
      </c>
      <c r="C34" s="12" t="s">
        <v>2</v>
      </c>
      <c r="D34" s="12">
        <v>400</v>
      </c>
      <c r="E34" s="12">
        <v>400</v>
      </c>
      <c r="F34" s="12">
        <v>300</v>
      </c>
      <c r="G34" s="12">
        <v>333.04300000000001</v>
      </c>
      <c r="H34" s="12">
        <v>300</v>
      </c>
      <c r="I34" s="12">
        <v>300</v>
      </c>
      <c r="J34" s="12" t="s">
        <v>2</v>
      </c>
      <c r="K34" s="12" t="s">
        <v>2</v>
      </c>
      <c r="L34" s="12" t="s">
        <v>2</v>
      </c>
      <c r="M34" s="12" t="s">
        <v>2</v>
      </c>
      <c r="N34" s="12" t="s">
        <v>2</v>
      </c>
      <c r="O34" s="12" t="s">
        <v>2</v>
      </c>
      <c r="P34" s="12" t="s">
        <v>2</v>
      </c>
      <c r="Q34" s="12" t="s">
        <v>2</v>
      </c>
      <c r="R34" s="12" t="s">
        <v>2</v>
      </c>
      <c r="S34" s="12" t="s">
        <v>2</v>
      </c>
      <c r="T34" s="12" t="s">
        <v>2</v>
      </c>
      <c r="U34" s="12" t="s">
        <v>2</v>
      </c>
      <c r="V34" s="12" t="s">
        <v>2</v>
      </c>
      <c r="W34" s="12" t="s">
        <v>2</v>
      </c>
      <c r="X34" s="12" t="s">
        <v>2</v>
      </c>
      <c r="Y34" s="12" t="s">
        <v>2</v>
      </c>
      <c r="Z34" s="12" t="s">
        <v>2</v>
      </c>
      <c r="AA34" s="12" t="s">
        <v>2</v>
      </c>
      <c r="AB34" s="12" t="s">
        <v>2</v>
      </c>
      <c r="AC34" s="12">
        <v>117</v>
      </c>
      <c r="AD34" s="12">
        <v>458.58418999999998</v>
      </c>
      <c r="AE34" s="12">
        <v>989.04245000000003</v>
      </c>
      <c r="AF34" s="12">
        <v>1089.0424499999999</v>
      </c>
      <c r="AG34" s="12">
        <v>1209.0424499999999</v>
      </c>
      <c r="AH34" s="12">
        <v>1861.1149700000001</v>
      </c>
      <c r="AI34" s="12">
        <v>1909.95723</v>
      </c>
      <c r="AJ34" s="12">
        <v>1895.7100800000001</v>
      </c>
      <c r="AK34" s="12">
        <v>1394.26008</v>
      </c>
      <c r="AL34" s="12">
        <v>1380.70883</v>
      </c>
      <c r="AM34" s="12">
        <f>'[1]Остаток_по срокам_безотз'!B39</f>
        <v>1309.20883</v>
      </c>
      <c r="AN34"/>
      <c r="AO34"/>
      <c r="AP34"/>
      <c r="AQ34"/>
      <c r="AR34"/>
      <c r="AS34"/>
      <c r="AT34"/>
      <c r="AU34"/>
      <c r="AV34"/>
      <c r="AW34"/>
    </row>
    <row r="35" spans="1:49" s="1" customFormat="1" ht="13.35" customHeight="1" outlineLevel="1" x14ac:dyDescent="0.2">
      <c r="A35" s="5" t="s">
        <v>17</v>
      </c>
      <c r="B35" s="6" t="s">
        <v>2</v>
      </c>
      <c r="C35" s="6" t="s">
        <v>2</v>
      </c>
      <c r="D35" s="6">
        <v>400</v>
      </c>
      <c r="E35" s="6">
        <v>400</v>
      </c>
      <c r="F35" s="6">
        <v>300</v>
      </c>
      <c r="G35" s="6">
        <v>333.04300000000001</v>
      </c>
      <c r="H35" s="6">
        <v>300</v>
      </c>
      <c r="I35" s="6">
        <v>300</v>
      </c>
      <c r="J35" s="6" t="s">
        <v>2</v>
      </c>
      <c r="K35" s="6" t="s">
        <v>2</v>
      </c>
      <c r="L35" s="6" t="s">
        <v>2</v>
      </c>
      <c r="M35" s="6" t="s">
        <v>2</v>
      </c>
      <c r="N35" s="6" t="s">
        <v>2</v>
      </c>
      <c r="O35" s="6" t="s">
        <v>2</v>
      </c>
      <c r="P35" s="6" t="s">
        <v>2</v>
      </c>
      <c r="Q35" s="6" t="s">
        <v>2</v>
      </c>
      <c r="R35" s="6" t="s">
        <v>2</v>
      </c>
      <c r="S35" s="6" t="s">
        <v>2</v>
      </c>
      <c r="T35" s="6" t="s">
        <v>2</v>
      </c>
      <c r="U35" s="6" t="s">
        <v>2</v>
      </c>
      <c r="V35" s="6" t="s">
        <v>2</v>
      </c>
      <c r="W35" s="6" t="s">
        <v>2</v>
      </c>
      <c r="X35" s="6" t="s">
        <v>2</v>
      </c>
      <c r="Y35" s="6" t="s">
        <v>2</v>
      </c>
      <c r="Z35" s="6" t="s">
        <v>2</v>
      </c>
      <c r="AA35" s="6" t="s">
        <v>2</v>
      </c>
      <c r="AB35" s="6" t="s">
        <v>2</v>
      </c>
      <c r="AC35" s="6" t="s">
        <v>2</v>
      </c>
      <c r="AD35" s="6">
        <v>270</v>
      </c>
      <c r="AE35" s="6">
        <v>320.48948000000001</v>
      </c>
      <c r="AF35" s="6">
        <v>320.48948000000001</v>
      </c>
      <c r="AG35" s="6">
        <v>370.48948000000001</v>
      </c>
      <c r="AH35" s="6">
        <v>348.72199999999998</v>
      </c>
      <c r="AI35" s="6">
        <v>330.51148000000001</v>
      </c>
      <c r="AJ35" s="6">
        <v>317.54933</v>
      </c>
      <c r="AK35" s="6">
        <v>297.54933</v>
      </c>
      <c r="AL35" s="6">
        <v>285</v>
      </c>
      <c r="AM35" s="6">
        <f>'[1]Остаток_по срокам_безотз'!B40</f>
        <v>215</v>
      </c>
      <c r="AN35"/>
      <c r="AO35"/>
      <c r="AP35"/>
      <c r="AQ35"/>
      <c r="AR35"/>
      <c r="AS35"/>
      <c r="AT35"/>
      <c r="AU35"/>
      <c r="AV35"/>
      <c r="AW35"/>
    </row>
    <row r="36" spans="1:49" s="1" customFormat="1" ht="13.35" customHeight="1" outlineLevel="1" x14ac:dyDescent="0.2">
      <c r="A36" s="5" t="s">
        <v>18</v>
      </c>
      <c r="B36" s="6" t="s">
        <v>2</v>
      </c>
      <c r="C36" s="6" t="s">
        <v>2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6" t="s">
        <v>2</v>
      </c>
      <c r="Q36" s="6" t="s">
        <v>2</v>
      </c>
      <c r="R36" s="6" t="s">
        <v>2</v>
      </c>
      <c r="S36" s="6" t="s">
        <v>2</v>
      </c>
      <c r="T36" s="6" t="s">
        <v>2</v>
      </c>
      <c r="U36" s="6" t="s">
        <v>2</v>
      </c>
      <c r="V36" s="6" t="s">
        <v>2</v>
      </c>
      <c r="W36" s="6" t="s">
        <v>2</v>
      </c>
      <c r="X36" s="6" t="s">
        <v>2</v>
      </c>
      <c r="Y36" s="6" t="s">
        <v>2</v>
      </c>
      <c r="Z36" s="6" t="s">
        <v>2</v>
      </c>
      <c r="AA36" s="6" t="s">
        <v>2</v>
      </c>
      <c r="AB36" s="6" t="s">
        <v>2</v>
      </c>
      <c r="AC36" s="6" t="s">
        <v>2</v>
      </c>
      <c r="AD36" s="6" t="s">
        <v>2</v>
      </c>
      <c r="AE36" s="6" t="s">
        <v>2</v>
      </c>
      <c r="AF36" s="6" t="s">
        <v>2</v>
      </c>
      <c r="AG36" s="6" t="s">
        <v>2</v>
      </c>
      <c r="AH36" s="6" t="s">
        <v>2</v>
      </c>
      <c r="AI36" s="6" t="s">
        <v>2</v>
      </c>
      <c r="AJ36" s="6" t="s">
        <v>2</v>
      </c>
      <c r="AK36" s="6" t="s">
        <v>2</v>
      </c>
      <c r="AL36" s="6">
        <v>0.48948000000000003</v>
      </c>
      <c r="AM36" s="6">
        <f>'[1]Остаток_по срокам_безотз'!B41</f>
        <v>0.48948000000000003</v>
      </c>
      <c r="AN36"/>
      <c r="AO36"/>
      <c r="AP36"/>
      <c r="AQ36"/>
      <c r="AR36"/>
      <c r="AS36"/>
      <c r="AT36"/>
      <c r="AU36"/>
      <c r="AV36"/>
      <c r="AW36"/>
    </row>
    <row r="37" spans="1:49" s="1" customFormat="1" ht="13.35" customHeight="1" outlineLevel="1" x14ac:dyDescent="0.2">
      <c r="A37" s="5" t="s">
        <v>19</v>
      </c>
      <c r="B37" s="6" t="s">
        <v>2</v>
      </c>
      <c r="C37" s="6" t="s">
        <v>2</v>
      </c>
      <c r="D37" s="6" t="s">
        <v>2</v>
      </c>
      <c r="E37" s="6" t="s">
        <v>2</v>
      </c>
      <c r="F37" s="6" t="s">
        <v>2</v>
      </c>
      <c r="G37" s="6" t="s">
        <v>2</v>
      </c>
      <c r="H37" s="6" t="s">
        <v>2</v>
      </c>
      <c r="I37" s="6" t="s">
        <v>2</v>
      </c>
      <c r="J37" s="6" t="s">
        <v>2</v>
      </c>
      <c r="K37" s="6" t="s">
        <v>2</v>
      </c>
      <c r="L37" s="6" t="s">
        <v>2</v>
      </c>
      <c r="M37" s="6" t="s">
        <v>2</v>
      </c>
      <c r="N37" s="6" t="s">
        <v>2</v>
      </c>
      <c r="O37" s="6" t="s">
        <v>2</v>
      </c>
      <c r="P37" s="6" t="s">
        <v>2</v>
      </c>
      <c r="Q37" s="6" t="s">
        <v>2</v>
      </c>
      <c r="R37" s="6" t="s">
        <v>2</v>
      </c>
      <c r="S37" s="6" t="s">
        <v>2</v>
      </c>
      <c r="T37" s="6" t="s">
        <v>2</v>
      </c>
      <c r="U37" s="6" t="s">
        <v>2</v>
      </c>
      <c r="V37" s="6" t="s">
        <v>2</v>
      </c>
      <c r="W37" s="6" t="s">
        <v>2</v>
      </c>
      <c r="X37" s="6" t="s">
        <v>2</v>
      </c>
      <c r="Y37" s="6" t="s">
        <v>2</v>
      </c>
      <c r="Z37" s="6" t="s">
        <v>2</v>
      </c>
      <c r="AA37" s="6" t="s">
        <v>2</v>
      </c>
      <c r="AB37" s="6" t="s">
        <v>2</v>
      </c>
      <c r="AC37" s="6">
        <v>117</v>
      </c>
      <c r="AD37" s="6">
        <v>188.58419000000001</v>
      </c>
      <c r="AE37" s="6">
        <v>668.55296999999996</v>
      </c>
      <c r="AF37" s="6">
        <v>768.55296999999996</v>
      </c>
      <c r="AG37" s="6">
        <v>838.55296999999996</v>
      </c>
      <c r="AH37" s="6">
        <v>1512.3929700000001</v>
      </c>
      <c r="AI37" s="6">
        <v>1579.4457500000001</v>
      </c>
      <c r="AJ37" s="6">
        <v>1578.16075</v>
      </c>
      <c r="AK37" s="6">
        <v>1096.71075</v>
      </c>
      <c r="AL37" s="6">
        <v>1095.2193500000001</v>
      </c>
      <c r="AM37" s="6">
        <f>'[1]Остаток_по срокам_безотз'!B42</f>
        <v>1093.7193500000001</v>
      </c>
      <c r="AN37"/>
      <c r="AO37"/>
      <c r="AP37"/>
      <c r="AQ37"/>
      <c r="AR37"/>
      <c r="AS37"/>
      <c r="AT37"/>
      <c r="AU37"/>
      <c r="AV37"/>
      <c r="AW37"/>
    </row>
    <row r="38" spans="1:49" s="1" customFormat="1" ht="13.35" customHeight="1" outlineLevel="1" x14ac:dyDescent="0.2">
      <c r="A38" s="7" t="s">
        <v>5</v>
      </c>
      <c r="B38" s="12" t="s">
        <v>2</v>
      </c>
      <c r="C38" s="12" t="s">
        <v>2</v>
      </c>
      <c r="D38" s="12" t="s">
        <v>2</v>
      </c>
      <c r="E38" s="12" t="s">
        <v>2</v>
      </c>
      <c r="F38" s="12" t="s">
        <v>2</v>
      </c>
      <c r="G38" s="12" t="s">
        <v>2</v>
      </c>
      <c r="H38" s="12" t="s">
        <v>2</v>
      </c>
      <c r="I38" s="12" t="s">
        <v>2</v>
      </c>
      <c r="J38" s="12" t="s">
        <v>2</v>
      </c>
      <c r="K38" s="12" t="s">
        <v>2</v>
      </c>
      <c r="L38" s="12" t="s">
        <v>2</v>
      </c>
      <c r="M38" s="12" t="s">
        <v>2</v>
      </c>
      <c r="N38" s="12" t="s">
        <v>2</v>
      </c>
      <c r="O38" s="12" t="s">
        <v>2</v>
      </c>
      <c r="P38" s="12" t="s">
        <v>2</v>
      </c>
      <c r="Q38" s="12" t="s">
        <v>2</v>
      </c>
      <c r="R38" s="12" t="s">
        <v>2</v>
      </c>
      <c r="S38" s="12">
        <v>20</v>
      </c>
      <c r="T38" s="12">
        <v>72</v>
      </c>
      <c r="U38" s="12">
        <v>74.098880000000008</v>
      </c>
      <c r="V38" s="12">
        <v>74.098880000000008</v>
      </c>
      <c r="W38" s="12">
        <v>74.098880000000008</v>
      </c>
      <c r="X38" s="12">
        <v>74.098880000000008</v>
      </c>
      <c r="Y38" s="12">
        <v>75.798880000000011</v>
      </c>
      <c r="Z38" s="12">
        <v>166.79888</v>
      </c>
      <c r="AA38" s="12">
        <v>181.29888</v>
      </c>
      <c r="AB38" s="12">
        <v>181.29888</v>
      </c>
      <c r="AC38" s="12">
        <v>224.29888</v>
      </c>
      <c r="AD38" s="12">
        <v>341.38394</v>
      </c>
      <c r="AE38" s="12">
        <v>369.38394</v>
      </c>
      <c r="AF38" s="12">
        <v>406.38394</v>
      </c>
      <c r="AG38" s="12">
        <v>374.38394</v>
      </c>
      <c r="AH38" s="12">
        <v>374.38394</v>
      </c>
      <c r="AI38" s="12">
        <v>374.38394</v>
      </c>
      <c r="AJ38" s="12">
        <v>396.10894000000002</v>
      </c>
      <c r="AK38" s="12">
        <v>513.60893999999996</v>
      </c>
      <c r="AL38" s="12">
        <v>511.90893999999997</v>
      </c>
      <c r="AM38" s="12">
        <f>'[1]Остаток_по срокам_безотз'!B43</f>
        <v>420.90893999999997</v>
      </c>
      <c r="AN38"/>
      <c r="AO38"/>
      <c r="AP38"/>
      <c r="AQ38"/>
      <c r="AR38"/>
      <c r="AS38"/>
      <c r="AT38"/>
      <c r="AU38"/>
      <c r="AV38"/>
      <c r="AW38"/>
    </row>
    <row r="39" spans="1:49" s="1" customFormat="1" ht="13.35" customHeight="1" outlineLevel="1" x14ac:dyDescent="0.2">
      <c r="A39" s="5" t="s">
        <v>17</v>
      </c>
      <c r="B39" s="6" t="s">
        <v>2</v>
      </c>
      <c r="C39" s="6" t="s">
        <v>2</v>
      </c>
      <c r="D39" s="6" t="s">
        <v>2</v>
      </c>
      <c r="E39" s="6" t="s">
        <v>2</v>
      </c>
      <c r="F39" s="6" t="s">
        <v>2</v>
      </c>
      <c r="G39" s="6" t="s">
        <v>2</v>
      </c>
      <c r="H39" s="6" t="s">
        <v>2</v>
      </c>
      <c r="I39" s="6" t="s">
        <v>2</v>
      </c>
      <c r="J39" s="6" t="s">
        <v>2</v>
      </c>
      <c r="K39" s="6" t="s">
        <v>2</v>
      </c>
      <c r="L39" s="6" t="s">
        <v>2</v>
      </c>
      <c r="M39" s="6" t="s">
        <v>2</v>
      </c>
      <c r="N39" s="6" t="s">
        <v>2</v>
      </c>
      <c r="O39" s="6" t="s">
        <v>2</v>
      </c>
      <c r="P39" s="6" t="s">
        <v>2</v>
      </c>
      <c r="Q39" s="6" t="s">
        <v>2</v>
      </c>
      <c r="R39" s="6" t="s">
        <v>2</v>
      </c>
      <c r="S39" s="6" t="s">
        <v>2</v>
      </c>
      <c r="T39" s="6" t="s">
        <v>2</v>
      </c>
      <c r="U39" s="6" t="s">
        <v>2</v>
      </c>
      <c r="V39" s="6" t="s">
        <v>2</v>
      </c>
      <c r="W39" s="6" t="s">
        <v>2</v>
      </c>
      <c r="X39" s="6" t="s">
        <v>2</v>
      </c>
      <c r="Y39" s="6" t="s">
        <v>2</v>
      </c>
      <c r="Z39" s="6" t="s">
        <v>2</v>
      </c>
      <c r="AA39" s="6" t="s">
        <v>2</v>
      </c>
      <c r="AB39" s="6" t="s">
        <v>2</v>
      </c>
      <c r="AC39" s="6" t="s">
        <v>2</v>
      </c>
      <c r="AD39" s="6" t="s">
        <v>2</v>
      </c>
      <c r="AE39" s="6" t="s">
        <v>2</v>
      </c>
      <c r="AF39" s="6" t="s">
        <v>2</v>
      </c>
      <c r="AG39" s="6" t="s">
        <v>2</v>
      </c>
      <c r="AH39" s="6" t="s">
        <v>2</v>
      </c>
      <c r="AI39" s="6" t="s">
        <v>2</v>
      </c>
      <c r="AJ39" s="6" t="s">
        <v>2</v>
      </c>
      <c r="AK39" s="6" t="s">
        <v>2</v>
      </c>
      <c r="AL39" s="6" t="s">
        <v>2</v>
      </c>
      <c r="AM39" s="6" t="str">
        <f>'[1]Остаток_по срокам_безотз'!B44</f>
        <v>0,00</v>
      </c>
      <c r="AN39"/>
      <c r="AO39"/>
      <c r="AP39"/>
      <c r="AQ39"/>
      <c r="AR39"/>
      <c r="AS39"/>
      <c r="AT39"/>
      <c r="AU39"/>
      <c r="AV39"/>
      <c r="AW39"/>
    </row>
    <row r="40" spans="1:49" s="1" customFormat="1" ht="13.35" customHeight="1" outlineLevel="1" x14ac:dyDescent="0.2">
      <c r="A40" s="5" t="s">
        <v>18</v>
      </c>
      <c r="B40" s="6" t="s">
        <v>2</v>
      </c>
      <c r="C40" s="6" t="s">
        <v>2</v>
      </c>
      <c r="D40" s="6" t="s">
        <v>2</v>
      </c>
      <c r="E40" s="6" t="s">
        <v>2</v>
      </c>
      <c r="F40" s="6" t="s">
        <v>2</v>
      </c>
      <c r="G40" s="6" t="s">
        <v>2</v>
      </c>
      <c r="H40" s="6" t="s">
        <v>2</v>
      </c>
      <c r="I40" s="6" t="s">
        <v>2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6" t="s">
        <v>2</v>
      </c>
      <c r="Q40" s="6" t="s">
        <v>2</v>
      </c>
      <c r="R40" s="6" t="s">
        <v>2</v>
      </c>
      <c r="S40" s="6">
        <v>20</v>
      </c>
      <c r="T40" s="6">
        <v>52</v>
      </c>
      <c r="U40" s="6">
        <v>52</v>
      </c>
      <c r="V40" s="6">
        <v>52</v>
      </c>
      <c r="W40" s="6">
        <v>52</v>
      </c>
      <c r="X40" s="6">
        <v>52</v>
      </c>
      <c r="Y40" s="6">
        <v>53.7</v>
      </c>
      <c r="Z40" s="6">
        <v>144.69999999999999</v>
      </c>
      <c r="AA40" s="6">
        <v>159.19999999999999</v>
      </c>
      <c r="AB40" s="6">
        <v>159.19999999999999</v>
      </c>
      <c r="AC40" s="6">
        <v>199.2</v>
      </c>
      <c r="AD40" s="6">
        <v>266.28505999999999</v>
      </c>
      <c r="AE40" s="6">
        <v>292.28505999999999</v>
      </c>
      <c r="AF40" s="6">
        <v>272.28505999999999</v>
      </c>
      <c r="AG40" s="6">
        <v>240.28505999999999</v>
      </c>
      <c r="AH40" s="6">
        <v>240.28505999999999</v>
      </c>
      <c r="AI40" s="6">
        <v>240.28505999999999</v>
      </c>
      <c r="AJ40" s="6">
        <v>262.01006000000001</v>
      </c>
      <c r="AK40" s="6">
        <v>379.51006000000001</v>
      </c>
      <c r="AL40" s="6">
        <v>377.81006000000002</v>
      </c>
      <c r="AM40" s="6">
        <f>'[1]Остаток_по срокам_безотз'!B45</f>
        <v>286.81006000000002</v>
      </c>
      <c r="AN40"/>
      <c r="AO40"/>
      <c r="AP40"/>
      <c r="AQ40"/>
      <c r="AR40"/>
      <c r="AS40"/>
      <c r="AT40"/>
      <c r="AU40"/>
      <c r="AV40"/>
      <c r="AW40"/>
    </row>
    <row r="41" spans="1:49" s="1" customFormat="1" ht="13.35" customHeight="1" outlineLevel="1" x14ac:dyDescent="0.2">
      <c r="A41" s="5" t="s">
        <v>19</v>
      </c>
      <c r="B41" s="6" t="s">
        <v>2</v>
      </c>
      <c r="C41" s="6" t="s">
        <v>2</v>
      </c>
      <c r="D41" s="6" t="s">
        <v>2</v>
      </c>
      <c r="E41" s="6" t="s">
        <v>2</v>
      </c>
      <c r="F41" s="6" t="s">
        <v>2</v>
      </c>
      <c r="G41" s="6" t="s">
        <v>2</v>
      </c>
      <c r="H41" s="6" t="s">
        <v>2</v>
      </c>
      <c r="I41" s="6" t="s">
        <v>2</v>
      </c>
      <c r="J41" s="6" t="s">
        <v>2</v>
      </c>
      <c r="K41" s="6" t="s">
        <v>2</v>
      </c>
      <c r="L41" s="6" t="s">
        <v>2</v>
      </c>
      <c r="M41" s="6" t="s">
        <v>2</v>
      </c>
      <c r="N41" s="6" t="s">
        <v>2</v>
      </c>
      <c r="O41" s="6" t="s">
        <v>2</v>
      </c>
      <c r="P41" s="6" t="s">
        <v>2</v>
      </c>
      <c r="Q41" s="6" t="s">
        <v>2</v>
      </c>
      <c r="R41" s="6" t="s">
        <v>2</v>
      </c>
      <c r="S41" s="6" t="s">
        <v>2</v>
      </c>
      <c r="T41" s="6">
        <v>20</v>
      </c>
      <c r="U41" s="6">
        <v>22.098880000000001</v>
      </c>
      <c r="V41" s="6">
        <v>22.098880000000001</v>
      </c>
      <c r="W41" s="6">
        <v>22.098880000000001</v>
      </c>
      <c r="X41" s="6">
        <v>22.098880000000001</v>
      </c>
      <c r="Y41" s="6">
        <v>22.098880000000001</v>
      </c>
      <c r="Z41" s="6">
        <v>22.098880000000001</v>
      </c>
      <c r="AA41" s="6">
        <v>22.098880000000001</v>
      </c>
      <c r="AB41" s="6">
        <v>22.098880000000001</v>
      </c>
      <c r="AC41" s="6">
        <v>25.098880000000001</v>
      </c>
      <c r="AD41" s="6">
        <v>75.098879999999994</v>
      </c>
      <c r="AE41" s="6">
        <v>77.098879999999994</v>
      </c>
      <c r="AF41" s="6">
        <v>134.09888000000001</v>
      </c>
      <c r="AG41" s="6">
        <v>134.09888000000001</v>
      </c>
      <c r="AH41" s="6">
        <v>134.09888000000001</v>
      </c>
      <c r="AI41" s="6">
        <v>134.09888000000001</v>
      </c>
      <c r="AJ41" s="6">
        <v>134.09888000000001</v>
      </c>
      <c r="AK41" s="6">
        <v>134.09888000000001</v>
      </c>
      <c r="AL41" s="6">
        <v>134.09888000000001</v>
      </c>
      <c r="AM41" s="6">
        <f>'[1]Остаток_по срокам_безотз'!B46</f>
        <v>134.09888000000001</v>
      </c>
      <c r="AN41"/>
      <c r="AO41"/>
      <c r="AP41"/>
      <c r="AQ41"/>
      <c r="AR41"/>
      <c r="AS41"/>
      <c r="AT41"/>
      <c r="AU41"/>
      <c r="AV41"/>
      <c r="AW41"/>
    </row>
    <row r="43" spans="1:49" x14ac:dyDescent="0.2">
      <c r="B43" s="13">
        <f>(B20+B21)/B18*100</f>
        <v>70.180245306442245</v>
      </c>
      <c r="C43" s="13">
        <f t="shared" ref="C43:J43" si="0">(C20+C21)/C18*100</f>
        <v>68.636430881344992</v>
      </c>
      <c r="D43" s="13">
        <f t="shared" si="0"/>
        <v>68.475355223671471</v>
      </c>
      <c r="E43" s="13">
        <f t="shared" si="0"/>
        <v>69.182324366745092</v>
      </c>
      <c r="F43" s="13">
        <f t="shared" si="0"/>
        <v>69.58122289807956</v>
      </c>
      <c r="G43" s="13">
        <f t="shared" si="0"/>
        <v>68.634103955008172</v>
      </c>
      <c r="H43" s="13">
        <f t="shared" si="0"/>
        <v>68.743223715730892</v>
      </c>
      <c r="I43" s="13">
        <f t="shared" si="0"/>
        <v>69.261957913765713</v>
      </c>
      <c r="J43" s="13">
        <f t="shared" si="0"/>
        <v>69.018495109969706</v>
      </c>
      <c r="K43" s="13">
        <f t="shared" ref="K43:L43" si="1">(K20+K21)/K18*100</f>
        <v>67.168124297677679</v>
      </c>
      <c r="L43" s="13">
        <f t="shared" si="1"/>
        <v>65.649474227053602</v>
      </c>
      <c r="M43" s="13">
        <f t="shared" ref="M43:O43" si="2">(M20+M21)/M18*100</f>
        <v>61.743960198067484</v>
      </c>
      <c r="N43" s="13">
        <f t="shared" si="2"/>
        <v>58.814563181335103</v>
      </c>
      <c r="O43" s="13">
        <f t="shared" si="2"/>
        <v>54.55923944068136</v>
      </c>
      <c r="P43" s="13">
        <v>50.750172833516061</v>
      </c>
      <c r="Q43" s="13">
        <v>47.413531799644687</v>
      </c>
      <c r="R43" s="13">
        <v>46.484297774899808</v>
      </c>
      <c r="S43" s="13">
        <v>46.307588817836965</v>
      </c>
      <c r="T43" s="13">
        <v>44.305197348325855</v>
      </c>
      <c r="U43" s="13">
        <v>42.400296423778691</v>
      </c>
      <c r="V43" s="13">
        <v>40.469975587581914</v>
      </c>
      <c r="W43" s="13">
        <v>40.103841839250023</v>
      </c>
      <c r="X43" s="13">
        <v>40.85298414417457</v>
      </c>
      <c r="Y43" s="13">
        <v>41.479707715825917</v>
      </c>
      <c r="Z43" s="13">
        <f t="shared" ref="Z43:AJ43" si="3">(Z20+Z21+Z32+Z33)/(Z18+Z30)*100</f>
        <v>42.531820404933981</v>
      </c>
      <c r="AA43" s="13">
        <f t="shared" si="3"/>
        <v>43.329876035230569</v>
      </c>
      <c r="AB43" s="13">
        <f t="shared" si="3"/>
        <v>46.142577682811421</v>
      </c>
      <c r="AC43" s="13">
        <f t="shared" si="3"/>
        <v>48.691462733042876</v>
      </c>
      <c r="AD43" s="13">
        <f t="shared" si="3"/>
        <v>49.72766427323306</v>
      </c>
      <c r="AE43" s="13">
        <f t="shared" si="3"/>
        <v>50.940605133186132</v>
      </c>
      <c r="AF43" s="13">
        <f t="shared" si="3"/>
        <v>50.184385758836157</v>
      </c>
      <c r="AG43" s="13">
        <f t="shared" si="3"/>
        <v>51.308720816973761</v>
      </c>
      <c r="AH43" s="13">
        <f t="shared" si="3"/>
        <v>52.101129766429956</v>
      </c>
      <c r="AI43" s="13">
        <f t="shared" si="3"/>
        <v>52.97094714574154</v>
      </c>
      <c r="AJ43" s="13">
        <f t="shared" si="3"/>
        <v>55.112574402171155</v>
      </c>
      <c r="AK43" s="13">
        <f>(AK20+AK21+AK32+AK33)/(AK18+AK30)*100</f>
        <v>57.630157134862969</v>
      </c>
      <c r="AL43" s="13">
        <f>(AL20+AL21+AL32+AL33)/(AL18+AL30)*100</f>
        <v>60.331899537262586</v>
      </c>
      <c r="AM43" s="13">
        <f>(AM20+AM21+AM32+AM33)/(AM18+AM30)*100</f>
        <v>63.070972873485623</v>
      </c>
    </row>
    <row r="44" spans="1:49" x14ac:dyDescent="0.2">
      <c r="B44" s="13">
        <f>(B28+B29)/B26*100</f>
        <v>75.536687244651361</v>
      </c>
      <c r="C44" s="13">
        <f t="shared" ref="C44:J44" si="4">(C28+C29)/C26*100</f>
        <v>74.722441339733606</v>
      </c>
      <c r="D44" s="13">
        <f t="shared" si="4"/>
        <v>74.699583445102618</v>
      </c>
      <c r="E44" s="13">
        <f t="shared" si="4"/>
        <v>75.807018000610142</v>
      </c>
      <c r="F44" s="13">
        <f t="shared" si="4"/>
        <v>76.366579150676699</v>
      </c>
      <c r="G44" s="13">
        <f t="shared" si="4"/>
        <v>75.484130088633734</v>
      </c>
      <c r="H44" s="13">
        <f t="shared" si="4"/>
        <v>74.297779803228138</v>
      </c>
      <c r="I44" s="13">
        <f t="shared" si="4"/>
        <v>74.574545093479728</v>
      </c>
      <c r="J44" s="13">
        <f t="shared" si="4"/>
        <v>75.828832091094128</v>
      </c>
      <c r="K44" s="13">
        <f t="shared" ref="K44:L44" si="5">(K28+K29)/K26*100</f>
        <v>74.711704527729182</v>
      </c>
      <c r="L44" s="13">
        <f t="shared" si="5"/>
        <v>72.547428643258598</v>
      </c>
      <c r="M44" s="13">
        <f t="shared" ref="M44:O44" si="6">(M28+M29)/M26*100</f>
        <v>68.522436948910354</v>
      </c>
      <c r="N44" s="13">
        <f t="shared" si="6"/>
        <v>64.369272180618083</v>
      </c>
      <c r="O44" s="13">
        <f t="shared" si="6"/>
        <v>59.925482951884845</v>
      </c>
      <c r="P44" s="13">
        <v>55.702961643444638</v>
      </c>
      <c r="Q44" s="13">
        <v>51.308649087029423</v>
      </c>
      <c r="R44" s="13">
        <v>50.583058274869728</v>
      </c>
      <c r="S44" s="13">
        <v>50.244583716835997</v>
      </c>
      <c r="T44" s="13">
        <v>48.791839885622622</v>
      </c>
      <c r="U44" s="13">
        <v>46.600837761525057</v>
      </c>
      <c r="V44" s="13">
        <v>45.138882001471025</v>
      </c>
      <c r="W44" s="13">
        <v>45.112070493069183</v>
      </c>
      <c r="X44" s="13">
        <v>45.787514702095265</v>
      </c>
      <c r="Y44" s="13">
        <v>47.439598963917341</v>
      </c>
      <c r="Z44" s="13">
        <f t="shared" ref="Z44:AJ44" si="7">(Z28+Z29+Z40+Z41)/(Z26+Z38)*100</f>
        <v>49.551793163895589</v>
      </c>
      <c r="AA44" s="13">
        <f t="shared" si="7"/>
        <v>51.457586135179653</v>
      </c>
      <c r="AB44" s="13">
        <f t="shared" si="7"/>
        <v>54.228165598672462</v>
      </c>
      <c r="AC44" s="13">
        <f t="shared" si="7"/>
        <v>56.206713806255223</v>
      </c>
      <c r="AD44" s="13">
        <f t="shared" si="7"/>
        <v>56.907677527949666</v>
      </c>
      <c r="AE44" s="13">
        <f t="shared" si="7"/>
        <v>57.865114528038752</v>
      </c>
      <c r="AF44" s="13">
        <f t="shared" si="7"/>
        <v>58.858576349684519</v>
      </c>
      <c r="AG44" s="13">
        <f t="shared" si="7"/>
        <v>60.284739228979944</v>
      </c>
      <c r="AH44" s="13">
        <f t="shared" si="7"/>
        <v>61.674513114174481</v>
      </c>
      <c r="AI44" s="13">
        <f t="shared" si="7"/>
        <v>62.824879290308843</v>
      </c>
      <c r="AJ44" s="13">
        <f t="shared" si="7"/>
        <v>64.32472824225411</v>
      </c>
      <c r="AK44" s="13">
        <f>(AK28+AK29+AK40+AK41)/(AK26+AK38)*100</f>
        <v>66.228161103371903</v>
      </c>
      <c r="AL44" s="13">
        <f>(AL28+AL29+AL40+AL41)/(AL26+AL38)*100</f>
        <v>68.492047301068197</v>
      </c>
      <c r="AM44" s="13">
        <f>(AM28+AM29+AM40+AM41)/(AM26+AM38)*100</f>
        <v>70.571082213536357</v>
      </c>
    </row>
    <row r="45" spans="1:49" x14ac:dyDescent="0.2">
      <c r="B45" s="13">
        <f>(B24+B25)/B22*100</f>
        <v>53.268899943872874</v>
      </c>
      <c r="C45" s="13">
        <f t="shared" ref="C45:J45" si="8">(C24+C25)/C22*100</f>
        <v>50.201261513217986</v>
      </c>
      <c r="D45" s="13">
        <f t="shared" si="8"/>
        <v>49.46957928242594</v>
      </c>
      <c r="E45" s="13">
        <f t="shared" si="8"/>
        <v>49.412767894101286</v>
      </c>
      <c r="F45" s="13">
        <f t="shared" si="8"/>
        <v>48.958759378215177</v>
      </c>
      <c r="G45" s="13">
        <f t="shared" si="8"/>
        <v>48.416877710924901</v>
      </c>
      <c r="H45" s="13">
        <f t="shared" si="8"/>
        <v>52.007909527500154</v>
      </c>
      <c r="I45" s="13">
        <f t="shared" si="8"/>
        <v>53.01833634992407</v>
      </c>
      <c r="J45" s="13">
        <f t="shared" si="8"/>
        <v>49.000574969999455</v>
      </c>
      <c r="K45" s="13">
        <f t="shared" ref="K45:L45" si="9">(K24+K25)/K22*100</f>
        <v>46.0214620436684</v>
      </c>
      <c r="L45" s="13">
        <f t="shared" si="9"/>
        <v>45.895896746359469</v>
      </c>
      <c r="M45" s="13">
        <f t="shared" ref="M45:O45" si="10">(M24+M25)/M22*100</f>
        <v>42.742863319035273</v>
      </c>
      <c r="N45" s="13">
        <f t="shared" si="10"/>
        <v>43.25671408490129</v>
      </c>
      <c r="O45" s="13">
        <f t="shared" si="10"/>
        <v>39.902844058509437</v>
      </c>
      <c r="P45" s="13">
        <v>37.365545624535635</v>
      </c>
      <c r="Q45" s="13">
        <v>36.86528899462337</v>
      </c>
      <c r="R45" s="13">
        <v>35.873659245664534</v>
      </c>
      <c r="S45" s="13">
        <v>36.377184512847165</v>
      </c>
      <c r="T45" s="13">
        <v>32.883737487838808</v>
      </c>
      <c r="U45" s="13">
        <v>31.995379749364481</v>
      </c>
      <c r="V45" s="13">
        <v>29.136325735666453</v>
      </c>
      <c r="W45" s="13">
        <v>28.073302189657557</v>
      </c>
      <c r="X45" s="13">
        <v>28.539165644384273</v>
      </c>
      <c r="Y45" s="13">
        <v>27.358336145259994</v>
      </c>
      <c r="Z45" s="13">
        <f t="shared" ref="Z45:AJ45" si="11">(Z24+Z25+Z36+Z37)/(Z22+Z34)*100</f>
        <v>26.605728286036818</v>
      </c>
      <c r="AA45" s="13">
        <f t="shared" si="11"/>
        <v>25.723936659793818</v>
      </c>
      <c r="AB45" s="13">
        <f t="shared" si="11"/>
        <v>27.822485827763511</v>
      </c>
      <c r="AC45" s="13">
        <f t="shared" si="11"/>
        <v>29.961585602178626</v>
      </c>
      <c r="AD45" s="13">
        <f t="shared" si="11"/>
        <v>31.811330524686877</v>
      </c>
      <c r="AE45" s="13">
        <f t="shared" si="11"/>
        <v>32.664942849530043</v>
      </c>
      <c r="AF45" s="13">
        <f t="shared" si="11"/>
        <v>28.364431296168856</v>
      </c>
      <c r="AG45" s="13">
        <f t="shared" si="11"/>
        <v>28.932580171926443</v>
      </c>
      <c r="AH45" s="13">
        <f t="shared" si="11"/>
        <v>28.651405454852487</v>
      </c>
      <c r="AI45" s="13">
        <f t="shared" si="11"/>
        <v>29.538370113966707</v>
      </c>
      <c r="AJ45" s="13">
        <f t="shared" si="11"/>
        <v>32.562563668038784</v>
      </c>
      <c r="AK45" s="13">
        <f>(AK24+AK25+AK36+AK37)/(AK22+AK34)*100</f>
        <v>37.214481406988568</v>
      </c>
      <c r="AL45" s="13">
        <f>(AL24+AL25+AL36+AL37)/(AL22+AL34)*100</f>
        <v>41.619097777993701</v>
      </c>
      <c r="AM45" s="13">
        <f>(AM24+AM25+AM36+AM37)/(AM22+AM34)*100</f>
        <v>46.159290725500348</v>
      </c>
    </row>
    <row r="47" spans="1:49" x14ac:dyDescent="0.2">
      <c r="A47" s="14" t="s">
        <v>46</v>
      </c>
      <c r="B47" s="38">
        <f>Срок.НВ!B23+Срок.НВ!B24</f>
        <v>6160205.1789999995</v>
      </c>
      <c r="C47" s="38">
        <f>Срок.НВ!C23+Срок.НВ!C24</f>
        <v>5934707.2430000007</v>
      </c>
      <c r="D47" s="38">
        <f>Срок.НВ!D23+Срок.НВ!D24</f>
        <v>5997654.9649999999</v>
      </c>
      <c r="E47" s="38">
        <f>Срок.НВ!E23+Срок.НВ!E24</f>
        <v>5940570.6770000001</v>
      </c>
      <c r="F47" s="38">
        <f>Срок.НВ!F23+Срок.НВ!F24</f>
        <v>5689474.1670000004</v>
      </c>
      <c r="G47" s="38">
        <f>Срок.НВ!G23+Срок.НВ!G24</f>
        <v>5771802.324</v>
      </c>
      <c r="H47" s="38">
        <f>Срок.НВ!H23+Срок.НВ!H24</f>
        <v>6086616.3660000004</v>
      </c>
      <c r="I47" s="38">
        <f>Срок.НВ!I23+Срок.НВ!I24</f>
        <v>5799412.7930000005</v>
      </c>
      <c r="J47" s="38">
        <f>Срок.НВ!J23+Срок.НВ!J24</f>
        <v>5107152.9759999998</v>
      </c>
      <c r="K47" s="38">
        <f>Срок.НВ!K23+Срок.НВ!K24</f>
        <v>4905280.9950000001</v>
      </c>
      <c r="L47" s="38">
        <f>Срок.НВ!L23+Срок.НВ!L24</f>
        <v>4724200.8933499996</v>
      </c>
      <c r="M47" s="38">
        <f>Срок.НВ!M23+Срок.НВ!M24</f>
        <v>4666606.1400799993</v>
      </c>
      <c r="N47" s="38">
        <f>Срок.НВ!N23+Срок.НВ!N24</f>
        <v>4698338.1302199997</v>
      </c>
      <c r="O47" s="38">
        <f>Срок.НВ!O23+Срок.НВ!O24</f>
        <v>4452836.85286</v>
      </c>
      <c r="P47" s="38">
        <v>4427130.6390499994</v>
      </c>
      <c r="Q47" s="38">
        <v>4327258.6367699997</v>
      </c>
      <c r="R47" s="38">
        <v>4070212.4187099999</v>
      </c>
      <c r="S47" s="38">
        <v>4539970.2156099994</v>
      </c>
      <c r="T47" s="38">
        <v>4420073.5902100001</v>
      </c>
      <c r="U47" s="38">
        <v>4110439.6004400002</v>
      </c>
      <c r="V47" s="38">
        <v>4395509.5035899989</v>
      </c>
      <c r="W47" s="38">
        <v>4485503.0118999993</v>
      </c>
      <c r="X47" s="38">
        <v>4392272.0645900005</v>
      </c>
      <c r="Y47" s="38">
        <v>4533292.050640001</v>
      </c>
      <c r="Z47" s="38">
        <f>Срок.НВ!Z23+Срок.НВ!Z24+Срок.НВ!Z35+Срок.НВ!Z36</f>
        <v>5173859.1950800009</v>
      </c>
      <c r="AA47" s="38">
        <f>Срок.НВ!AA23+Срок.НВ!AA24+Срок.НВ!AA35+Срок.НВ!AA36</f>
        <v>5015810.8920000009</v>
      </c>
      <c r="AB47" s="38">
        <f>Срок.НВ!AB23+Срок.НВ!AB24+Срок.НВ!AB35+Срок.НВ!AB36</f>
        <v>5196428.60568</v>
      </c>
      <c r="AC47" s="38">
        <f>Срок.НВ!AC23+Срок.НВ!AC24+Срок.НВ!AC35+Срок.НВ!AC36</f>
        <v>5546867.419280001</v>
      </c>
      <c r="AD47" s="38">
        <f>Срок.НВ!AD23+Срок.НВ!AD24+Срок.НВ!AD35+Срок.НВ!AD36</f>
        <v>5655531.7075699996</v>
      </c>
      <c r="AE47" s="38">
        <f>Срок.НВ!AE23+Срок.НВ!AE24+Срок.НВ!AE35+Срок.НВ!AE36</f>
        <v>6214873.4747000001</v>
      </c>
      <c r="AF47" s="38">
        <f>Срок.НВ!AF23+Срок.НВ!AF24+Срок.НВ!AF35+Срок.НВ!AF36</f>
        <v>6138164.8435700005</v>
      </c>
      <c r="AG47" s="38">
        <f>Срок.НВ!AG23+Срок.НВ!AG24+Срок.НВ!AG35+Срок.НВ!AG36</f>
        <v>6104115.1717499997</v>
      </c>
      <c r="AH47" s="38">
        <f>Срок.НВ!AH23+Срок.НВ!AH24+Срок.НВ!AH35+Срок.НВ!AH36</f>
        <v>6099807.2123099994</v>
      </c>
      <c r="AI47" s="38">
        <f>Срок.НВ!AI23+Срок.НВ!AI24+Срок.НВ!AI35+Срок.НВ!AI36</f>
        <v>6330371.7300699996</v>
      </c>
      <c r="AJ47" s="38">
        <f>Срок.НВ!AJ23+Срок.НВ!AJ24+Срок.НВ!AJ35+Срок.НВ!AJ36</f>
        <v>6413157.8329500007</v>
      </c>
      <c r="AK47" s="38">
        <f>Срок.НВ!AK23+Срок.НВ!AK24+Срок.НВ!AK35+Срок.НВ!AK36</f>
        <v>6777847.8063500002</v>
      </c>
      <c r="AL47" s="38">
        <f>Срок.НВ!AL23+Срок.НВ!AL24+Срок.НВ!AL35+Срок.НВ!AL36</f>
        <v>7592846.0527400002</v>
      </c>
      <c r="AM47" s="38">
        <f>Срок.НВ!AM23+Срок.НВ!AM24+Срок.НВ!AM35+Срок.НВ!AM36</f>
        <v>7501159.15546</v>
      </c>
    </row>
    <row r="48" spans="1:49" x14ac:dyDescent="0.2">
      <c r="A48" s="14" t="s">
        <v>47</v>
      </c>
      <c r="B48" s="38">
        <f>Срок.НВ!B27+Срок.НВ!B28</f>
        <v>2406866.5589999999</v>
      </c>
      <c r="C48" s="38">
        <f>Срок.НВ!C27+Срок.НВ!C28</f>
        <v>2118179.7089999998</v>
      </c>
      <c r="D48" s="38">
        <f>Срок.НВ!D27+Срок.НВ!D28</f>
        <v>2155657.415</v>
      </c>
      <c r="E48" s="38">
        <f>Срок.НВ!E27+Срок.НВ!E28</f>
        <v>2185059.9050000003</v>
      </c>
      <c r="F48" s="38">
        <f>Срок.НВ!F27+Срок.НВ!F28</f>
        <v>1989858.713</v>
      </c>
      <c r="G48" s="38">
        <f>Срок.НВ!G27+Срок.НВ!G28</f>
        <v>2139224.4019999998</v>
      </c>
      <c r="H48" s="38">
        <f>Срок.НВ!H27+Срок.НВ!H28</f>
        <v>2533776.4309999999</v>
      </c>
      <c r="I48" s="38">
        <f>Срок.НВ!I27+Срок.НВ!I28</f>
        <v>2323307.054</v>
      </c>
      <c r="J48" s="38">
        <f>Срок.НВ!J27+Срок.НВ!J28</f>
        <v>1789525.101</v>
      </c>
      <c r="K48" s="38">
        <f>Срок.НВ!K27+Срок.НВ!K28</f>
        <v>1747374.818</v>
      </c>
      <c r="L48" s="38">
        <f>Срок.НВ!L27+Срок.НВ!L28</f>
        <v>1720812.7332600001</v>
      </c>
      <c r="M48" s="38">
        <f>Срок.НВ!M27+Срок.НВ!M28</f>
        <v>1832633.3441899999</v>
      </c>
      <c r="N48" s="38">
        <f>Срок.НВ!N27+Срок.НВ!N28</f>
        <v>2027845.3528700003</v>
      </c>
      <c r="O48" s="38">
        <f>Срок.НВ!O27+Срок.НВ!O28</f>
        <v>1935049.1791999997</v>
      </c>
      <c r="P48" s="38">
        <v>2067889.1535300002</v>
      </c>
      <c r="Q48" s="38">
        <v>2143980.22927</v>
      </c>
      <c r="R48" s="38">
        <v>1938266.09335</v>
      </c>
      <c r="S48" s="38">
        <v>2454479.9681199999</v>
      </c>
      <c r="T48" s="38">
        <v>2407682.4065399999</v>
      </c>
      <c r="U48" s="38">
        <v>2177049.0885899998</v>
      </c>
      <c r="V48" s="38">
        <v>2508118.2217800003</v>
      </c>
      <c r="W48" s="38">
        <v>2560066.56752</v>
      </c>
      <c r="X48" s="38">
        <v>2405394.07913</v>
      </c>
      <c r="Y48" s="38">
        <v>2450969.1734199999</v>
      </c>
      <c r="Z48" s="38">
        <f>Срок.НВ!Z27+Срок.НВ!Z28+Срок.НВ!Z39+Срок.НВ!Z40</f>
        <v>2471443.9301100001</v>
      </c>
      <c r="AA48" s="38">
        <f>Срок.НВ!AA27+Срок.НВ!AA28+Срок.НВ!AA39+Срок.НВ!AA40</f>
        <v>2169059.0434000003</v>
      </c>
      <c r="AB48" s="38">
        <f>Срок.НВ!AB27+Срок.НВ!AB28+Срок.НВ!AB39+Срок.НВ!AB40</f>
        <v>2205183.87426</v>
      </c>
      <c r="AC48" s="38">
        <f>Срок.НВ!AC27+Срок.НВ!AC28+Срок.НВ!AC39+Срок.НВ!AC40</f>
        <v>2458111.65111</v>
      </c>
      <c r="AD48" s="38">
        <f>Срок.НВ!AD27+Срок.НВ!AD28+Срок.НВ!AD39+Срок.НВ!AD40</f>
        <v>2465673.8358300002</v>
      </c>
      <c r="AE48" s="38">
        <f>Срок.НВ!AE27+Срок.НВ!AE28+Срок.НВ!AE39+Срок.НВ!AE40</f>
        <v>2910751.82039</v>
      </c>
      <c r="AF48" s="38">
        <f>Срок.НВ!AF27+Срок.НВ!AF28+Срок.НВ!AF39+Срок.НВ!AF40</f>
        <v>2704574.3156300001</v>
      </c>
      <c r="AG48" s="38">
        <f>Срок.НВ!AG27+Срок.НВ!AG28+Срок.НВ!AG39+Срок.НВ!AG40</f>
        <v>2551501.4286600002</v>
      </c>
      <c r="AH48" s="38">
        <f>Срок.НВ!AH27+Срок.НВ!AH28+Срок.НВ!AH39+Срок.НВ!AH40</f>
        <v>2406843.2003799998</v>
      </c>
      <c r="AI48" s="38">
        <f>Срок.НВ!AI27+Срок.НВ!AI28+Срок.НВ!AI39+Срок.НВ!AI40</f>
        <v>2486878.19716</v>
      </c>
      <c r="AJ48" s="38">
        <f>Срок.НВ!AJ27+Срок.НВ!AJ28+Срок.НВ!AJ39+Срок.НВ!AJ40</f>
        <v>2443466.1023299997</v>
      </c>
      <c r="AK48" s="38">
        <f>Срок.НВ!AK27+Срок.НВ!AK28+Срок.НВ!AK39+Срок.НВ!AK40</f>
        <v>2624970.6691900003</v>
      </c>
      <c r="AL48" s="38">
        <f>Срок.НВ!AL27+Срок.НВ!AL28+Срок.НВ!AL39+Срок.НВ!AL40</f>
        <v>3186138.4755099998</v>
      </c>
      <c r="AM48" s="38">
        <f>Срок.НВ!AM27+Срок.НВ!AM28+Срок.НВ!AM39+Срок.НВ!AM40</f>
        <v>2891807.5355000002</v>
      </c>
    </row>
    <row r="49" spans="1:39" x14ac:dyDescent="0.2">
      <c r="A49" s="14" t="s">
        <v>48</v>
      </c>
      <c r="B49" s="38">
        <f>Срок.НВ!B31+Срок.НВ!B32</f>
        <v>3753338.62</v>
      </c>
      <c r="C49" s="38">
        <f>Срок.НВ!C31+Срок.НВ!C32</f>
        <v>3816527.534</v>
      </c>
      <c r="D49" s="38">
        <f>Срок.НВ!D31+Срок.НВ!D32</f>
        <v>3841997.55</v>
      </c>
      <c r="E49" s="38">
        <f>Срок.НВ!E31+Срок.НВ!E32</f>
        <v>3755510.7719999999</v>
      </c>
      <c r="F49" s="38">
        <f>Срок.НВ!F31+Срок.НВ!F32</f>
        <v>3699615.4540000004</v>
      </c>
      <c r="G49" s="38">
        <f>Срок.НВ!G31+Срок.НВ!G32</f>
        <v>3632577.9219999998</v>
      </c>
      <c r="H49" s="38">
        <f>Срок.НВ!H31+Срок.НВ!H32</f>
        <v>3552839.9350000001</v>
      </c>
      <c r="I49" s="38">
        <f>Срок.НВ!I31+Срок.НВ!I32</f>
        <v>3476105.7389999996</v>
      </c>
      <c r="J49" s="38">
        <f>Срок.НВ!J31+Срок.НВ!J32</f>
        <v>3317627.875</v>
      </c>
      <c r="K49" s="38">
        <f>Срок.НВ!K31+Срок.НВ!K32</f>
        <v>3157906.1770000001</v>
      </c>
      <c r="L49" s="38">
        <f>Срок.НВ!L31+Срок.НВ!L32</f>
        <v>3003388.1600899999</v>
      </c>
      <c r="M49" s="38">
        <f>Срок.НВ!M31+Срок.НВ!M32</f>
        <v>2833972.7958900002</v>
      </c>
      <c r="N49" s="38">
        <f>Срок.НВ!N31+Срок.НВ!N32</f>
        <v>2670492.7773499992</v>
      </c>
      <c r="O49" s="38">
        <f>Срок.НВ!O31+Срок.НВ!O32</f>
        <v>2517787.6736599999</v>
      </c>
      <c r="P49" s="38">
        <v>2359241.4855199996</v>
      </c>
      <c r="Q49" s="38">
        <v>2183278.4074999997</v>
      </c>
      <c r="R49" s="38">
        <v>2131946.3253600001</v>
      </c>
      <c r="S49" s="38">
        <v>2085490.24749</v>
      </c>
      <c r="T49" s="38">
        <v>2012391.1836699999</v>
      </c>
      <c r="U49" s="38">
        <v>1933390.5118500001</v>
      </c>
      <c r="V49" s="38">
        <v>1887391.2818099996</v>
      </c>
      <c r="W49" s="38">
        <v>1925436.4443799998</v>
      </c>
      <c r="X49" s="38">
        <v>1986877.9854600001</v>
      </c>
      <c r="Y49" s="38">
        <v>2082322.8772199999</v>
      </c>
      <c r="Z49" s="38">
        <f>Срок.НВ!Z31+Срок.НВ!Z32+Срок.НВ!Z43+Срок.НВ!Z44</f>
        <v>2702415.2649700004</v>
      </c>
      <c r="AA49" s="38">
        <f>Срок.НВ!AA31+Срок.НВ!AA32+Срок.НВ!AA43+Срок.НВ!AA44</f>
        <v>2846751.8486000001</v>
      </c>
      <c r="AB49" s="38">
        <f>Срок.НВ!AB31+Срок.НВ!AB32+Срок.НВ!AB43+Срок.НВ!AB44</f>
        <v>2991244.7314200001</v>
      </c>
      <c r="AC49" s="38">
        <f>Срок.НВ!AC31+Срок.НВ!AC32+Срок.НВ!AC43+Срок.НВ!AC44</f>
        <v>3088755.7681700001</v>
      </c>
      <c r="AD49" s="38">
        <f>Срок.НВ!AD31+Срок.НВ!AD32+Срок.НВ!AD43+Срок.НВ!AD44</f>
        <v>3189857.8717400003</v>
      </c>
      <c r="AE49" s="38">
        <f>Срок.НВ!AE31+Срок.НВ!AE32+Срок.НВ!AE43+Срок.НВ!AE44</f>
        <v>3304121.6543100001</v>
      </c>
      <c r="AF49" s="38">
        <f>Срок.НВ!AF31+Срок.НВ!AF32+Срок.НВ!AF43+Срок.НВ!AF44</f>
        <v>3433590.5279400004</v>
      </c>
      <c r="AG49" s="38">
        <f>Срок.НВ!AG31+Срок.НВ!AG32+Срок.НВ!AG43+Срок.НВ!AG44</f>
        <v>3552613.7430900005</v>
      </c>
      <c r="AH49" s="38">
        <f>Срок.НВ!AH31+Срок.НВ!AH32+Срок.НВ!AH43+Срок.НВ!AH44</f>
        <v>3692964.0119300005</v>
      </c>
      <c r="AI49" s="38">
        <f>Срок.НВ!AI31+Срок.НВ!AI32+Срок.НВ!AI43+Срок.НВ!AI44</f>
        <v>3843493.5329100001</v>
      </c>
      <c r="AJ49" s="38">
        <f>Срок.НВ!AJ31+Срок.НВ!AJ32+Срок.НВ!AJ43+Срок.НВ!AJ44</f>
        <v>3969691.7306199996</v>
      </c>
      <c r="AK49" s="38">
        <f>Срок.НВ!AK31+Срок.НВ!AK32+Срок.НВ!AK43+Срок.НВ!AK44</f>
        <v>4152877.1371599995</v>
      </c>
      <c r="AL49" s="38">
        <f>Срок.НВ!AL31+Срок.НВ!AL32+Срок.НВ!AL43+Срок.НВ!AL44</f>
        <v>4406707.5772299999</v>
      </c>
      <c r="AM49" s="38">
        <f>Срок.НВ!AM31+Срок.НВ!AM32+Срок.НВ!AM43+Срок.НВ!AM44</f>
        <v>4609351.6199599998</v>
      </c>
    </row>
    <row r="50" spans="1:39" x14ac:dyDescent="0.2">
      <c r="B50" s="38"/>
    </row>
    <row r="51" spans="1:39" x14ac:dyDescent="0.2">
      <c r="B51" s="13">
        <f>(B20+B21)/B47*100</f>
        <v>71.382585696826197</v>
      </c>
      <c r="C51" s="13">
        <f t="shared" ref="C51:J51" si="12">(C20+C21)/C47*100</f>
        <v>75.405961722516579</v>
      </c>
      <c r="D51" s="13">
        <f t="shared" si="12"/>
        <v>74.992810927728996</v>
      </c>
      <c r="E51" s="13">
        <f t="shared" si="12"/>
        <v>74.465249056408126</v>
      </c>
      <c r="F51" s="13">
        <f t="shared" si="12"/>
        <v>76.09915656375982</v>
      </c>
      <c r="G51" s="13">
        <f t="shared" si="12"/>
        <v>74.072982579851782</v>
      </c>
      <c r="H51" s="13">
        <f t="shared" si="12"/>
        <v>69.536364828944428</v>
      </c>
      <c r="I51" s="13">
        <f t="shared" si="12"/>
        <v>71.523456530058382</v>
      </c>
      <c r="J51" s="13">
        <f t="shared" si="12"/>
        <v>77.014817070950414</v>
      </c>
      <c r="K51" s="13">
        <f t="shared" ref="K51:L51" si="13">(K20+K21)/K47*100</f>
        <v>76.2875918181727</v>
      </c>
      <c r="L51" s="13">
        <f t="shared" si="13"/>
        <v>75.484516166738814</v>
      </c>
      <c r="M51" s="13">
        <f t="shared" ref="M51:O51" si="14">(M20+M21)/M47*100</f>
        <v>72.277066401883644</v>
      </c>
      <c r="N51" s="13">
        <f t="shared" si="14"/>
        <v>68.40610361092736</v>
      </c>
      <c r="O51" s="13">
        <f t="shared" si="14"/>
        <v>68.374973446298071</v>
      </c>
      <c r="P51" s="13">
        <v>64.566883089390515</v>
      </c>
      <c r="Q51" s="13">
        <v>61.986619727499537</v>
      </c>
      <c r="R51" s="13">
        <v>64.876787311432523</v>
      </c>
      <c r="S51" s="13">
        <v>57.48019446729721</v>
      </c>
      <c r="T51" s="13">
        <v>56.006361710425423</v>
      </c>
      <c r="U51" s="13">
        <v>58.421666570236063</v>
      </c>
      <c r="V51" s="13">
        <v>52.860276997747732</v>
      </c>
      <c r="W51" s="13">
        <v>52.695996489115636</v>
      </c>
      <c r="X51" s="13">
        <v>55.235390557175442</v>
      </c>
      <c r="Y51" s="13">
        <v>55.800817635009281</v>
      </c>
      <c r="Z51" s="13">
        <f t="shared" ref="Z51:AJ51" si="15">(Z20+Z21+Z32+Z33)/Z47*100</f>
        <v>51.401002685943389</v>
      </c>
      <c r="AA51" s="13">
        <f t="shared" si="15"/>
        <v>55.750902410816003</v>
      </c>
      <c r="AB51" s="13">
        <f t="shared" si="15"/>
        <v>56.629710148878644</v>
      </c>
      <c r="AC51" s="13">
        <f t="shared" si="15"/>
        <v>54.392720959997753</v>
      </c>
      <c r="AD51" s="13">
        <f t="shared" si="15"/>
        <v>55.532380659562008</v>
      </c>
      <c r="AE51" s="13">
        <f t="shared" si="15"/>
        <v>52.00302944085292</v>
      </c>
      <c r="AF51" s="13">
        <f t="shared" si="15"/>
        <v>53.8573160819072</v>
      </c>
      <c r="AG51" s="13">
        <f t="shared" si="15"/>
        <v>56.190775042448315</v>
      </c>
      <c r="AH51" s="13">
        <f t="shared" si="15"/>
        <v>58.394628936331316</v>
      </c>
      <c r="AI51" s="13">
        <f t="shared" si="15"/>
        <v>59.111924352483825</v>
      </c>
      <c r="AJ51" s="13">
        <f t="shared" si="15"/>
        <v>60.920119159812657</v>
      </c>
      <c r="AK51" s="13">
        <f>(AK20+AK21+AK32+AK33)/AK47*100</f>
        <v>62.164293621237235</v>
      </c>
      <c r="AL51" s="13">
        <f>(AL20+AL21+AL32+AL33)/AL47*100</f>
        <v>59.868005120025018</v>
      </c>
      <c r="AM51" s="13">
        <f>(AM20+AM21+AM32+AM33)/AM47*100</f>
        <v>65.027639648860031</v>
      </c>
    </row>
    <row r="52" spans="1:39" x14ac:dyDescent="0.2">
      <c r="B52" s="13">
        <f>(B24+B25)/B48*100</f>
        <v>33.357509912538532</v>
      </c>
      <c r="C52" s="13">
        <f t="shared" ref="C52:J52" si="16">(C24+C25)/C48*100</f>
        <v>38.352479893385663</v>
      </c>
      <c r="D52" s="13">
        <f t="shared" si="16"/>
        <v>37.187199803731339</v>
      </c>
      <c r="E52" s="13">
        <f t="shared" si="16"/>
        <v>36.292674136089644</v>
      </c>
      <c r="F52" s="13">
        <f t="shared" si="16"/>
        <v>37.90235925157365</v>
      </c>
      <c r="G52" s="13">
        <f t="shared" si="16"/>
        <v>35.679585801583428</v>
      </c>
      <c r="H52" s="13">
        <f t="shared" si="16"/>
        <v>31.492050491806001</v>
      </c>
      <c r="I52" s="13">
        <f t="shared" si="16"/>
        <v>33.681461417368041</v>
      </c>
      <c r="J52" s="13">
        <f t="shared" si="16"/>
        <v>39.612038501381157</v>
      </c>
      <c r="K52" s="13">
        <f t="shared" ref="K52:L52" si="17">(K24+K25)/K48*100</f>
        <v>38.580887114512599</v>
      </c>
      <c r="L52" s="13">
        <f t="shared" si="17"/>
        <v>37.49672804765958</v>
      </c>
      <c r="M52" s="13">
        <f t="shared" ref="M52:O52" si="18">(M24+M25)/M48*100</f>
        <v>33.500523389819378</v>
      </c>
      <c r="N52" s="13">
        <f t="shared" si="18"/>
        <v>30.668560752910089</v>
      </c>
      <c r="O52" s="13">
        <f t="shared" si="18"/>
        <v>30.840865098153575</v>
      </c>
      <c r="P52" s="13">
        <v>27.488458033142511</v>
      </c>
      <c r="Q52" s="13">
        <v>26.233586426844301</v>
      </c>
      <c r="R52" s="13">
        <v>29.296789374185334</v>
      </c>
      <c r="S52" s="13">
        <v>23.711470555034751</v>
      </c>
      <c r="T52" s="13">
        <v>21.522724697095178</v>
      </c>
      <c r="U52" s="13">
        <v>23.93880404587189</v>
      </c>
      <c r="V52" s="13">
        <v>19.458900699809572</v>
      </c>
      <c r="W52" s="13">
        <v>18.997260982597499</v>
      </c>
      <c r="X52" s="13">
        <v>20.157479263246966</v>
      </c>
      <c r="Y52" s="13">
        <v>20.203086398636934</v>
      </c>
      <c r="Z52" s="13">
        <f t="shared" ref="Z52:AJ52" si="19">(Z24+Z25+Z36+Z37)/Z48*100</f>
        <v>20.593199368975672</v>
      </c>
      <c r="AA52" s="13">
        <f t="shared" si="19"/>
        <v>24.173441856525159</v>
      </c>
      <c r="AB52" s="13">
        <f t="shared" si="19"/>
        <v>24.638418339709844</v>
      </c>
      <c r="AC52" s="13">
        <f t="shared" si="19"/>
        <v>21.626873117010028</v>
      </c>
      <c r="AD52" s="13">
        <f t="shared" si="19"/>
        <v>23.312165384863604</v>
      </c>
      <c r="AE52" s="13">
        <f t="shared" si="19"/>
        <v>19.564063795507654</v>
      </c>
      <c r="AF52" s="13">
        <f t="shared" si="19"/>
        <v>19.651798442306571</v>
      </c>
      <c r="AG52" s="13">
        <f t="shared" si="19"/>
        <v>21.702221147130992</v>
      </c>
      <c r="AH52" s="13">
        <f t="shared" si="19"/>
        <v>23.593236079955094</v>
      </c>
      <c r="AI52" s="13">
        <f t="shared" si="19"/>
        <v>24.839331346643235</v>
      </c>
      <c r="AJ52" s="13">
        <f t="shared" si="19"/>
        <v>27.39967023121736</v>
      </c>
      <c r="AK52" s="13">
        <f>(AK24+AK25+AK36+AK37)/AK48*100</f>
        <v>30.716049398708133</v>
      </c>
      <c r="AL52" s="13">
        <f>(AL24+AL25+AL36+AL37)/AL48*100</f>
        <v>29.88567596257985</v>
      </c>
      <c r="AM52" s="13">
        <f>(AM24+AM25+AM36+AM37)/AM48*100</f>
        <v>37.927526927560976</v>
      </c>
    </row>
    <row r="53" spans="1:39" x14ac:dyDescent="0.2">
      <c r="B53" s="13">
        <f>(B28+B29)/B49*100</f>
        <v>95.766552232902455</v>
      </c>
      <c r="C53" s="13">
        <f t="shared" ref="C53:J53" si="20">(C28+C29)/C49*100</f>
        <v>95.970711395894782</v>
      </c>
      <c r="D53" s="13">
        <f t="shared" si="20"/>
        <v>96.20467920392089</v>
      </c>
      <c r="E53" s="13">
        <f t="shared" si="20"/>
        <v>96.675107579747348</v>
      </c>
      <c r="F53" s="13">
        <f t="shared" si="20"/>
        <v>96.643516075008804</v>
      </c>
      <c r="G53" s="13">
        <f t="shared" si="20"/>
        <v>96.682846160842814</v>
      </c>
      <c r="H53" s="13">
        <f t="shared" si="20"/>
        <v>96.66840251276335</v>
      </c>
      <c r="I53" s="13">
        <f t="shared" si="20"/>
        <v>96.815717693563514</v>
      </c>
      <c r="J53" s="13">
        <f t="shared" si="20"/>
        <v>97.189837784323529</v>
      </c>
      <c r="K53" s="13">
        <f t="shared" ref="K53:L53" si="21">(K28+K29)/K49*100</f>
        <v>97.151969217608581</v>
      </c>
      <c r="L53" s="13">
        <f t="shared" si="21"/>
        <v>97.249891143024101</v>
      </c>
      <c r="M53" s="13">
        <f t="shared" ref="M53:O53" si="22">(M28+M29)/M49*100</f>
        <v>97.352531416716104</v>
      </c>
      <c r="N53" s="13">
        <f t="shared" si="22"/>
        <v>97.062200928405034</v>
      </c>
      <c r="O53" s="13">
        <f t="shared" si="22"/>
        <v>97.221864036361737</v>
      </c>
      <c r="P53" s="13">
        <v>97.06634254463593</v>
      </c>
      <c r="Q53" s="13">
        <v>97.096112071543047</v>
      </c>
      <c r="R53" s="13">
        <v>97.224460788429653</v>
      </c>
      <c r="S53" s="13">
        <v>97.223682355279024</v>
      </c>
      <c r="T53" s="13">
        <v>97.263571950778825</v>
      </c>
      <c r="U53" s="13">
        <v>97.250286019086204</v>
      </c>
      <c r="V53" s="13">
        <v>97.246727932844692</v>
      </c>
      <c r="W53" s="13">
        <v>97.501944974066006</v>
      </c>
      <c r="X53" s="13">
        <v>97.702115113051107</v>
      </c>
      <c r="Y53" s="13">
        <v>97.700631952239689</v>
      </c>
      <c r="Z53" s="13">
        <f t="shared" ref="Z53:AJ53" si="23">(Z28+Z29+Z40+Z41)/Z49*100</f>
        <v>79.575709769159857</v>
      </c>
      <c r="AA53" s="13">
        <f t="shared" si="23"/>
        <v>79.811087500912848</v>
      </c>
      <c r="AB53" s="13">
        <f t="shared" si="23"/>
        <v>80.214099641755482</v>
      </c>
      <c r="AC53" s="13">
        <f t="shared" si="23"/>
        <v>80.468629314857623</v>
      </c>
      <c r="AD53" s="13">
        <f t="shared" si="23"/>
        <v>80.437735375036738</v>
      </c>
      <c r="AE53" s="13">
        <f t="shared" si="23"/>
        <v>80.57999729571101</v>
      </c>
      <c r="AF53" s="13">
        <f t="shared" si="23"/>
        <v>80.800355360500348</v>
      </c>
      <c r="AG53" s="13">
        <f t="shared" si="23"/>
        <v>80.960592675304966</v>
      </c>
      <c r="AH53" s="13">
        <f t="shared" si="23"/>
        <v>81.076002350622218</v>
      </c>
      <c r="AI53" s="13">
        <f t="shared" si="23"/>
        <v>81.287521521196183</v>
      </c>
      <c r="AJ53" s="13">
        <f t="shared" si="23"/>
        <v>81.552975877660188</v>
      </c>
      <c r="AK53" s="13">
        <f>(AK28+AK29+AK40+AK41)/AK49*100</f>
        <v>82.042251951137672</v>
      </c>
      <c r="AL53" s="13">
        <f>(AL28+AL29+AL40+AL41)/AL49*100</f>
        <v>81.545833938879582</v>
      </c>
      <c r="AM53" s="13">
        <f>(AM28+AM29+AM40+AM41)/AM49*100</f>
        <v>82.029664367692831</v>
      </c>
    </row>
  </sheetData>
  <mergeCells count="2">
    <mergeCell ref="A3:B3"/>
    <mergeCell ref="A2:B2"/>
  </mergeCells>
  <pageMargins left="0.78431372549019618" right="0.78431372549019618" top="0.98039215686274517" bottom="0.98039215686274517" header="0.50980392156862753" footer="0.50980392156862753"/>
  <pageSetup paperSize="121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AW45"/>
  <sheetViews>
    <sheetView zoomScale="115" zoomScaleNormal="115" workbookViewId="0">
      <pane xSplit="16" topLeftCell="AK1" activePane="topRight" state="frozen"/>
      <selection activeCell="AM4" sqref="AM4"/>
      <selection pane="topRight" activeCell="A15" sqref="A15"/>
    </sheetView>
  </sheetViews>
  <sheetFormatPr defaultRowHeight="12.75" outlineLevelRow="1" outlineLevelCol="1" x14ac:dyDescent="0.2"/>
  <cols>
    <col min="1" max="1" width="39.140625" customWidth="1"/>
    <col min="2" max="12" width="14" hidden="1" customWidth="1" outlineLevel="1"/>
    <col min="13" max="13" width="14" hidden="1" customWidth="1" outlineLevel="1" collapsed="1"/>
    <col min="14" max="17" width="15" hidden="1" customWidth="1" outlineLevel="1" collapsed="1"/>
    <col min="18" max="25" width="15" hidden="1" customWidth="1" outlineLevel="1"/>
    <col min="26" max="26" width="15" customWidth="1" collapsed="1"/>
    <col min="27" max="39" width="15" customWidth="1"/>
  </cols>
  <sheetData>
    <row r="1" spans="1:49" s="1" customFormat="1" ht="14.85" customHeight="1" x14ac:dyDescent="0.2">
      <c r="A1" s="122" t="s">
        <v>39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/>
      <c r="AO1"/>
      <c r="AP1"/>
      <c r="AQ1"/>
      <c r="AR1"/>
      <c r="AS1"/>
      <c r="AT1"/>
      <c r="AU1"/>
      <c r="AV1"/>
      <c r="AW1"/>
    </row>
    <row r="2" spans="1:49" s="1" customFormat="1" ht="14.85" customHeight="1" x14ac:dyDescent="0.2">
      <c r="A2" s="133"/>
      <c r="B2" s="133"/>
      <c r="AN2"/>
      <c r="AO2"/>
      <c r="AP2"/>
      <c r="AQ2"/>
      <c r="AR2"/>
      <c r="AS2"/>
      <c r="AT2"/>
      <c r="AU2"/>
      <c r="AV2"/>
      <c r="AW2"/>
    </row>
    <row r="3" spans="1:49" s="1" customFormat="1" ht="14.45" customHeight="1" x14ac:dyDescent="0.2">
      <c r="A3" s="132" t="s">
        <v>0</v>
      </c>
      <c r="B3" s="132"/>
      <c r="AM3" s="129">
        <v>44958</v>
      </c>
      <c r="AN3"/>
      <c r="AO3"/>
      <c r="AP3"/>
      <c r="AQ3"/>
      <c r="AR3"/>
      <c r="AS3"/>
      <c r="AT3"/>
      <c r="AU3"/>
      <c r="AV3"/>
      <c r="AW3"/>
    </row>
    <row r="4" spans="1:49" s="1" customFormat="1" ht="25.9" customHeight="1" thickBot="1" x14ac:dyDescent="0.25">
      <c r="A4" s="2" t="s">
        <v>1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69</v>
      </c>
      <c r="M4" s="2" t="s">
        <v>70</v>
      </c>
      <c r="N4" s="2" t="s">
        <v>71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  <c r="Y4" s="2" t="s">
        <v>84</v>
      </c>
      <c r="Z4" s="2" t="s">
        <v>85</v>
      </c>
      <c r="AA4" s="2" t="s">
        <v>86</v>
      </c>
      <c r="AB4" s="2" t="s">
        <v>87</v>
      </c>
      <c r="AC4" s="2" t="s">
        <v>88</v>
      </c>
      <c r="AD4" s="2" t="s">
        <v>89</v>
      </c>
      <c r="AE4" s="2" t="s">
        <v>90</v>
      </c>
      <c r="AF4" s="2" t="s">
        <v>91</v>
      </c>
      <c r="AG4" s="2" t="s">
        <v>92</v>
      </c>
      <c r="AH4" s="125">
        <v>44805</v>
      </c>
      <c r="AI4" s="125">
        <v>44835</v>
      </c>
      <c r="AJ4" s="125">
        <v>44866</v>
      </c>
      <c r="AK4" s="125">
        <v>44896</v>
      </c>
      <c r="AL4" s="125">
        <v>44927</v>
      </c>
      <c r="AM4" s="125">
        <f>'Доли в срочных'!$AM$3</f>
        <v>44958</v>
      </c>
      <c r="AN4"/>
      <c r="AO4"/>
      <c r="AP4"/>
      <c r="AQ4"/>
      <c r="AR4"/>
      <c r="AS4"/>
      <c r="AT4"/>
      <c r="AU4"/>
      <c r="AV4"/>
      <c r="AW4"/>
    </row>
    <row r="5" spans="1:49" s="1" customFormat="1" ht="23.85" customHeight="1" thickTop="1" x14ac:dyDescent="0.2">
      <c r="A5" s="3" t="s">
        <v>23</v>
      </c>
      <c r="B5" s="4">
        <v>3518283.574</v>
      </c>
      <c r="C5" s="4">
        <v>3039127.3640000001</v>
      </c>
      <c r="D5" s="4">
        <v>3010915.6779999998</v>
      </c>
      <c r="E5" s="4">
        <v>2938358.7990000001</v>
      </c>
      <c r="F5" s="4">
        <v>2739142.3259999999</v>
      </c>
      <c r="G5" s="4">
        <v>3045610.2629999998</v>
      </c>
      <c r="H5" s="4">
        <v>3461602.9849999999</v>
      </c>
      <c r="I5" s="4">
        <v>3044829.747</v>
      </c>
      <c r="J5" s="4">
        <v>2538405.6150000002</v>
      </c>
      <c r="K5" s="4">
        <v>3169815.8089999999</v>
      </c>
      <c r="L5" s="4">
        <v>2951104.4065199997</v>
      </c>
      <c r="M5" s="4">
        <v>3227483.2239499995</v>
      </c>
      <c r="N5" s="4">
        <v>3685684.5730299996</v>
      </c>
      <c r="O5" s="4">
        <v>3381751.0435099993</v>
      </c>
      <c r="P5" s="4">
        <v>3560360.0885699997</v>
      </c>
      <c r="Q5" s="4">
        <v>3704012.9513599998</v>
      </c>
      <c r="R5" s="4">
        <v>3221375.2668000003</v>
      </c>
      <c r="S5" s="4">
        <v>3880314.1977900001</v>
      </c>
      <c r="T5" s="4">
        <v>3941573.1220500008</v>
      </c>
      <c r="U5" s="4">
        <v>3521926.6586899995</v>
      </c>
      <c r="V5" s="4">
        <v>4205429.70371</v>
      </c>
      <c r="W5" s="4">
        <v>4454821.6427499996</v>
      </c>
      <c r="X5" s="4">
        <v>3984523.4105399996</v>
      </c>
      <c r="Y5" s="4">
        <v>4219761.3373600002</v>
      </c>
      <c r="Z5" s="4">
        <v>4313482.9973600004</v>
      </c>
      <c r="AA5" s="4">
        <v>3622908.7340500001</v>
      </c>
      <c r="AB5" s="4">
        <v>3690434.1382499998</v>
      </c>
      <c r="AC5" s="4">
        <v>4427862.62555</v>
      </c>
      <c r="AD5" s="4">
        <v>4315348.9352299999</v>
      </c>
      <c r="AE5" s="4">
        <v>5081882.3188800002</v>
      </c>
      <c r="AF5" s="4">
        <v>4952157.9206400001</v>
      </c>
      <c r="AG5" s="4">
        <v>4382929.7225400005</v>
      </c>
      <c r="AH5" s="4">
        <v>4357837.6377800005</v>
      </c>
      <c r="AI5" s="4">
        <v>4322730.9025299996</v>
      </c>
      <c r="AJ5" s="4">
        <v>3921858.7938700002</v>
      </c>
      <c r="AK5" s="4">
        <v>3967316.6692400002</v>
      </c>
      <c r="AL5" s="4">
        <v>4408243.0861400003</v>
      </c>
      <c r="AM5" s="4">
        <f>'[1]Остаток_по срокам_отз'!B10</f>
        <v>3767923.07718</v>
      </c>
      <c r="AN5"/>
      <c r="AO5"/>
      <c r="AP5"/>
      <c r="AQ5"/>
      <c r="AR5"/>
      <c r="AS5"/>
      <c r="AT5"/>
      <c r="AU5"/>
      <c r="AV5"/>
      <c r="AW5"/>
    </row>
    <row r="6" spans="1:49" s="1" customFormat="1" ht="13.35" customHeight="1" outlineLevel="1" x14ac:dyDescent="0.2">
      <c r="A6" s="5" t="s">
        <v>17</v>
      </c>
      <c r="B6" s="6">
        <v>1763190.702</v>
      </c>
      <c r="C6" s="6">
        <v>1584402.1740000001</v>
      </c>
      <c r="D6" s="6">
        <v>1511638.031</v>
      </c>
      <c r="E6" s="6">
        <v>1418532.38</v>
      </c>
      <c r="F6" s="6">
        <v>1358665.5759999999</v>
      </c>
      <c r="G6" s="6">
        <v>1509411.0989999999</v>
      </c>
      <c r="H6" s="6">
        <v>1546683.656</v>
      </c>
      <c r="I6" s="6">
        <v>1310843.6159999999</v>
      </c>
      <c r="J6" s="6">
        <v>1256486.3419999999</v>
      </c>
      <c r="K6" s="6">
        <v>1870971.541</v>
      </c>
      <c r="L6" s="6">
        <v>1631183.9823499999</v>
      </c>
      <c r="M6" s="6">
        <v>1746636.2626499997</v>
      </c>
      <c r="N6" s="6">
        <v>1988961.4435800004</v>
      </c>
      <c r="O6" s="6">
        <v>1736177.7136699997</v>
      </c>
      <c r="P6" s="6">
        <v>1732114.7787599997</v>
      </c>
      <c r="Q6" s="6">
        <v>1775673.42928</v>
      </c>
      <c r="R6" s="6">
        <v>1482609.5616400004</v>
      </c>
      <c r="S6" s="6">
        <v>1619163.5736500002</v>
      </c>
      <c r="T6" s="6">
        <v>1647492.4674399998</v>
      </c>
      <c r="U6" s="6">
        <v>1444301.40628</v>
      </c>
      <c r="V6" s="6">
        <v>1743378.0202100002</v>
      </c>
      <c r="W6" s="6">
        <v>1920201.0042600003</v>
      </c>
      <c r="X6" s="6">
        <v>1587710.2745999999</v>
      </c>
      <c r="Y6" s="6">
        <v>1770878.2509600001</v>
      </c>
      <c r="Z6" s="6">
        <v>1819216.4185999997</v>
      </c>
      <c r="AA6" s="6">
        <v>1423449.5365599999</v>
      </c>
      <c r="AB6" s="6">
        <v>1456639.3372300002</v>
      </c>
      <c r="AC6" s="6">
        <v>1917835.6269500002</v>
      </c>
      <c r="AD6" s="6">
        <v>1819896.2457099999</v>
      </c>
      <c r="AE6" s="6">
        <v>2118261.79116</v>
      </c>
      <c r="AF6" s="6">
        <v>2139085.7581199999</v>
      </c>
      <c r="AG6" s="6">
        <v>1727838.3613199999</v>
      </c>
      <c r="AH6" s="6">
        <v>1838909.3817</v>
      </c>
      <c r="AI6" s="6">
        <v>1753242.4611</v>
      </c>
      <c r="AJ6" s="6">
        <v>1434451.2679399999</v>
      </c>
      <c r="AK6" s="6">
        <v>1421646.0671600001</v>
      </c>
      <c r="AL6" s="6">
        <v>1379818.1178299999</v>
      </c>
      <c r="AM6" s="6">
        <f>'[1]Остаток_по срокам_отз'!B11</f>
        <v>1163335.71349</v>
      </c>
      <c r="AN6"/>
      <c r="AO6"/>
      <c r="AP6"/>
      <c r="AQ6"/>
      <c r="AR6"/>
      <c r="AS6"/>
      <c r="AT6"/>
      <c r="AU6"/>
      <c r="AV6"/>
      <c r="AW6"/>
    </row>
    <row r="7" spans="1:49" s="1" customFormat="1" ht="13.35" customHeight="1" outlineLevel="1" x14ac:dyDescent="0.2">
      <c r="A7" s="5" t="s">
        <v>18</v>
      </c>
      <c r="B7" s="6">
        <v>1144498.723</v>
      </c>
      <c r="C7" s="6">
        <v>911497.625</v>
      </c>
      <c r="D7" s="6">
        <v>856684.44400000002</v>
      </c>
      <c r="E7" s="6">
        <v>899073.64099999995</v>
      </c>
      <c r="F7" s="6">
        <v>759829.69700000004</v>
      </c>
      <c r="G7" s="6">
        <v>924078.40899999999</v>
      </c>
      <c r="H7" s="6">
        <v>1026184.813</v>
      </c>
      <c r="I7" s="6">
        <v>949416.95600000001</v>
      </c>
      <c r="J7" s="6">
        <v>656268.12899999996</v>
      </c>
      <c r="K7" s="6">
        <v>585167.98600000003</v>
      </c>
      <c r="L7" s="6">
        <v>511041.34947000002</v>
      </c>
      <c r="M7" s="6">
        <v>651535.75371999992</v>
      </c>
      <c r="N7" s="6">
        <v>758902.33337999997</v>
      </c>
      <c r="O7" s="6">
        <v>776257.68954000005</v>
      </c>
      <c r="P7" s="6">
        <v>906865.04799999995</v>
      </c>
      <c r="Q7" s="6">
        <v>957321.63922999997</v>
      </c>
      <c r="R7" s="6">
        <v>851848.94281999988</v>
      </c>
      <c r="S7" s="6">
        <v>1212228.77923</v>
      </c>
      <c r="T7" s="6">
        <v>1255878.13797</v>
      </c>
      <c r="U7" s="6">
        <v>1105667.5739299997</v>
      </c>
      <c r="V7" s="6">
        <v>1319511.2665799998</v>
      </c>
      <c r="W7" s="6">
        <v>1380765.8516500001</v>
      </c>
      <c r="X7" s="6">
        <v>1277610.6894100001</v>
      </c>
      <c r="Y7" s="6">
        <v>1332297.0199499999</v>
      </c>
      <c r="Z7" s="6">
        <v>1342644.0099000002</v>
      </c>
      <c r="AA7" s="6">
        <v>1128135.8776099999</v>
      </c>
      <c r="AB7" s="6">
        <v>1215930.7307500001</v>
      </c>
      <c r="AC7" s="6">
        <v>1312902.47636</v>
      </c>
      <c r="AD7" s="6">
        <v>1296227.0945900001</v>
      </c>
      <c r="AE7" s="6">
        <v>1687291.4685500001</v>
      </c>
      <c r="AF7" s="6">
        <v>1507727.14439</v>
      </c>
      <c r="AG7" s="6">
        <v>1383124.41662</v>
      </c>
      <c r="AH7" s="6">
        <v>1161912.5143599999</v>
      </c>
      <c r="AI7" s="6">
        <v>1107605.1828000001</v>
      </c>
      <c r="AJ7" s="6">
        <v>980695.90307</v>
      </c>
      <c r="AK7" s="6">
        <v>972553.46677000006</v>
      </c>
      <c r="AL7" s="6">
        <v>1223952.71312</v>
      </c>
      <c r="AM7" s="6">
        <f>'[1]Остаток_по срокам_отз'!B12</f>
        <v>793137.21417000005</v>
      </c>
      <c r="AN7"/>
      <c r="AO7"/>
      <c r="AP7"/>
      <c r="AQ7"/>
      <c r="AR7"/>
      <c r="AS7"/>
      <c r="AT7"/>
      <c r="AU7"/>
      <c r="AV7"/>
      <c r="AW7"/>
    </row>
    <row r="8" spans="1:49" s="1" customFormat="1" ht="13.35" customHeight="1" outlineLevel="1" x14ac:dyDescent="0.2">
      <c r="A8" s="5" t="s">
        <v>19</v>
      </c>
      <c r="B8" s="6">
        <v>610594.14899999998</v>
      </c>
      <c r="C8" s="6">
        <v>543227.56499999994</v>
      </c>
      <c r="D8" s="6">
        <v>642593.20299999998</v>
      </c>
      <c r="E8" s="6">
        <v>620752.77800000005</v>
      </c>
      <c r="F8" s="6">
        <v>620647.05299999996</v>
      </c>
      <c r="G8" s="6">
        <v>612120.755</v>
      </c>
      <c r="H8" s="6">
        <v>888734.51599999995</v>
      </c>
      <c r="I8" s="6">
        <v>784569.17500000005</v>
      </c>
      <c r="J8" s="6">
        <v>625651.14399999997</v>
      </c>
      <c r="K8" s="6">
        <v>713676.28200000001</v>
      </c>
      <c r="L8" s="6">
        <v>808879.0747</v>
      </c>
      <c r="M8" s="6">
        <v>829311.20758000016</v>
      </c>
      <c r="N8" s="6">
        <v>937820.79606999992</v>
      </c>
      <c r="O8" s="6">
        <v>869315.64029999997</v>
      </c>
      <c r="P8" s="6">
        <v>921380.26180999994</v>
      </c>
      <c r="Q8" s="6">
        <v>971017.88285000005</v>
      </c>
      <c r="R8" s="6">
        <v>886916.7623399999</v>
      </c>
      <c r="S8" s="6">
        <v>1048921.84491</v>
      </c>
      <c r="T8" s="6">
        <v>1038202.5166399999</v>
      </c>
      <c r="U8" s="6">
        <v>971957.67848</v>
      </c>
      <c r="V8" s="6">
        <v>1142540.41692</v>
      </c>
      <c r="W8" s="6">
        <v>1153854.7868400002</v>
      </c>
      <c r="X8" s="6">
        <v>1119202.4465300001</v>
      </c>
      <c r="Y8" s="6">
        <v>1116586.06645</v>
      </c>
      <c r="Z8" s="6">
        <v>1151622.56886</v>
      </c>
      <c r="AA8" s="6">
        <v>1071323.3198800001</v>
      </c>
      <c r="AB8" s="6">
        <v>1017864.0702699999</v>
      </c>
      <c r="AC8" s="6">
        <v>1197124.5222400003</v>
      </c>
      <c r="AD8" s="6">
        <v>1199225.5949299999</v>
      </c>
      <c r="AE8" s="6">
        <v>1276329.05917</v>
      </c>
      <c r="AF8" s="6">
        <v>1305345.01813</v>
      </c>
      <c r="AG8" s="6">
        <v>1271966.9446</v>
      </c>
      <c r="AH8" s="6">
        <v>1357015.74172</v>
      </c>
      <c r="AI8" s="6">
        <v>1461883.2586300001</v>
      </c>
      <c r="AJ8" s="6">
        <v>1506711.62286</v>
      </c>
      <c r="AK8" s="6">
        <v>1573117.13531</v>
      </c>
      <c r="AL8" s="6">
        <v>1804472.2551899999</v>
      </c>
      <c r="AM8" s="6">
        <f>'[1]Остаток_по срокам_отз'!B13</f>
        <v>1811450.14952</v>
      </c>
      <c r="AN8"/>
      <c r="AO8"/>
      <c r="AP8"/>
      <c r="AQ8"/>
      <c r="AR8"/>
      <c r="AS8"/>
      <c r="AT8"/>
      <c r="AU8"/>
      <c r="AV8"/>
      <c r="AW8"/>
    </row>
    <row r="9" spans="1:49" s="1" customFormat="1" ht="13.35" customHeight="1" outlineLevel="1" x14ac:dyDescent="0.2">
      <c r="A9" s="7" t="s">
        <v>20</v>
      </c>
      <c r="B9" s="12">
        <v>3205154.5869999998</v>
      </c>
      <c r="C9" s="12">
        <v>2736262.62</v>
      </c>
      <c r="D9" s="12">
        <v>2722641.1749999998</v>
      </c>
      <c r="E9" s="12">
        <v>2681825.3629999999</v>
      </c>
      <c r="F9" s="12">
        <v>2453009.8790000002</v>
      </c>
      <c r="G9" s="12">
        <v>2717761.9679999999</v>
      </c>
      <c r="H9" s="12">
        <v>3106408.72</v>
      </c>
      <c r="I9" s="12">
        <v>2688462.8220000002</v>
      </c>
      <c r="J9" s="12">
        <v>2189918.8689999999</v>
      </c>
      <c r="K9" s="12">
        <v>2750988.568</v>
      </c>
      <c r="L9" s="12">
        <v>2487142.1749300002</v>
      </c>
      <c r="M9" s="12">
        <v>2770629.7277200003</v>
      </c>
      <c r="N9" s="12">
        <v>3230697.27776</v>
      </c>
      <c r="O9" s="12">
        <v>2922240.8394499999</v>
      </c>
      <c r="P9" s="12">
        <v>3081061.3207000005</v>
      </c>
      <c r="Q9" s="12">
        <v>3216882.4532499993</v>
      </c>
      <c r="R9" s="12">
        <v>2723408.2882200005</v>
      </c>
      <c r="S9" s="12">
        <v>3365619.0630599996</v>
      </c>
      <c r="T9" s="12">
        <v>3407171.34296</v>
      </c>
      <c r="U9" s="12">
        <v>2967802.7878</v>
      </c>
      <c r="V9" s="12">
        <v>3626449.5141600003</v>
      </c>
      <c r="W9" s="12">
        <v>3850603.4215700002</v>
      </c>
      <c r="X9" s="12">
        <v>3358375.2452499997</v>
      </c>
      <c r="Y9" s="12">
        <v>3563918.3787500001</v>
      </c>
      <c r="Z9" s="12">
        <v>3608670.3977500009</v>
      </c>
      <c r="AA9" s="12">
        <v>2874699.5187499998</v>
      </c>
      <c r="AB9" s="12">
        <v>2925012.1495099999</v>
      </c>
      <c r="AC9" s="12">
        <v>3607203.1147700003</v>
      </c>
      <c r="AD9" s="12">
        <v>3442156.0379599999</v>
      </c>
      <c r="AE9" s="12">
        <v>4172410.7852699999</v>
      </c>
      <c r="AF9" s="12">
        <v>4026740.2240300002</v>
      </c>
      <c r="AG9" s="12">
        <v>3430879.88283</v>
      </c>
      <c r="AH9" s="12">
        <v>3373443.0573</v>
      </c>
      <c r="AI9" s="12">
        <v>3333256.9614200001</v>
      </c>
      <c r="AJ9" s="12">
        <v>2933520.2149800002</v>
      </c>
      <c r="AK9" s="12">
        <v>2976530.8813900002</v>
      </c>
      <c r="AL9" s="12">
        <v>3351118.3820000002</v>
      </c>
      <c r="AM9" s="12">
        <f>'[1]Остаток_по срокам_отз'!B14</f>
        <v>2692341.9983299999</v>
      </c>
      <c r="AN9"/>
      <c r="AO9"/>
      <c r="AP9"/>
      <c r="AQ9"/>
      <c r="AR9"/>
      <c r="AS9"/>
      <c r="AT9"/>
      <c r="AU9"/>
      <c r="AV9"/>
      <c r="AW9"/>
    </row>
    <row r="10" spans="1:49" s="1" customFormat="1" ht="13.35" customHeight="1" outlineLevel="1" x14ac:dyDescent="0.2">
      <c r="A10" s="5" t="s">
        <v>17</v>
      </c>
      <c r="B10" s="6">
        <v>1603942.9939999999</v>
      </c>
      <c r="C10" s="6">
        <v>1432530.29</v>
      </c>
      <c r="D10" s="6">
        <v>1370659.0279999999</v>
      </c>
      <c r="E10" s="6">
        <v>1291722.6359999999</v>
      </c>
      <c r="F10" s="6">
        <v>1219227.936</v>
      </c>
      <c r="G10" s="6">
        <v>1342897.9439999999</v>
      </c>
      <c r="H10" s="6">
        <v>1371532.9509999999</v>
      </c>
      <c r="I10" s="6">
        <v>1148732.4890000001</v>
      </c>
      <c r="J10" s="6">
        <v>1110890.44</v>
      </c>
      <c r="K10" s="6">
        <v>1677856.4669999999</v>
      </c>
      <c r="L10" s="6">
        <v>1411577.9232900001</v>
      </c>
      <c r="M10" s="6">
        <v>1551938.1564699998</v>
      </c>
      <c r="N10" s="6">
        <v>1824762.9197299995</v>
      </c>
      <c r="O10" s="6">
        <v>1583977.5780100003</v>
      </c>
      <c r="P10" s="6">
        <v>1581603.0201299996</v>
      </c>
      <c r="Q10" s="6">
        <v>1635345.1412200006</v>
      </c>
      <c r="R10" s="6">
        <v>1352991.9405699999</v>
      </c>
      <c r="S10" s="6">
        <v>1493132.40068</v>
      </c>
      <c r="T10" s="6">
        <v>1517687.8031800003</v>
      </c>
      <c r="U10" s="6">
        <v>1311913.2253299998</v>
      </c>
      <c r="V10" s="6">
        <v>1606383.5374100003</v>
      </c>
      <c r="W10" s="6">
        <v>1776879.39203</v>
      </c>
      <c r="X10" s="6">
        <v>1437847.9888200001</v>
      </c>
      <c r="Y10" s="6">
        <v>1608120.6350399998</v>
      </c>
      <c r="Z10" s="6">
        <v>1646175.8534599999</v>
      </c>
      <c r="AA10" s="6">
        <v>1229976.7120399997</v>
      </c>
      <c r="AB10" s="6">
        <v>1263150.7133499999</v>
      </c>
      <c r="AC10" s="6">
        <v>1680704.1615199998</v>
      </c>
      <c r="AD10" s="6">
        <v>1551284.17459</v>
      </c>
      <c r="AE10" s="6">
        <v>1831120.3179500001</v>
      </c>
      <c r="AF10" s="6">
        <v>1853663.41163</v>
      </c>
      <c r="AG10" s="6">
        <v>1433110.94679</v>
      </c>
      <c r="AH10" s="6">
        <v>1534452.0652600001</v>
      </c>
      <c r="AI10" s="6">
        <v>1464102.6898399999</v>
      </c>
      <c r="AJ10" s="6">
        <v>1159555.7768999999</v>
      </c>
      <c r="AK10" s="6">
        <v>1157847.5096499999</v>
      </c>
      <c r="AL10" s="6">
        <v>1117178.9369999999</v>
      </c>
      <c r="AM10" s="6">
        <f>'[1]Остаток_по срокам_отз'!B15</f>
        <v>897325.55455</v>
      </c>
      <c r="AN10"/>
      <c r="AO10"/>
      <c r="AP10"/>
      <c r="AQ10"/>
      <c r="AR10"/>
      <c r="AS10"/>
      <c r="AT10"/>
      <c r="AU10"/>
      <c r="AV10"/>
      <c r="AW10"/>
    </row>
    <row r="11" spans="1:49" s="1" customFormat="1" ht="13.35" customHeight="1" outlineLevel="1" x14ac:dyDescent="0.2">
      <c r="A11" s="5" t="s">
        <v>18</v>
      </c>
      <c r="B11" s="6">
        <v>1117488.173</v>
      </c>
      <c r="C11" s="6">
        <v>885930.87199999997</v>
      </c>
      <c r="D11" s="6">
        <v>833093.69700000004</v>
      </c>
      <c r="E11" s="6">
        <v>882452.93200000003</v>
      </c>
      <c r="F11" s="6">
        <v>743084.85900000005</v>
      </c>
      <c r="G11" s="6">
        <v>907532.125</v>
      </c>
      <c r="H11" s="6">
        <v>1008404.095</v>
      </c>
      <c r="I11" s="6">
        <v>931534.78200000001</v>
      </c>
      <c r="J11" s="6">
        <v>640269.23800000001</v>
      </c>
      <c r="K11" s="6">
        <v>568223.87300000002</v>
      </c>
      <c r="L11" s="6">
        <v>494503.10284000001</v>
      </c>
      <c r="M11" s="6">
        <v>635592.05756999995</v>
      </c>
      <c r="N11" s="6">
        <v>743492.42818000005</v>
      </c>
      <c r="O11" s="6">
        <v>761033.89582000009</v>
      </c>
      <c r="P11" s="6">
        <v>891714.80009999988</v>
      </c>
      <c r="Q11" s="6">
        <v>940741.60209000017</v>
      </c>
      <c r="R11" s="6">
        <v>836240.43854</v>
      </c>
      <c r="S11" s="6">
        <v>1196623.1761699999</v>
      </c>
      <c r="T11" s="6">
        <v>1240838.7222200001</v>
      </c>
      <c r="U11" s="6">
        <v>1091312.8361599999</v>
      </c>
      <c r="V11" s="6">
        <v>1304823.6516999998</v>
      </c>
      <c r="W11" s="6">
        <v>1368374.66338</v>
      </c>
      <c r="X11" s="6">
        <v>1266773.04577</v>
      </c>
      <c r="Y11" s="6">
        <v>1318941.6277100001</v>
      </c>
      <c r="Z11" s="6">
        <v>1330591.3025199999</v>
      </c>
      <c r="AA11" s="6">
        <v>1112345.7803699998</v>
      </c>
      <c r="AB11" s="6">
        <v>1200433.7429500003</v>
      </c>
      <c r="AC11" s="6">
        <v>1299958.2313599999</v>
      </c>
      <c r="AD11" s="6">
        <v>1283058.4321999999</v>
      </c>
      <c r="AE11" s="6">
        <v>1672973.17301</v>
      </c>
      <c r="AF11" s="6">
        <v>1491944.91974</v>
      </c>
      <c r="AG11" s="6">
        <v>1366233.0671699999</v>
      </c>
      <c r="AH11" s="6">
        <v>1141863.3957199999</v>
      </c>
      <c r="AI11" s="6">
        <v>1086092.6798099999</v>
      </c>
      <c r="AJ11" s="6">
        <v>956845.78486000001</v>
      </c>
      <c r="AK11" s="6">
        <v>947521.23835999996</v>
      </c>
      <c r="AL11" s="6">
        <v>1196774.3666300001</v>
      </c>
      <c r="AM11" s="6">
        <f>'[1]Остаток_по срокам_отз'!B16</f>
        <v>764986.26922000002</v>
      </c>
      <c r="AN11"/>
      <c r="AO11"/>
      <c r="AP11"/>
      <c r="AQ11"/>
      <c r="AR11"/>
      <c r="AS11"/>
      <c r="AT11"/>
      <c r="AU11"/>
      <c r="AV11"/>
      <c r="AW11"/>
    </row>
    <row r="12" spans="1:49" s="1" customFormat="1" ht="13.35" customHeight="1" outlineLevel="1" x14ac:dyDescent="0.2">
      <c r="A12" s="5" t="s">
        <v>19</v>
      </c>
      <c r="B12" s="6">
        <v>483723.42</v>
      </c>
      <c r="C12" s="6">
        <v>417801.45799999998</v>
      </c>
      <c r="D12" s="6">
        <v>518888.45</v>
      </c>
      <c r="E12" s="6">
        <v>507649.79499999998</v>
      </c>
      <c r="F12" s="6">
        <v>490697.08399999997</v>
      </c>
      <c r="G12" s="6">
        <v>467331.89899999998</v>
      </c>
      <c r="H12" s="6">
        <v>726471.674</v>
      </c>
      <c r="I12" s="6">
        <v>608195.55099999998</v>
      </c>
      <c r="J12" s="6">
        <v>438759.19099999999</v>
      </c>
      <c r="K12" s="6">
        <v>504908.228</v>
      </c>
      <c r="L12" s="6">
        <v>581061.14879999997</v>
      </c>
      <c r="M12" s="6">
        <v>583099.51368000009</v>
      </c>
      <c r="N12" s="6">
        <v>662441.92984999996</v>
      </c>
      <c r="O12" s="6">
        <v>577229.36561999994</v>
      </c>
      <c r="P12" s="6">
        <v>607743.50047000009</v>
      </c>
      <c r="Q12" s="6">
        <v>640795.70994000009</v>
      </c>
      <c r="R12" s="6">
        <v>534175.90911000001</v>
      </c>
      <c r="S12" s="6">
        <v>675863.48621</v>
      </c>
      <c r="T12" s="6">
        <v>648644.81756000011</v>
      </c>
      <c r="U12" s="6">
        <v>564576.72630999994</v>
      </c>
      <c r="V12" s="6">
        <v>715242.32504999998</v>
      </c>
      <c r="W12" s="6">
        <v>705349.36616000009</v>
      </c>
      <c r="X12" s="6">
        <v>653754.21065999998</v>
      </c>
      <c r="Y12" s="6">
        <v>636856.11599999992</v>
      </c>
      <c r="Z12" s="6">
        <v>631903.24177000008</v>
      </c>
      <c r="AA12" s="6">
        <v>532377.02633999998</v>
      </c>
      <c r="AB12" s="6">
        <v>461427.69320999994</v>
      </c>
      <c r="AC12" s="6">
        <v>626540.72188999993</v>
      </c>
      <c r="AD12" s="6">
        <v>607813.43117</v>
      </c>
      <c r="AE12" s="6">
        <v>668317.29431000003</v>
      </c>
      <c r="AF12" s="6">
        <v>681131.89266000001</v>
      </c>
      <c r="AG12" s="6">
        <v>631535.86887000001</v>
      </c>
      <c r="AH12" s="6">
        <v>697127.59632000001</v>
      </c>
      <c r="AI12" s="6">
        <v>783061.59177000006</v>
      </c>
      <c r="AJ12" s="6">
        <v>817118.65321999998</v>
      </c>
      <c r="AK12" s="6">
        <v>871162.13338000001</v>
      </c>
      <c r="AL12" s="6">
        <v>1037165.07837</v>
      </c>
      <c r="AM12" s="6">
        <f>'[1]Остаток_по срокам_отз'!B17</f>
        <v>1030030.17456</v>
      </c>
      <c r="AN12"/>
      <c r="AO12"/>
      <c r="AP12"/>
      <c r="AQ12"/>
      <c r="AR12"/>
      <c r="AS12"/>
      <c r="AT12"/>
      <c r="AU12"/>
      <c r="AV12"/>
      <c r="AW12"/>
    </row>
    <row r="13" spans="1:49" s="1" customFormat="1" ht="13.35" customHeight="1" outlineLevel="1" x14ac:dyDescent="0.2">
      <c r="A13" s="7" t="s">
        <v>5</v>
      </c>
      <c r="B13" s="12">
        <v>313128.98700000002</v>
      </c>
      <c r="C13" s="12">
        <v>302864.74400000001</v>
      </c>
      <c r="D13" s="12">
        <v>288274.50300000003</v>
      </c>
      <c r="E13" s="12">
        <v>256533.43599999999</v>
      </c>
      <c r="F13" s="12">
        <v>286132.44699999999</v>
      </c>
      <c r="G13" s="12">
        <v>327848.29499999998</v>
      </c>
      <c r="H13" s="12">
        <v>355194.26500000001</v>
      </c>
      <c r="I13" s="12">
        <v>356366.92499999999</v>
      </c>
      <c r="J13" s="12">
        <v>348486.74599999998</v>
      </c>
      <c r="K13" s="12">
        <v>418827.24099999998</v>
      </c>
      <c r="L13" s="12">
        <v>463962.23159000004</v>
      </c>
      <c r="M13" s="12">
        <v>456853.49622999993</v>
      </c>
      <c r="N13" s="12">
        <v>454987.29527</v>
      </c>
      <c r="O13" s="12">
        <v>459510.20405999996</v>
      </c>
      <c r="P13" s="12">
        <v>479298.76786999992</v>
      </c>
      <c r="Q13" s="12">
        <v>487130.49810999999</v>
      </c>
      <c r="R13" s="12">
        <v>497966.97858</v>
      </c>
      <c r="S13" s="12">
        <v>514695.13472999999</v>
      </c>
      <c r="T13" s="12">
        <v>534401.77908999997</v>
      </c>
      <c r="U13" s="12">
        <v>554123.87089000002</v>
      </c>
      <c r="V13" s="12">
        <v>578980.18955000013</v>
      </c>
      <c r="W13" s="12">
        <v>604218.22117999999</v>
      </c>
      <c r="X13" s="12">
        <v>626148.16528999992</v>
      </c>
      <c r="Y13" s="12">
        <v>655842.95860999997</v>
      </c>
      <c r="Z13" s="12">
        <v>704812.59961000015</v>
      </c>
      <c r="AA13" s="12">
        <v>748209.21529999992</v>
      </c>
      <c r="AB13" s="12">
        <v>765421.98874000006</v>
      </c>
      <c r="AC13" s="12">
        <v>820659.51078000001</v>
      </c>
      <c r="AD13" s="12">
        <v>873192.89726999996</v>
      </c>
      <c r="AE13" s="12">
        <v>909471.53361000004</v>
      </c>
      <c r="AF13" s="12">
        <v>925417.69660999998</v>
      </c>
      <c r="AG13" s="12">
        <v>952049.83970999997</v>
      </c>
      <c r="AH13" s="12">
        <v>984394.58048</v>
      </c>
      <c r="AI13" s="12">
        <v>989473.94111000001</v>
      </c>
      <c r="AJ13" s="12">
        <v>988338.57889</v>
      </c>
      <c r="AK13" s="12">
        <v>990785.78784999996</v>
      </c>
      <c r="AL13" s="12">
        <v>1057124.70414</v>
      </c>
      <c r="AM13" s="12">
        <f>'[1]Остаток_по срокам_отз'!B18</f>
        <v>1075581.0788499999</v>
      </c>
      <c r="AN13"/>
      <c r="AO13"/>
      <c r="AP13"/>
      <c r="AQ13"/>
      <c r="AR13"/>
      <c r="AS13"/>
      <c r="AT13"/>
      <c r="AU13"/>
      <c r="AV13"/>
      <c r="AW13"/>
    </row>
    <row r="14" spans="1:49" s="1" customFormat="1" ht="13.35" customHeight="1" outlineLevel="1" x14ac:dyDescent="0.2">
      <c r="A14" s="5" t="s">
        <v>17</v>
      </c>
      <c r="B14" s="6">
        <v>159247.70800000001</v>
      </c>
      <c r="C14" s="6">
        <v>151871.88399999999</v>
      </c>
      <c r="D14" s="6">
        <v>140979.003</v>
      </c>
      <c r="E14" s="6">
        <v>126809.74400000001</v>
      </c>
      <c r="F14" s="6">
        <v>139437.64000000001</v>
      </c>
      <c r="G14" s="6">
        <v>166513.155</v>
      </c>
      <c r="H14" s="6">
        <v>175150.70499999999</v>
      </c>
      <c r="I14" s="6">
        <v>162111.12700000001</v>
      </c>
      <c r="J14" s="6">
        <v>145595.902</v>
      </c>
      <c r="K14" s="6">
        <v>193115.07399999999</v>
      </c>
      <c r="L14" s="6">
        <v>219606.05905999997</v>
      </c>
      <c r="M14" s="6">
        <v>194698.10618</v>
      </c>
      <c r="N14" s="6">
        <v>164198.52385</v>
      </c>
      <c r="O14" s="6">
        <v>152200.13566</v>
      </c>
      <c r="P14" s="6">
        <v>150511.75863</v>
      </c>
      <c r="Q14" s="6">
        <v>140328.28805999999</v>
      </c>
      <c r="R14" s="6">
        <v>129617.62107000001</v>
      </c>
      <c r="S14" s="6">
        <v>126031.17297</v>
      </c>
      <c r="T14" s="6">
        <v>129804.66426000001</v>
      </c>
      <c r="U14" s="6">
        <v>132388.18095000001</v>
      </c>
      <c r="V14" s="6">
        <v>136994.4828</v>
      </c>
      <c r="W14" s="6">
        <v>143321.61223</v>
      </c>
      <c r="X14" s="6">
        <v>149862.28578000001</v>
      </c>
      <c r="Y14" s="6">
        <v>162757.61592000001</v>
      </c>
      <c r="Z14" s="6">
        <v>173040.56513999999</v>
      </c>
      <c r="AA14" s="6">
        <v>193472.82451999999</v>
      </c>
      <c r="AB14" s="6">
        <v>193488.62388</v>
      </c>
      <c r="AC14" s="6">
        <v>237131.46543000001</v>
      </c>
      <c r="AD14" s="6">
        <v>268612.07111999998</v>
      </c>
      <c r="AE14" s="6">
        <v>287141.47321000003</v>
      </c>
      <c r="AF14" s="6">
        <v>285422.34649000003</v>
      </c>
      <c r="AG14" s="6">
        <v>294727.41453000001</v>
      </c>
      <c r="AH14" s="6">
        <v>304457.31644000002</v>
      </c>
      <c r="AI14" s="6">
        <v>289139.77126000001</v>
      </c>
      <c r="AJ14" s="6">
        <v>274895.49103999999</v>
      </c>
      <c r="AK14" s="6">
        <v>263798.55751000001</v>
      </c>
      <c r="AL14" s="6">
        <v>262639.18083000003</v>
      </c>
      <c r="AM14" s="6">
        <f>'[1]Остаток_по срокам_отз'!B19</f>
        <v>266010.15893999999</v>
      </c>
      <c r="AN14"/>
      <c r="AO14"/>
      <c r="AP14"/>
      <c r="AQ14"/>
      <c r="AR14"/>
      <c r="AS14"/>
      <c r="AT14"/>
      <c r="AU14"/>
      <c r="AV14"/>
      <c r="AW14"/>
    </row>
    <row r="15" spans="1:49" s="1" customFormat="1" ht="13.35" customHeight="1" outlineLevel="1" x14ac:dyDescent="0.2">
      <c r="A15" s="5" t="s">
        <v>18</v>
      </c>
      <c r="B15" s="6">
        <v>27010.55</v>
      </c>
      <c r="C15" s="6">
        <v>25566.753000000001</v>
      </c>
      <c r="D15" s="6">
        <v>23590.746999999999</v>
      </c>
      <c r="E15" s="6">
        <v>16620.708999999999</v>
      </c>
      <c r="F15" s="6">
        <v>16744.838</v>
      </c>
      <c r="G15" s="6">
        <v>16546.284</v>
      </c>
      <c r="H15" s="6">
        <v>17780.718000000001</v>
      </c>
      <c r="I15" s="6">
        <v>17882.173999999999</v>
      </c>
      <c r="J15" s="6">
        <v>15998.891</v>
      </c>
      <c r="K15" s="6">
        <v>16944.113000000001</v>
      </c>
      <c r="L15" s="6">
        <v>16538.246629999998</v>
      </c>
      <c r="M15" s="6">
        <v>15943.696149999998</v>
      </c>
      <c r="N15" s="6">
        <v>15409.905200000001</v>
      </c>
      <c r="O15" s="6">
        <v>15223.793720000001</v>
      </c>
      <c r="P15" s="6">
        <v>15150.247899999998</v>
      </c>
      <c r="Q15" s="6">
        <v>16580.03714</v>
      </c>
      <c r="R15" s="6">
        <v>15608.504279999999</v>
      </c>
      <c r="S15" s="6">
        <v>15605.603059999999</v>
      </c>
      <c r="T15" s="6">
        <v>15039.415750000002</v>
      </c>
      <c r="U15" s="6">
        <v>14354.73777</v>
      </c>
      <c r="V15" s="6">
        <v>14687.614879999997</v>
      </c>
      <c r="W15" s="6">
        <v>12391.188269999999</v>
      </c>
      <c r="X15" s="6">
        <v>10837.643639999998</v>
      </c>
      <c r="Y15" s="6">
        <v>13355.392239999999</v>
      </c>
      <c r="Z15" s="6">
        <v>12052.70738</v>
      </c>
      <c r="AA15" s="6">
        <v>15790.097239999999</v>
      </c>
      <c r="AB15" s="6">
        <v>15496.987800000001</v>
      </c>
      <c r="AC15" s="6">
        <v>12944.244999999997</v>
      </c>
      <c r="AD15" s="6">
        <v>13168.66239</v>
      </c>
      <c r="AE15" s="6">
        <v>14318.295539999999</v>
      </c>
      <c r="AF15" s="6">
        <v>15782.22465</v>
      </c>
      <c r="AG15" s="6">
        <v>16891.349450000002</v>
      </c>
      <c r="AH15" s="6">
        <v>20049.118640000001</v>
      </c>
      <c r="AI15" s="6">
        <v>21512.502990000001</v>
      </c>
      <c r="AJ15" s="6">
        <v>23850.118210000001</v>
      </c>
      <c r="AK15" s="6">
        <v>25032.22841</v>
      </c>
      <c r="AL15" s="6">
        <v>27178.34649</v>
      </c>
      <c r="AM15" s="6">
        <f>'[1]Остаток_по срокам_отз'!B20</f>
        <v>28150.944950000001</v>
      </c>
      <c r="AN15"/>
      <c r="AO15"/>
      <c r="AP15"/>
      <c r="AQ15"/>
      <c r="AR15"/>
      <c r="AS15"/>
      <c r="AT15"/>
      <c r="AU15"/>
      <c r="AV15"/>
      <c r="AW15"/>
    </row>
    <row r="16" spans="1:49" s="1" customFormat="1" ht="13.35" customHeight="1" outlineLevel="1" x14ac:dyDescent="0.2">
      <c r="A16" s="5" t="s">
        <v>19</v>
      </c>
      <c r="B16" s="6">
        <v>126870.72900000001</v>
      </c>
      <c r="C16" s="6">
        <v>125426.107</v>
      </c>
      <c r="D16" s="6">
        <v>123704.753</v>
      </c>
      <c r="E16" s="6">
        <v>113102.98299999999</v>
      </c>
      <c r="F16" s="6">
        <v>129949.969</v>
      </c>
      <c r="G16" s="6">
        <v>144788.856</v>
      </c>
      <c r="H16" s="6">
        <v>162262.842</v>
      </c>
      <c r="I16" s="6">
        <v>176373.62400000001</v>
      </c>
      <c r="J16" s="6">
        <v>186891.95300000001</v>
      </c>
      <c r="K16" s="6">
        <v>208768.054</v>
      </c>
      <c r="L16" s="6">
        <v>227817.92590000003</v>
      </c>
      <c r="M16" s="6">
        <v>246211.69390000001</v>
      </c>
      <c r="N16" s="6">
        <v>275378.86621999997</v>
      </c>
      <c r="O16" s="6">
        <v>292086.27467999997</v>
      </c>
      <c r="P16" s="6">
        <v>313636.76133999997</v>
      </c>
      <c r="Q16" s="6">
        <v>330222.17291000002</v>
      </c>
      <c r="R16" s="6">
        <v>352740.85323000001</v>
      </c>
      <c r="S16" s="6">
        <v>373058.35869999998</v>
      </c>
      <c r="T16" s="6">
        <v>389557.69907999999</v>
      </c>
      <c r="U16" s="6">
        <v>407380.95217</v>
      </c>
      <c r="V16" s="6">
        <v>427298.09187</v>
      </c>
      <c r="W16" s="6">
        <v>448505.42067999998</v>
      </c>
      <c r="X16" s="6">
        <v>465448.23586999992</v>
      </c>
      <c r="Y16" s="6">
        <v>479729.95044999989</v>
      </c>
      <c r="Z16" s="6">
        <v>519719.32708999998</v>
      </c>
      <c r="AA16" s="6">
        <v>538946.29353999998</v>
      </c>
      <c r="AB16" s="6">
        <v>556436.37705999997</v>
      </c>
      <c r="AC16" s="6">
        <v>570583.80035000003</v>
      </c>
      <c r="AD16" s="6">
        <v>591412.16376000002</v>
      </c>
      <c r="AE16" s="6">
        <v>608011.76486</v>
      </c>
      <c r="AF16" s="6">
        <v>624213.12546999997</v>
      </c>
      <c r="AG16" s="6">
        <v>640431.07573000004</v>
      </c>
      <c r="AH16" s="6">
        <v>659888.14540000004</v>
      </c>
      <c r="AI16" s="6">
        <v>678821.66686</v>
      </c>
      <c r="AJ16" s="6">
        <v>689592.96964000002</v>
      </c>
      <c r="AK16" s="6">
        <v>701955.00193000003</v>
      </c>
      <c r="AL16" s="6">
        <v>767307.17682000005</v>
      </c>
      <c r="AM16" s="6">
        <f>'[1]Остаток_по срокам_отз'!B21</f>
        <v>781419.97496000002</v>
      </c>
      <c r="AN16"/>
      <c r="AO16"/>
      <c r="AP16"/>
      <c r="AQ16"/>
      <c r="AR16"/>
      <c r="AS16"/>
      <c r="AT16"/>
      <c r="AU16"/>
      <c r="AV16"/>
      <c r="AW16"/>
    </row>
    <row r="17" spans="1:49" s="1" customFormat="1" ht="13.35" customHeight="1" outlineLevel="1" x14ac:dyDescent="0.2">
      <c r="A17" s="7" t="s">
        <v>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f>'[1]Остаток_по срокам_отз'!B22</f>
        <v>0</v>
      </c>
      <c r="AN17"/>
      <c r="AO17"/>
      <c r="AP17"/>
      <c r="AQ17"/>
      <c r="AR17"/>
      <c r="AS17"/>
      <c r="AT17"/>
      <c r="AU17"/>
      <c r="AV17"/>
      <c r="AW17"/>
    </row>
    <row r="18" spans="1:49" s="1" customFormat="1" ht="13.35" customHeight="1" x14ac:dyDescent="0.2">
      <c r="A18" s="9" t="s">
        <v>21</v>
      </c>
      <c r="B18" s="10">
        <v>3489756.38</v>
      </c>
      <c r="C18" s="10">
        <v>3008040.6179999998</v>
      </c>
      <c r="D18" s="10">
        <v>2978023.469</v>
      </c>
      <c r="E18" s="10">
        <v>2901913.9759999998</v>
      </c>
      <c r="F18" s="10">
        <v>2685148.5520000001</v>
      </c>
      <c r="G18" s="10">
        <v>2973037.3020000001</v>
      </c>
      <c r="H18" s="10">
        <v>3368830.2050000001</v>
      </c>
      <c r="I18" s="10">
        <v>2930866.281</v>
      </c>
      <c r="J18" s="10">
        <v>2400725.773</v>
      </c>
      <c r="K18" s="10">
        <v>3007483.2790000001</v>
      </c>
      <c r="L18" s="10">
        <v>2763900.1968899998</v>
      </c>
      <c r="M18" s="10">
        <v>3016171.5079299994</v>
      </c>
      <c r="N18" s="10">
        <v>3449571.2559600002</v>
      </c>
      <c r="O18" s="10">
        <v>3121052.2507699993</v>
      </c>
      <c r="P18" s="10">
        <v>3278076.7979299999</v>
      </c>
      <c r="Q18" s="10">
        <v>3398292.1829199996</v>
      </c>
      <c r="R18" s="10">
        <v>2890157.6118800002</v>
      </c>
      <c r="S18" s="10">
        <v>3527854.64108</v>
      </c>
      <c r="T18" s="10">
        <v>3570651.9087800006</v>
      </c>
      <c r="U18" s="10">
        <v>3132209.3559599998</v>
      </c>
      <c r="V18" s="10">
        <v>3794533.87256</v>
      </c>
      <c r="W18" s="10">
        <v>4021341.6376300002</v>
      </c>
      <c r="X18" s="10">
        <v>3533469.7387799998</v>
      </c>
      <c r="Y18" s="10">
        <v>3754314.4531700006</v>
      </c>
      <c r="Z18" s="10">
        <v>3807968.8674300001</v>
      </c>
      <c r="AA18" s="10">
        <v>3098339.0428900002</v>
      </c>
      <c r="AB18" s="10">
        <v>3147899.75758</v>
      </c>
      <c r="AC18" s="10">
        <v>3871485.73771</v>
      </c>
      <c r="AD18" s="10">
        <v>3736874.64249</v>
      </c>
      <c r="AE18" s="10">
        <v>4486353.29538</v>
      </c>
      <c r="AF18" s="10">
        <v>4340194.79531</v>
      </c>
      <c r="AG18" s="10">
        <v>3754021.51003</v>
      </c>
      <c r="AH18" s="10">
        <v>3709898.4119699998</v>
      </c>
      <c r="AI18" s="10">
        <v>3656270.0243000002</v>
      </c>
      <c r="AJ18" s="10">
        <v>3244925.7951199999</v>
      </c>
      <c r="AK18" s="10">
        <v>3278431.3017699998</v>
      </c>
      <c r="AL18" s="10">
        <v>3654180.0887099998</v>
      </c>
      <c r="AM18" s="10">
        <f>'[1]Остаток_по срокам_отз'!B23</f>
        <v>3000942.5990599999</v>
      </c>
      <c r="AN18"/>
      <c r="AO18"/>
      <c r="AP18"/>
      <c r="AQ18"/>
      <c r="AR18"/>
      <c r="AS18"/>
      <c r="AT18"/>
      <c r="AU18"/>
      <c r="AV18"/>
      <c r="AW18"/>
    </row>
    <row r="19" spans="1:49" s="1" customFormat="1" ht="13.35" customHeight="1" x14ac:dyDescent="0.2">
      <c r="A19" s="5" t="s">
        <v>17</v>
      </c>
      <c r="B19" s="6">
        <v>1763190.702</v>
      </c>
      <c r="C19" s="6">
        <v>1584402.1740000001</v>
      </c>
      <c r="D19" s="6">
        <v>1511638.031</v>
      </c>
      <c r="E19" s="6">
        <v>1418532.38</v>
      </c>
      <c r="F19" s="6">
        <v>1358665.5759999999</v>
      </c>
      <c r="G19" s="6">
        <v>1509411.0989999999</v>
      </c>
      <c r="H19" s="6">
        <v>1546683.656</v>
      </c>
      <c r="I19" s="6">
        <v>1310843.6159999999</v>
      </c>
      <c r="J19" s="6">
        <v>1256486.3419999999</v>
      </c>
      <c r="K19" s="6">
        <v>1870971.541</v>
      </c>
      <c r="L19" s="6">
        <v>1631183.9823499999</v>
      </c>
      <c r="M19" s="6">
        <v>1746636.2626499997</v>
      </c>
      <c r="N19" s="6">
        <v>1988961.4435800004</v>
      </c>
      <c r="O19" s="6">
        <v>1736177.7136699997</v>
      </c>
      <c r="P19" s="6">
        <v>1732114.7787599997</v>
      </c>
      <c r="Q19" s="6">
        <v>1775673.4292800003</v>
      </c>
      <c r="R19" s="6">
        <v>1482609.5616400002</v>
      </c>
      <c r="S19" s="6">
        <v>1619163.5736500002</v>
      </c>
      <c r="T19" s="6">
        <v>1647492.4674400003</v>
      </c>
      <c r="U19" s="6">
        <v>1444301.4062799998</v>
      </c>
      <c r="V19" s="6">
        <v>1743378.0202100005</v>
      </c>
      <c r="W19" s="6">
        <v>1920201.0042599998</v>
      </c>
      <c r="X19" s="6">
        <v>1587710.2745999999</v>
      </c>
      <c r="Y19" s="6">
        <v>1770878.2509600001</v>
      </c>
      <c r="Z19" s="6">
        <v>1819216.4185999997</v>
      </c>
      <c r="AA19" s="6">
        <v>1423449.5365599999</v>
      </c>
      <c r="AB19" s="6">
        <v>1456639.3372300002</v>
      </c>
      <c r="AC19" s="6">
        <v>1917835.6269500002</v>
      </c>
      <c r="AD19" s="6">
        <v>1819896.2457099999</v>
      </c>
      <c r="AE19" s="6">
        <v>2118261.79116</v>
      </c>
      <c r="AF19" s="6">
        <v>2139085.7581199999</v>
      </c>
      <c r="AG19" s="6">
        <v>1727838.3613199999</v>
      </c>
      <c r="AH19" s="6">
        <v>1838909.3817</v>
      </c>
      <c r="AI19" s="6">
        <v>1753242.4611</v>
      </c>
      <c r="AJ19" s="6">
        <v>1434451.2679399999</v>
      </c>
      <c r="AK19" s="6">
        <v>1421646.0671600001</v>
      </c>
      <c r="AL19" s="6">
        <v>1379818.1178299999</v>
      </c>
      <c r="AM19" s="6">
        <f>'[1]Остаток_по срокам_отз'!B24</f>
        <v>1163335.71349</v>
      </c>
      <c r="AN19"/>
      <c r="AO19"/>
      <c r="AP19"/>
      <c r="AQ19"/>
      <c r="AR19"/>
      <c r="AS19"/>
      <c r="AT19"/>
      <c r="AU19"/>
      <c r="AV19"/>
      <c r="AW19"/>
    </row>
    <row r="20" spans="1:49" s="1" customFormat="1" ht="13.35" customHeight="1" x14ac:dyDescent="0.2">
      <c r="A20" s="5" t="s">
        <v>18</v>
      </c>
      <c r="B20" s="6">
        <v>1144498.723</v>
      </c>
      <c r="C20" s="6">
        <v>911497.625</v>
      </c>
      <c r="D20" s="6">
        <v>856684.44400000002</v>
      </c>
      <c r="E20" s="6">
        <v>899073.64099999995</v>
      </c>
      <c r="F20" s="6">
        <v>759829.69700000004</v>
      </c>
      <c r="G20" s="6">
        <v>924078.40899999999</v>
      </c>
      <c r="H20" s="6">
        <v>1026184.813</v>
      </c>
      <c r="I20" s="6">
        <v>949416.95600000001</v>
      </c>
      <c r="J20" s="6">
        <v>656268.12899999996</v>
      </c>
      <c r="K20" s="6">
        <v>585167.98600000003</v>
      </c>
      <c r="L20" s="6">
        <v>511041.34947000002</v>
      </c>
      <c r="M20" s="6">
        <v>651535.75371999992</v>
      </c>
      <c r="N20" s="6">
        <v>758902.33337999997</v>
      </c>
      <c r="O20" s="6">
        <v>776257.68954000005</v>
      </c>
      <c r="P20" s="6">
        <v>906865.04799999995</v>
      </c>
      <c r="Q20" s="6">
        <v>957321.63922999986</v>
      </c>
      <c r="R20" s="6">
        <v>851848.94281999988</v>
      </c>
      <c r="S20" s="6">
        <v>1212228.77923</v>
      </c>
      <c r="T20" s="6">
        <v>1255878.1379700003</v>
      </c>
      <c r="U20" s="6">
        <v>1105667.5739299997</v>
      </c>
      <c r="V20" s="6">
        <v>1319511.2665799998</v>
      </c>
      <c r="W20" s="6">
        <v>1380765.8516500001</v>
      </c>
      <c r="X20" s="6">
        <v>1277610.6894100003</v>
      </c>
      <c r="Y20" s="6">
        <v>1332297.0199499999</v>
      </c>
      <c r="Z20" s="6">
        <v>1342644.0099000002</v>
      </c>
      <c r="AA20" s="6">
        <v>1128135.8776100001</v>
      </c>
      <c r="AB20" s="6">
        <v>1215930.7307500001</v>
      </c>
      <c r="AC20" s="6">
        <v>1312902.47636</v>
      </c>
      <c r="AD20" s="6">
        <v>1296227.0945900001</v>
      </c>
      <c r="AE20" s="6">
        <v>1687291.4685500001</v>
      </c>
      <c r="AF20" s="6">
        <v>1507727.14439</v>
      </c>
      <c r="AG20" s="6">
        <v>1383124.41662</v>
      </c>
      <c r="AH20" s="6">
        <v>1161912.5143599999</v>
      </c>
      <c r="AI20" s="6">
        <v>1107605.1828000001</v>
      </c>
      <c r="AJ20" s="6">
        <v>980695.90307</v>
      </c>
      <c r="AK20" s="6">
        <v>972553.46677000006</v>
      </c>
      <c r="AL20" s="6">
        <v>1223952.71312</v>
      </c>
      <c r="AM20" s="6">
        <f>'[1]Остаток_по срокам_отз'!B25</f>
        <v>793137.21417000005</v>
      </c>
      <c r="AN20"/>
      <c r="AO20"/>
      <c r="AP20"/>
      <c r="AQ20"/>
      <c r="AR20"/>
      <c r="AS20"/>
      <c r="AT20"/>
      <c r="AU20"/>
      <c r="AV20"/>
      <c r="AW20"/>
    </row>
    <row r="21" spans="1:49" s="1" customFormat="1" ht="13.35" customHeight="1" x14ac:dyDescent="0.2">
      <c r="A21" s="5" t="s">
        <v>19</v>
      </c>
      <c r="B21" s="6">
        <v>582066.95499999996</v>
      </c>
      <c r="C21" s="6">
        <v>512140.81900000002</v>
      </c>
      <c r="D21" s="6">
        <v>609700.99399999995</v>
      </c>
      <c r="E21" s="6">
        <v>584307.95499999996</v>
      </c>
      <c r="F21" s="6">
        <v>566653.27899999998</v>
      </c>
      <c r="G21" s="6">
        <v>539547.79399999999</v>
      </c>
      <c r="H21" s="6">
        <v>795961.73600000003</v>
      </c>
      <c r="I21" s="6">
        <v>670605.70900000003</v>
      </c>
      <c r="J21" s="6">
        <v>487971.30200000003</v>
      </c>
      <c r="K21" s="6">
        <v>551343.75199999998</v>
      </c>
      <c r="L21" s="6">
        <v>621674.86506999994</v>
      </c>
      <c r="M21" s="6">
        <v>617999.49156000011</v>
      </c>
      <c r="N21" s="6">
        <v>701707.47900000005</v>
      </c>
      <c r="O21" s="6">
        <v>608616.84755999991</v>
      </c>
      <c r="P21" s="6">
        <v>639096.97116999992</v>
      </c>
      <c r="Q21" s="6">
        <v>665297.11441000004</v>
      </c>
      <c r="R21" s="6">
        <v>555699.10742000001</v>
      </c>
      <c r="S21" s="6">
        <v>696462.28820000007</v>
      </c>
      <c r="T21" s="6">
        <v>667281.30336999998</v>
      </c>
      <c r="U21" s="6">
        <v>582240.37575000001</v>
      </c>
      <c r="V21" s="6">
        <v>731644.58577000001</v>
      </c>
      <c r="W21" s="6">
        <v>720374.78172000009</v>
      </c>
      <c r="X21" s="6">
        <v>668148.77477000002</v>
      </c>
      <c r="Y21" s="6">
        <v>651139.18226000015</v>
      </c>
      <c r="Z21" s="6">
        <v>646108.43892999995</v>
      </c>
      <c r="AA21" s="6">
        <v>546753.62872000004</v>
      </c>
      <c r="AB21" s="6">
        <v>475329.68960000004</v>
      </c>
      <c r="AC21" s="6">
        <v>640747.6344000001</v>
      </c>
      <c r="AD21" s="6">
        <v>620751.30218999996</v>
      </c>
      <c r="AE21" s="6">
        <v>680800.03567000001</v>
      </c>
      <c r="AF21" s="6">
        <v>693381.89280000003</v>
      </c>
      <c r="AG21" s="6">
        <v>643058.73208999995</v>
      </c>
      <c r="AH21" s="6">
        <v>709076.51590999996</v>
      </c>
      <c r="AI21" s="6">
        <v>795422.38040000002</v>
      </c>
      <c r="AJ21" s="6">
        <v>829778.62410999998</v>
      </c>
      <c r="AK21" s="6">
        <v>884231.76783999999</v>
      </c>
      <c r="AL21" s="6">
        <v>1050409.2577599999</v>
      </c>
      <c r="AM21" s="6">
        <f>'[1]Остаток_по срокам_отз'!B26</f>
        <v>1044469.6714</v>
      </c>
      <c r="AN21"/>
      <c r="AO21"/>
      <c r="AP21"/>
      <c r="AQ21"/>
      <c r="AR21"/>
      <c r="AS21"/>
      <c r="AT21"/>
      <c r="AU21"/>
      <c r="AV21"/>
      <c r="AW21"/>
    </row>
    <row r="22" spans="1:49" s="1" customFormat="1" ht="13.35" customHeight="1" x14ac:dyDescent="0.2">
      <c r="A22" s="7" t="s">
        <v>20</v>
      </c>
      <c r="B22" s="12">
        <v>3205154.5869999998</v>
      </c>
      <c r="C22" s="12">
        <v>2736262.62</v>
      </c>
      <c r="D22" s="12">
        <v>2722641.1749999998</v>
      </c>
      <c r="E22" s="12">
        <v>2681825.3629999999</v>
      </c>
      <c r="F22" s="12">
        <v>2453009.8790000002</v>
      </c>
      <c r="G22" s="12">
        <v>2716984.608</v>
      </c>
      <c r="H22" s="12">
        <v>3105486.61</v>
      </c>
      <c r="I22" s="12">
        <v>2687802.3220000002</v>
      </c>
      <c r="J22" s="12">
        <v>2189918.8689999999</v>
      </c>
      <c r="K22" s="12">
        <v>2750988.568</v>
      </c>
      <c r="L22" s="12">
        <v>2487142.1749300002</v>
      </c>
      <c r="M22" s="12">
        <v>2770629.7277199994</v>
      </c>
      <c r="N22" s="12">
        <v>3230697.2777599995</v>
      </c>
      <c r="O22" s="12">
        <v>2922240.8394499999</v>
      </c>
      <c r="P22" s="12">
        <v>3081061.3207000005</v>
      </c>
      <c r="Q22" s="12">
        <v>3216882.4532499998</v>
      </c>
      <c r="R22" s="12">
        <v>2723408.2882200005</v>
      </c>
      <c r="S22" s="12">
        <v>3365619.0630599996</v>
      </c>
      <c r="T22" s="12">
        <v>3407171.34296</v>
      </c>
      <c r="U22" s="12">
        <v>2967802.7878</v>
      </c>
      <c r="V22" s="12">
        <v>3626449.5141600003</v>
      </c>
      <c r="W22" s="12">
        <v>3850603.4215700002</v>
      </c>
      <c r="X22" s="12">
        <v>3358375.2452500002</v>
      </c>
      <c r="Y22" s="12">
        <v>3563918.3787499997</v>
      </c>
      <c r="Z22" s="12">
        <v>3608670.3977500005</v>
      </c>
      <c r="AA22" s="12">
        <v>2874699.5187499998</v>
      </c>
      <c r="AB22" s="12">
        <v>2925012.1495100004</v>
      </c>
      <c r="AC22" s="12">
        <v>3607203.1147700003</v>
      </c>
      <c r="AD22" s="12">
        <v>3442156.0379599999</v>
      </c>
      <c r="AE22" s="12">
        <v>4172410.7852699999</v>
      </c>
      <c r="AF22" s="12">
        <v>4026740.2240300002</v>
      </c>
      <c r="AG22" s="12">
        <v>3430879.88283</v>
      </c>
      <c r="AH22" s="12">
        <v>3373443.0573</v>
      </c>
      <c r="AI22" s="12">
        <v>3333256.9614200001</v>
      </c>
      <c r="AJ22" s="12">
        <v>2933520.2149800002</v>
      </c>
      <c r="AK22" s="12">
        <v>2976530.8813900002</v>
      </c>
      <c r="AL22" s="12">
        <v>3351118.3820000002</v>
      </c>
      <c r="AM22" s="12">
        <f>'[1]Остаток_по срокам_отз'!B27</f>
        <v>2692341.9983299999</v>
      </c>
      <c r="AN22"/>
      <c r="AO22"/>
      <c r="AP22"/>
      <c r="AQ22"/>
      <c r="AR22"/>
      <c r="AS22"/>
      <c r="AT22"/>
      <c r="AU22"/>
      <c r="AV22"/>
      <c r="AW22"/>
    </row>
    <row r="23" spans="1:49" s="1" customFormat="1" ht="13.35" customHeight="1" x14ac:dyDescent="0.2">
      <c r="A23" s="5" t="s">
        <v>17</v>
      </c>
      <c r="B23" s="6">
        <v>1603942.9939999999</v>
      </c>
      <c r="C23" s="6">
        <v>1432530.29</v>
      </c>
      <c r="D23" s="6">
        <v>1370659.0279999999</v>
      </c>
      <c r="E23" s="6">
        <v>1291722.6359999999</v>
      </c>
      <c r="F23" s="6">
        <v>1219227.936</v>
      </c>
      <c r="G23" s="6">
        <v>1342897.9439999999</v>
      </c>
      <c r="H23" s="6">
        <v>1371532.9509999999</v>
      </c>
      <c r="I23" s="6">
        <v>1148732.4890000001</v>
      </c>
      <c r="J23" s="6">
        <v>1110890.44</v>
      </c>
      <c r="K23" s="6">
        <v>1677856.4669999999</v>
      </c>
      <c r="L23" s="6">
        <v>1411577.9232900001</v>
      </c>
      <c r="M23" s="6">
        <v>1551938.1564699998</v>
      </c>
      <c r="N23" s="6">
        <v>1824762.9197299995</v>
      </c>
      <c r="O23" s="6">
        <v>1583977.5780100003</v>
      </c>
      <c r="P23" s="6">
        <v>1581603.0201299996</v>
      </c>
      <c r="Q23" s="6">
        <v>1635345.1412200003</v>
      </c>
      <c r="R23" s="6">
        <v>1352991.9405700001</v>
      </c>
      <c r="S23" s="6">
        <v>1493132.40068</v>
      </c>
      <c r="T23" s="6">
        <v>1517687.8031800003</v>
      </c>
      <c r="U23" s="6">
        <v>1311913.2253299998</v>
      </c>
      <c r="V23" s="6">
        <v>1606383.5374100003</v>
      </c>
      <c r="W23" s="6">
        <v>1776879.39203</v>
      </c>
      <c r="X23" s="6">
        <v>1437847.9888200001</v>
      </c>
      <c r="Y23" s="6">
        <v>1608120.6350399998</v>
      </c>
      <c r="Z23" s="6">
        <v>1646175.8534599999</v>
      </c>
      <c r="AA23" s="6">
        <v>1229976.7120399999</v>
      </c>
      <c r="AB23" s="6">
        <v>1263150.7133499999</v>
      </c>
      <c r="AC23" s="6">
        <v>1680704.1615199998</v>
      </c>
      <c r="AD23" s="6">
        <v>1551284.17459</v>
      </c>
      <c r="AE23" s="6">
        <v>1831120.3179500001</v>
      </c>
      <c r="AF23" s="6">
        <v>1853663.41163</v>
      </c>
      <c r="AG23" s="6">
        <v>1433110.94679</v>
      </c>
      <c r="AH23" s="6">
        <v>1534452.0652600001</v>
      </c>
      <c r="AI23" s="6">
        <v>1464102.6898399999</v>
      </c>
      <c r="AJ23" s="6">
        <v>1159555.7768999999</v>
      </c>
      <c r="AK23" s="6">
        <v>1157847.5096499999</v>
      </c>
      <c r="AL23" s="6">
        <v>1117178.9369999999</v>
      </c>
      <c r="AM23" s="6">
        <f>'[1]Остаток_по срокам_отз'!B28</f>
        <v>897325.55455</v>
      </c>
      <c r="AN23"/>
      <c r="AO23"/>
      <c r="AP23"/>
      <c r="AQ23"/>
      <c r="AR23"/>
      <c r="AS23"/>
      <c r="AT23"/>
      <c r="AU23"/>
      <c r="AV23"/>
      <c r="AW23"/>
    </row>
    <row r="24" spans="1:49" s="1" customFormat="1" ht="13.35" customHeight="1" x14ac:dyDescent="0.2">
      <c r="A24" s="5" t="s">
        <v>18</v>
      </c>
      <c r="B24" s="6">
        <v>1117488.173</v>
      </c>
      <c r="C24" s="6">
        <v>885930.87199999997</v>
      </c>
      <c r="D24" s="6">
        <v>833093.69700000004</v>
      </c>
      <c r="E24" s="6">
        <v>882452.93200000003</v>
      </c>
      <c r="F24" s="6">
        <v>743084.85900000005</v>
      </c>
      <c r="G24" s="6">
        <v>907532.125</v>
      </c>
      <c r="H24" s="6">
        <v>1008404.095</v>
      </c>
      <c r="I24" s="6">
        <v>931534.78200000001</v>
      </c>
      <c r="J24" s="6">
        <v>640269.23800000001</v>
      </c>
      <c r="K24" s="6">
        <v>568223.87300000002</v>
      </c>
      <c r="L24" s="6">
        <v>494503.10284000001</v>
      </c>
      <c r="M24" s="6">
        <v>635592.05756999995</v>
      </c>
      <c r="N24" s="6">
        <v>743492.42818000005</v>
      </c>
      <c r="O24" s="6">
        <v>761033.89582000009</v>
      </c>
      <c r="P24" s="6">
        <v>891714.80009999988</v>
      </c>
      <c r="Q24" s="6">
        <v>940741.60208999994</v>
      </c>
      <c r="R24" s="6">
        <v>836240.43854000012</v>
      </c>
      <c r="S24" s="6">
        <v>1196623.1761699999</v>
      </c>
      <c r="T24" s="6">
        <v>1240838.7222200001</v>
      </c>
      <c r="U24" s="6">
        <v>1091312.8361599999</v>
      </c>
      <c r="V24" s="6">
        <v>1304823.6516999998</v>
      </c>
      <c r="W24" s="6">
        <v>1368374.6633799998</v>
      </c>
      <c r="X24" s="6">
        <v>1266773.04577</v>
      </c>
      <c r="Y24" s="6">
        <v>1318941.6277100001</v>
      </c>
      <c r="Z24" s="6">
        <v>1330591.3025199999</v>
      </c>
      <c r="AA24" s="6">
        <v>1112345.7803699998</v>
      </c>
      <c r="AB24" s="6">
        <v>1200433.7429500003</v>
      </c>
      <c r="AC24" s="6">
        <v>1299958.2313599999</v>
      </c>
      <c r="AD24" s="6">
        <v>1283058.4321999999</v>
      </c>
      <c r="AE24" s="6">
        <v>1672973.17301</v>
      </c>
      <c r="AF24" s="6">
        <v>1491944.91974</v>
      </c>
      <c r="AG24" s="6">
        <v>1366233.0671699999</v>
      </c>
      <c r="AH24" s="6">
        <v>1141863.3957199999</v>
      </c>
      <c r="AI24" s="6">
        <v>1086092.6798099999</v>
      </c>
      <c r="AJ24" s="6">
        <v>956845.78486000001</v>
      </c>
      <c r="AK24" s="6">
        <v>947521.23835999996</v>
      </c>
      <c r="AL24" s="6">
        <v>1196774.3666300001</v>
      </c>
      <c r="AM24" s="6">
        <f>'[1]Остаток_по срокам_отз'!B29</f>
        <v>764986.26922000002</v>
      </c>
      <c r="AN24"/>
      <c r="AO24"/>
      <c r="AP24"/>
      <c r="AQ24"/>
      <c r="AR24"/>
      <c r="AS24"/>
      <c r="AT24"/>
      <c r="AU24"/>
      <c r="AV24"/>
      <c r="AW24"/>
    </row>
    <row r="25" spans="1:49" s="1" customFormat="1" ht="13.35" customHeight="1" x14ac:dyDescent="0.2">
      <c r="A25" s="5" t="s">
        <v>19</v>
      </c>
      <c r="B25" s="6">
        <v>483723.42</v>
      </c>
      <c r="C25" s="6">
        <v>417801.45799999998</v>
      </c>
      <c r="D25" s="6">
        <v>518888.45</v>
      </c>
      <c r="E25" s="6">
        <v>507649.79499999998</v>
      </c>
      <c r="F25" s="6">
        <v>490697.08399999997</v>
      </c>
      <c r="G25" s="6">
        <v>466554.53899999999</v>
      </c>
      <c r="H25" s="6">
        <v>725549.56400000001</v>
      </c>
      <c r="I25" s="6">
        <v>607535.05099999998</v>
      </c>
      <c r="J25" s="6">
        <v>438759.19099999999</v>
      </c>
      <c r="K25" s="6">
        <v>504908.228</v>
      </c>
      <c r="L25" s="6">
        <v>581061.14879999997</v>
      </c>
      <c r="M25" s="6">
        <v>583099.51368000009</v>
      </c>
      <c r="N25" s="6">
        <v>662441.92984999996</v>
      </c>
      <c r="O25" s="6">
        <v>577229.36561999994</v>
      </c>
      <c r="P25" s="6">
        <v>607743.50047000009</v>
      </c>
      <c r="Q25" s="6">
        <v>640795.70994000009</v>
      </c>
      <c r="R25" s="6">
        <v>534175.90911000001</v>
      </c>
      <c r="S25" s="6">
        <v>675863.48621</v>
      </c>
      <c r="T25" s="6">
        <v>648644.81756</v>
      </c>
      <c r="U25" s="6">
        <v>564576.72630999994</v>
      </c>
      <c r="V25" s="6">
        <v>715242.3250500001</v>
      </c>
      <c r="W25" s="6">
        <v>705349.36615999998</v>
      </c>
      <c r="X25" s="6">
        <v>653754.21065999998</v>
      </c>
      <c r="Y25" s="6">
        <v>636856.11600000004</v>
      </c>
      <c r="Z25" s="6">
        <v>631903.24176999996</v>
      </c>
      <c r="AA25" s="6">
        <v>532377.02633999998</v>
      </c>
      <c r="AB25" s="6">
        <v>461427.69321</v>
      </c>
      <c r="AC25" s="6">
        <v>626540.72189000016</v>
      </c>
      <c r="AD25" s="6">
        <v>607813.43117</v>
      </c>
      <c r="AE25" s="6">
        <v>668317.29431000003</v>
      </c>
      <c r="AF25" s="6">
        <v>681131.89266000001</v>
      </c>
      <c r="AG25" s="6">
        <v>631535.86887000001</v>
      </c>
      <c r="AH25" s="6">
        <v>697127.59632000001</v>
      </c>
      <c r="AI25" s="6">
        <v>783061.59177000006</v>
      </c>
      <c r="AJ25" s="6">
        <v>817118.65321999998</v>
      </c>
      <c r="AK25" s="6">
        <v>871162.13338000001</v>
      </c>
      <c r="AL25" s="6">
        <v>1037165.07837</v>
      </c>
      <c r="AM25" s="6">
        <f>'[1]Остаток_по срокам_отз'!B30</f>
        <v>1030030.17456</v>
      </c>
      <c r="AN25"/>
      <c r="AO25"/>
      <c r="AP25"/>
      <c r="AQ25"/>
      <c r="AR25"/>
      <c r="AS25"/>
      <c r="AT25"/>
      <c r="AU25"/>
      <c r="AV25"/>
      <c r="AW25"/>
    </row>
    <row r="26" spans="1:49" s="1" customFormat="1" ht="13.35" customHeight="1" x14ac:dyDescent="0.2">
      <c r="A26" s="7" t="s">
        <v>5</v>
      </c>
      <c r="B26" s="12">
        <v>284601.79300000001</v>
      </c>
      <c r="C26" s="12">
        <v>271777.99800000002</v>
      </c>
      <c r="D26" s="12">
        <v>255382.29399999999</v>
      </c>
      <c r="E26" s="12">
        <v>220088.61300000001</v>
      </c>
      <c r="F26" s="12">
        <v>232138.67300000001</v>
      </c>
      <c r="G26" s="12">
        <v>256052.69399999999</v>
      </c>
      <c r="H26" s="12">
        <v>263343.59499999997</v>
      </c>
      <c r="I26" s="12">
        <v>243063.959</v>
      </c>
      <c r="J26" s="12">
        <v>210806.90400000001</v>
      </c>
      <c r="K26" s="12">
        <v>256494.71100000001</v>
      </c>
      <c r="L26" s="12">
        <v>276758.02196000004</v>
      </c>
      <c r="M26" s="12">
        <v>245541.78021</v>
      </c>
      <c r="N26" s="12">
        <v>218873.97820000001</v>
      </c>
      <c r="O26" s="12">
        <v>198811.41132000001</v>
      </c>
      <c r="P26" s="12">
        <v>197015.47722999999</v>
      </c>
      <c r="Q26" s="12">
        <v>181409.72967</v>
      </c>
      <c r="R26" s="12">
        <v>166749.32366000002</v>
      </c>
      <c r="S26" s="12">
        <v>162235.57802000002</v>
      </c>
      <c r="T26" s="12">
        <v>163480.56581999999</v>
      </c>
      <c r="U26" s="12">
        <v>164406.56816000002</v>
      </c>
      <c r="V26" s="12">
        <v>168084.35839999997</v>
      </c>
      <c r="W26" s="12">
        <v>170738.21606000001</v>
      </c>
      <c r="X26" s="12">
        <v>175094.49353000001</v>
      </c>
      <c r="Y26" s="12">
        <v>190396.07442000002</v>
      </c>
      <c r="Z26" s="12">
        <v>199298.46968000001</v>
      </c>
      <c r="AA26" s="12">
        <v>223639.52414000002</v>
      </c>
      <c r="AB26" s="12">
        <v>222887.60807000002</v>
      </c>
      <c r="AC26" s="12">
        <v>264282.62293999997</v>
      </c>
      <c r="AD26" s="12">
        <v>294718.60453000001</v>
      </c>
      <c r="AE26" s="12">
        <v>313942.51010999997</v>
      </c>
      <c r="AF26" s="12">
        <v>313454.57127999997</v>
      </c>
      <c r="AG26" s="12">
        <v>323141.62719999999</v>
      </c>
      <c r="AH26" s="12">
        <v>336455.35466999997</v>
      </c>
      <c r="AI26" s="12">
        <v>323013.06287999998</v>
      </c>
      <c r="AJ26" s="12">
        <v>311405.58013999998</v>
      </c>
      <c r="AK26" s="12">
        <v>301900.42038000003</v>
      </c>
      <c r="AL26" s="12">
        <v>303061.70671</v>
      </c>
      <c r="AM26" s="12">
        <f>'[1]Остаток_по срокам_отз'!B31</f>
        <v>308600.60073000001</v>
      </c>
      <c r="AN26"/>
      <c r="AO26"/>
      <c r="AP26"/>
      <c r="AQ26"/>
      <c r="AR26"/>
      <c r="AS26"/>
      <c r="AT26"/>
      <c r="AU26"/>
      <c r="AV26"/>
      <c r="AW26"/>
    </row>
    <row r="27" spans="1:49" s="1" customFormat="1" ht="13.35" customHeight="1" x14ac:dyDescent="0.2">
      <c r="A27" s="5" t="s">
        <v>17</v>
      </c>
      <c r="B27" s="6">
        <v>159247.70800000001</v>
      </c>
      <c r="C27" s="6">
        <v>151871.88399999999</v>
      </c>
      <c r="D27" s="6">
        <v>140979.003</v>
      </c>
      <c r="E27" s="6">
        <v>126809.74400000001</v>
      </c>
      <c r="F27" s="6">
        <v>139437.64000000001</v>
      </c>
      <c r="G27" s="6">
        <v>166513.155</v>
      </c>
      <c r="H27" s="6">
        <v>175150.70499999999</v>
      </c>
      <c r="I27" s="6">
        <v>162111.12700000001</v>
      </c>
      <c r="J27" s="6">
        <v>145595.902</v>
      </c>
      <c r="K27" s="6">
        <v>193115.07399999999</v>
      </c>
      <c r="L27" s="6">
        <v>219606.05905999997</v>
      </c>
      <c r="M27" s="6">
        <v>194698.10618</v>
      </c>
      <c r="N27" s="6">
        <v>164198.52385000003</v>
      </c>
      <c r="O27" s="6">
        <v>152200.13566</v>
      </c>
      <c r="P27" s="6">
        <v>150511.75863</v>
      </c>
      <c r="Q27" s="6">
        <v>140328.28805999999</v>
      </c>
      <c r="R27" s="6">
        <v>129617.62107000001</v>
      </c>
      <c r="S27" s="6">
        <v>126031.17297</v>
      </c>
      <c r="T27" s="6">
        <v>129804.66426000001</v>
      </c>
      <c r="U27" s="6">
        <v>132388.18095000001</v>
      </c>
      <c r="V27" s="6">
        <v>136994.4828</v>
      </c>
      <c r="W27" s="6">
        <v>143321.61223</v>
      </c>
      <c r="X27" s="6">
        <v>149862.28578000003</v>
      </c>
      <c r="Y27" s="6">
        <v>162757.61592000001</v>
      </c>
      <c r="Z27" s="6">
        <v>173040.56513999999</v>
      </c>
      <c r="AA27" s="6">
        <v>193472.82452000005</v>
      </c>
      <c r="AB27" s="6">
        <v>193488.62388</v>
      </c>
      <c r="AC27" s="6">
        <v>237131.46543000001</v>
      </c>
      <c r="AD27" s="6">
        <v>268612.07111999998</v>
      </c>
      <c r="AE27" s="6">
        <v>287141.47321000003</v>
      </c>
      <c r="AF27" s="6">
        <v>285422.34649000003</v>
      </c>
      <c r="AG27" s="6">
        <v>294727.41453000001</v>
      </c>
      <c r="AH27" s="6">
        <v>304457.31644000002</v>
      </c>
      <c r="AI27" s="6">
        <v>289139.77126000001</v>
      </c>
      <c r="AJ27" s="6">
        <v>274895.49103999999</v>
      </c>
      <c r="AK27" s="6">
        <v>263798.55751000001</v>
      </c>
      <c r="AL27" s="6">
        <v>262639.18083000003</v>
      </c>
      <c r="AM27" s="6">
        <f>'[1]Остаток_по срокам_отз'!B32</f>
        <v>266010.15893999999</v>
      </c>
      <c r="AN27"/>
      <c r="AO27"/>
      <c r="AP27"/>
      <c r="AQ27"/>
      <c r="AR27"/>
      <c r="AS27"/>
      <c r="AT27"/>
      <c r="AU27"/>
      <c r="AV27"/>
      <c r="AW27"/>
    </row>
    <row r="28" spans="1:49" s="1" customFormat="1" ht="13.35" customHeight="1" x14ac:dyDescent="0.2">
      <c r="A28" s="5" t="s">
        <v>18</v>
      </c>
      <c r="B28" s="6">
        <v>27010.55</v>
      </c>
      <c r="C28" s="6">
        <v>25566.753000000001</v>
      </c>
      <c r="D28" s="6">
        <v>23590.746999999999</v>
      </c>
      <c r="E28" s="6">
        <v>16620.708999999999</v>
      </c>
      <c r="F28" s="6">
        <v>16744.838</v>
      </c>
      <c r="G28" s="6">
        <v>16546.284</v>
      </c>
      <c r="H28" s="6">
        <v>17780.718000000001</v>
      </c>
      <c r="I28" s="6">
        <v>17882.173999999999</v>
      </c>
      <c r="J28" s="6">
        <v>15998.891</v>
      </c>
      <c r="K28" s="6">
        <v>16944.113000000001</v>
      </c>
      <c r="L28" s="6">
        <v>16538.246629999998</v>
      </c>
      <c r="M28" s="6">
        <v>15943.696149999998</v>
      </c>
      <c r="N28" s="6">
        <v>15409.905200000003</v>
      </c>
      <c r="O28" s="6">
        <v>15223.793720000003</v>
      </c>
      <c r="P28" s="6">
        <v>15150.2479</v>
      </c>
      <c r="Q28" s="6">
        <v>16580.03714</v>
      </c>
      <c r="R28" s="6">
        <v>15608.504280000001</v>
      </c>
      <c r="S28" s="6">
        <v>15605.603059999999</v>
      </c>
      <c r="T28" s="6">
        <v>15039.415750000002</v>
      </c>
      <c r="U28" s="6">
        <v>14354.73777</v>
      </c>
      <c r="V28" s="6">
        <v>14687.614879999999</v>
      </c>
      <c r="W28" s="6">
        <v>12391.188269999999</v>
      </c>
      <c r="X28" s="6">
        <v>10837.643639999998</v>
      </c>
      <c r="Y28" s="6">
        <v>13355.392240000001</v>
      </c>
      <c r="Z28" s="6">
        <v>12052.70738</v>
      </c>
      <c r="AA28" s="6">
        <v>15790.097240000003</v>
      </c>
      <c r="AB28" s="6">
        <v>15496.987800000001</v>
      </c>
      <c r="AC28" s="6">
        <v>12944.244999999997</v>
      </c>
      <c r="AD28" s="6">
        <v>13168.66239</v>
      </c>
      <c r="AE28" s="6">
        <v>14318.295539999999</v>
      </c>
      <c r="AF28" s="6">
        <v>15782.22465</v>
      </c>
      <c r="AG28" s="6">
        <v>16891.349450000002</v>
      </c>
      <c r="AH28" s="6">
        <v>20049.118640000001</v>
      </c>
      <c r="AI28" s="6">
        <v>21512.502990000001</v>
      </c>
      <c r="AJ28" s="6">
        <v>23850.118210000001</v>
      </c>
      <c r="AK28" s="6">
        <v>25032.22841</v>
      </c>
      <c r="AL28" s="6">
        <v>27178.34649</v>
      </c>
      <c r="AM28" s="6">
        <f>'[1]Остаток_по срокам_отз'!B33</f>
        <v>28150.944950000001</v>
      </c>
      <c r="AN28"/>
      <c r="AO28"/>
      <c r="AP28"/>
      <c r="AQ28"/>
      <c r="AR28"/>
      <c r="AS28"/>
      <c r="AT28"/>
      <c r="AU28"/>
      <c r="AV28"/>
      <c r="AW28"/>
    </row>
    <row r="29" spans="1:49" s="1" customFormat="1" ht="13.35" customHeight="1" x14ac:dyDescent="0.2">
      <c r="A29" s="5" t="s">
        <v>19</v>
      </c>
      <c r="B29" s="6">
        <v>98343.535000000003</v>
      </c>
      <c r="C29" s="6">
        <v>94339.361000000004</v>
      </c>
      <c r="D29" s="6">
        <v>90812.543999999994</v>
      </c>
      <c r="E29" s="6">
        <v>76658.16</v>
      </c>
      <c r="F29" s="6">
        <v>75956.195000000007</v>
      </c>
      <c r="G29" s="6">
        <v>72993.255000000005</v>
      </c>
      <c r="H29" s="6">
        <v>70412.172000000006</v>
      </c>
      <c r="I29" s="6">
        <v>63070.658000000003</v>
      </c>
      <c r="J29" s="6">
        <v>49212.110999999997</v>
      </c>
      <c r="K29" s="6">
        <v>46435.523999999998</v>
      </c>
      <c r="L29" s="6">
        <v>40613.716270000004</v>
      </c>
      <c r="M29" s="6">
        <v>34899.977879999999</v>
      </c>
      <c r="N29" s="6">
        <v>39265.549149999999</v>
      </c>
      <c r="O29" s="6">
        <v>31387.481940000005</v>
      </c>
      <c r="P29" s="6">
        <v>31353.470699999998</v>
      </c>
      <c r="Q29" s="6">
        <v>24501.404469999998</v>
      </c>
      <c r="R29" s="6">
        <v>21523.19831</v>
      </c>
      <c r="S29" s="6">
        <v>20598.801990000004</v>
      </c>
      <c r="T29" s="6">
        <v>18636.485809999998</v>
      </c>
      <c r="U29" s="6">
        <v>17663.649440000001</v>
      </c>
      <c r="V29" s="6">
        <v>16402.260720000002</v>
      </c>
      <c r="W29" s="6">
        <v>15025.415560000001</v>
      </c>
      <c r="X29" s="6">
        <v>14394.564109999999</v>
      </c>
      <c r="Y29" s="6">
        <v>14283.06626</v>
      </c>
      <c r="Z29" s="6">
        <v>14205.19716</v>
      </c>
      <c r="AA29" s="6">
        <v>14376.602379999998</v>
      </c>
      <c r="AB29" s="6">
        <v>13901.99639</v>
      </c>
      <c r="AC29" s="6">
        <v>14206.91251</v>
      </c>
      <c r="AD29" s="6">
        <v>12937.87102</v>
      </c>
      <c r="AE29" s="6">
        <v>12482.74136</v>
      </c>
      <c r="AF29" s="6">
        <v>12250.00014</v>
      </c>
      <c r="AG29" s="6">
        <v>11522.863219999999</v>
      </c>
      <c r="AH29" s="6">
        <v>11948.91959</v>
      </c>
      <c r="AI29" s="6">
        <v>12360.788629999999</v>
      </c>
      <c r="AJ29" s="6">
        <v>12659.970890000001</v>
      </c>
      <c r="AK29" s="6">
        <v>13069.634459999999</v>
      </c>
      <c r="AL29" s="6">
        <v>13244.179389999999</v>
      </c>
      <c r="AM29" s="6">
        <f>'[1]Остаток_по срокам_отз'!B34</f>
        <v>14439.49684</v>
      </c>
      <c r="AN29"/>
      <c r="AO29"/>
      <c r="AP29"/>
      <c r="AQ29"/>
      <c r="AR29"/>
      <c r="AS29"/>
      <c r="AT29"/>
      <c r="AU29"/>
      <c r="AV29"/>
      <c r="AW29"/>
    </row>
    <row r="30" spans="1:49" s="1" customFormat="1" ht="13.35" customHeight="1" outlineLevel="1" x14ac:dyDescent="0.2">
      <c r="A30" s="9" t="s">
        <v>22</v>
      </c>
      <c r="B30" s="10">
        <v>28527.194</v>
      </c>
      <c r="C30" s="10">
        <v>31086.745999999999</v>
      </c>
      <c r="D30" s="10">
        <v>32892.209000000003</v>
      </c>
      <c r="E30" s="10">
        <v>36444.822999999997</v>
      </c>
      <c r="F30" s="10">
        <v>53993.773999999998</v>
      </c>
      <c r="G30" s="10">
        <v>72572.960999999996</v>
      </c>
      <c r="H30" s="10">
        <v>92772.78</v>
      </c>
      <c r="I30" s="10">
        <v>113963.466</v>
      </c>
      <c r="J30" s="10">
        <v>137679.842</v>
      </c>
      <c r="K30" s="10">
        <v>162332.53</v>
      </c>
      <c r="L30" s="10">
        <v>187204.20963</v>
      </c>
      <c r="M30" s="10">
        <v>211311.71601999999</v>
      </c>
      <c r="N30" s="10">
        <v>236113.31706999999</v>
      </c>
      <c r="O30" s="10">
        <v>260698.79274</v>
      </c>
      <c r="P30" s="10">
        <v>282283.29064000002</v>
      </c>
      <c r="Q30" s="10">
        <v>305720.76844000001</v>
      </c>
      <c r="R30" s="10">
        <v>331217.65491999994</v>
      </c>
      <c r="S30" s="10">
        <v>352459.55671000003</v>
      </c>
      <c r="T30" s="10">
        <v>370921.21327000001</v>
      </c>
      <c r="U30" s="10">
        <v>389717.30273</v>
      </c>
      <c r="V30" s="10">
        <v>410895.83115000004</v>
      </c>
      <c r="W30" s="10">
        <v>433480.00511999999</v>
      </c>
      <c r="X30" s="10">
        <v>451053.67176</v>
      </c>
      <c r="Y30" s="10">
        <v>465446.88419000001</v>
      </c>
      <c r="Z30" s="10">
        <v>505514.12993</v>
      </c>
      <c r="AA30" s="10">
        <v>524569.69116000005</v>
      </c>
      <c r="AB30" s="10">
        <v>542534.38066999998</v>
      </c>
      <c r="AC30" s="10">
        <v>556376.88783999998</v>
      </c>
      <c r="AD30" s="10">
        <v>578474.29273999995</v>
      </c>
      <c r="AE30" s="10">
        <v>595529.02350000001</v>
      </c>
      <c r="AF30" s="10">
        <v>611963.12532999995</v>
      </c>
      <c r="AG30" s="10">
        <v>628908.21250999998</v>
      </c>
      <c r="AH30" s="10">
        <v>647939.22580999997</v>
      </c>
      <c r="AI30" s="10">
        <v>666460.87823000003</v>
      </c>
      <c r="AJ30" s="10">
        <v>676932.99875000003</v>
      </c>
      <c r="AK30" s="10">
        <v>688885.36747000006</v>
      </c>
      <c r="AL30" s="10">
        <v>754062.99742999999</v>
      </c>
      <c r="AM30" s="10">
        <f>'[1]Остаток_по срокам_отз'!B35</f>
        <v>766980.47811999999</v>
      </c>
      <c r="AN30"/>
      <c r="AO30"/>
      <c r="AP30"/>
      <c r="AQ30"/>
      <c r="AR30"/>
      <c r="AS30"/>
      <c r="AT30"/>
      <c r="AU30"/>
      <c r="AV30"/>
      <c r="AW30"/>
    </row>
    <row r="31" spans="1:49" s="1" customFormat="1" ht="13.35" customHeight="1" outlineLevel="1" x14ac:dyDescent="0.2">
      <c r="A31" s="5" t="s">
        <v>17</v>
      </c>
      <c r="B31" s="6" t="s">
        <v>2</v>
      </c>
      <c r="C31" s="6" t="s">
        <v>2</v>
      </c>
      <c r="D31" s="6" t="s">
        <v>2</v>
      </c>
      <c r="E31" s="6" t="s">
        <v>2</v>
      </c>
      <c r="F31" s="6" t="s">
        <v>2</v>
      </c>
      <c r="G31" s="6" t="s">
        <v>2</v>
      </c>
      <c r="H31" s="6" t="s">
        <v>2</v>
      </c>
      <c r="I31" s="6" t="s">
        <v>2</v>
      </c>
      <c r="J31" s="6" t="s">
        <v>2</v>
      </c>
      <c r="K31" s="6" t="s">
        <v>2</v>
      </c>
      <c r="L31" s="6" t="s">
        <v>2</v>
      </c>
      <c r="M31" s="6" t="s">
        <v>2</v>
      </c>
      <c r="N31" s="6" t="s">
        <v>2</v>
      </c>
      <c r="O31" s="6" t="s">
        <v>2</v>
      </c>
      <c r="P31" s="6" t="s">
        <v>2</v>
      </c>
      <c r="Q31" s="6" t="s">
        <v>2</v>
      </c>
      <c r="R31" s="6" t="s">
        <v>2</v>
      </c>
      <c r="S31" s="6" t="s">
        <v>2</v>
      </c>
      <c r="T31" s="6" t="s">
        <v>2</v>
      </c>
      <c r="U31" s="6" t="s">
        <v>2</v>
      </c>
      <c r="V31" s="6" t="s">
        <v>2</v>
      </c>
      <c r="W31" s="6" t="s">
        <v>2</v>
      </c>
      <c r="X31" s="6" t="s">
        <v>2</v>
      </c>
      <c r="Y31" s="6" t="s">
        <v>2</v>
      </c>
      <c r="Z31" s="6" t="s">
        <v>2</v>
      </c>
      <c r="AA31" s="6" t="s">
        <v>2</v>
      </c>
      <c r="AB31" s="6" t="s">
        <v>2</v>
      </c>
      <c r="AC31" s="6" t="s">
        <v>2</v>
      </c>
      <c r="AD31" s="6" t="s">
        <v>2</v>
      </c>
      <c r="AE31" s="6" t="s">
        <v>2</v>
      </c>
      <c r="AF31" s="6" t="s">
        <v>2</v>
      </c>
      <c r="AG31" s="6" t="s">
        <v>2</v>
      </c>
      <c r="AH31" s="6" t="s">
        <v>2</v>
      </c>
      <c r="AI31" s="6" t="s">
        <v>2</v>
      </c>
      <c r="AJ31" s="6" t="s">
        <v>2</v>
      </c>
      <c r="AK31" s="6" t="s">
        <v>2</v>
      </c>
      <c r="AL31" s="6" t="s">
        <v>2</v>
      </c>
      <c r="AM31" s="6" t="str">
        <f>'[1]Остаток_по срокам_отз'!B36</f>
        <v>0,00</v>
      </c>
      <c r="AN31"/>
      <c r="AO31"/>
      <c r="AP31"/>
      <c r="AQ31"/>
      <c r="AR31"/>
      <c r="AS31"/>
      <c r="AT31"/>
      <c r="AU31"/>
      <c r="AV31"/>
      <c r="AW31"/>
    </row>
    <row r="32" spans="1:49" s="1" customFormat="1" ht="13.35" customHeight="1" outlineLevel="1" x14ac:dyDescent="0.2">
      <c r="A32" s="5" t="s">
        <v>18</v>
      </c>
      <c r="B32" s="6" t="s">
        <v>2</v>
      </c>
      <c r="C32" s="6" t="s">
        <v>2</v>
      </c>
      <c r="D32" s="6" t="s">
        <v>2</v>
      </c>
      <c r="E32" s="6" t="s">
        <v>2</v>
      </c>
      <c r="F32" s="6" t="s">
        <v>2</v>
      </c>
      <c r="G32" s="6" t="s">
        <v>2</v>
      </c>
      <c r="H32" s="6" t="s">
        <v>2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6" t="s">
        <v>2</v>
      </c>
      <c r="P32" s="6" t="s">
        <v>2</v>
      </c>
      <c r="Q32" s="6" t="s">
        <v>2</v>
      </c>
      <c r="R32" s="6" t="s">
        <v>2</v>
      </c>
      <c r="S32" s="6" t="s">
        <v>2</v>
      </c>
      <c r="T32" s="6" t="s">
        <v>2</v>
      </c>
      <c r="U32" s="6" t="s">
        <v>2</v>
      </c>
      <c r="V32" s="6" t="s">
        <v>2</v>
      </c>
      <c r="W32" s="6" t="s">
        <v>2</v>
      </c>
      <c r="X32" s="6" t="s">
        <v>2</v>
      </c>
      <c r="Y32" s="6" t="s">
        <v>2</v>
      </c>
      <c r="Z32" s="6" t="s">
        <v>2</v>
      </c>
      <c r="AA32" s="6" t="s">
        <v>2</v>
      </c>
      <c r="AB32" s="6" t="s">
        <v>2</v>
      </c>
      <c r="AC32" s="6" t="s">
        <v>2</v>
      </c>
      <c r="AD32" s="6" t="s">
        <v>2</v>
      </c>
      <c r="AE32" s="6" t="s">
        <v>2</v>
      </c>
      <c r="AF32" s="6" t="s">
        <v>2</v>
      </c>
      <c r="AG32" s="6" t="s">
        <v>2</v>
      </c>
      <c r="AH32" s="6" t="s">
        <v>2</v>
      </c>
      <c r="AI32" s="6" t="s">
        <v>2</v>
      </c>
      <c r="AJ32" s="6" t="s">
        <v>2</v>
      </c>
      <c r="AK32" s="6" t="s">
        <v>2</v>
      </c>
      <c r="AL32" s="6" t="s">
        <v>2</v>
      </c>
      <c r="AM32" s="6" t="str">
        <f>'[1]Остаток_по срокам_отз'!B37</f>
        <v>0,00</v>
      </c>
      <c r="AN32"/>
      <c r="AO32"/>
      <c r="AP32"/>
      <c r="AQ32"/>
      <c r="AR32"/>
      <c r="AS32"/>
      <c r="AT32"/>
      <c r="AU32"/>
      <c r="AV32"/>
      <c r="AW32"/>
    </row>
    <row r="33" spans="1:49" s="1" customFormat="1" ht="13.35" customHeight="1" outlineLevel="1" x14ac:dyDescent="0.2">
      <c r="A33" s="5" t="s">
        <v>19</v>
      </c>
      <c r="B33" s="6">
        <v>28527.194</v>
      </c>
      <c r="C33" s="6">
        <v>31086.745999999999</v>
      </c>
      <c r="D33" s="6">
        <v>32892.209000000003</v>
      </c>
      <c r="E33" s="6">
        <v>36444.822999999997</v>
      </c>
      <c r="F33" s="6">
        <v>53993.773999999998</v>
      </c>
      <c r="G33" s="6">
        <v>72572.960999999996</v>
      </c>
      <c r="H33" s="6">
        <v>92772.78</v>
      </c>
      <c r="I33" s="6">
        <v>113963.466</v>
      </c>
      <c r="J33" s="6">
        <v>137679.842</v>
      </c>
      <c r="K33" s="6">
        <v>162332.53</v>
      </c>
      <c r="L33" s="6">
        <v>187204.20963000003</v>
      </c>
      <c r="M33" s="6">
        <v>211311.71601999999</v>
      </c>
      <c r="N33" s="6">
        <v>236113.31706999999</v>
      </c>
      <c r="O33" s="6">
        <v>260698.79273999998</v>
      </c>
      <c r="P33" s="6">
        <v>282283.29063999996</v>
      </c>
      <c r="Q33" s="6">
        <v>305720.76844000007</v>
      </c>
      <c r="R33" s="6">
        <v>331217.65492</v>
      </c>
      <c r="S33" s="6">
        <v>352459.55671000003</v>
      </c>
      <c r="T33" s="6">
        <v>370921.21327000001</v>
      </c>
      <c r="U33" s="6">
        <v>389717.30273</v>
      </c>
      <c r="V33" s="6">
        <v>410895.83114999998</v>
      </c>
      <c r="W33" s="6">
        <v>433480.00511999999</v>
      </c>
      <c r="X33" s="6">
        <v>451053.67176</v>
      </c>
      <c r="Y33" s="6">
        <v>465446.88419000007</v>
      </c>
      <c r="Z33" s="6">
        <v>505514.12992999994</v>
      </c>
      <c r="AA33" s="6">
        <v>524569.69115999993</v>
      </c>
      <c r="AB33" s="6">
        <v>542534.38066999998</v>
      </c>
      <c r="AC33" s="6">
        <v>556376.8878400001</v>
      </c>
      <c r="AD33" s="6">
        <v>578474.29273999995</v>
      </c>
      <c r="AE33" s="6">
        <v>595529.02350000001</v>
      </c>
      <c r="AF33" s="6">
        <v>611963.12532999995</v>
      </c>
      <c r="AG33" s="6">
        <v>628908.21250999998</v>
      </c>
      <c r="AH33" s="6">
        <v>647939.22580999997</v>
      </c>
      <c r="AI33" s="6">
        <v>666460.87823000003</v>
      </c>
      <c r="AJ33" s="6">
        <v>676932.99875000003</v>
      </c>
      <c r="AK33" s="6">
        <v>688885.36747000006</v>
      </c>
      <c r="AL33" s="6">
        <v>754062.99742999999</v>
      </c>
      <c r="AM33" s="6">
        <f>'[1]Остаток_по срокам_отз'!B38</f>
        <v>766980.47811999999</v>
      </c>
      <c r="AN33"/>
      <c r="AO33"/>
      <c r="AP33"/>
      <c r="AQ33"/>
      <c r="AR33"/>
      <c r="AS33"/>
      <c r="AT33"/>
      <c r="AU33"/>
      <c r="AV33"/>
      <c r="AW33"/>
    </row>
    <row r="34" spans="1:49" s="1" customFormat="1" ht="13.35" customHeight="1" outlineLevel="1" x14ac:dyDescent="0.2">
      <c r="A34" s="7" t="s">
        <v>20</v>
      </c>
      <c r="B34" s="12" t="s">
        <v>2</v>
      </c>
      <c r="C34" s="12" t="s">
        <v>2</v>
      </c>
      <c r="D34" s="12" t="s">
        <v>2</v>
      </c>
      <c r="E34" s="12" t="s">
        <v>2</v>
      </c>
      <c r="F34" s="12" t="s">
        <v>2</v>
      </c>
      <c r="G34" s="12">
        <v>777.36</v>
      </c>
      <c r="H34" s="12">
        <v>922.11</v>
      </c>
      <c r="I34" s="12">
        <v>660.5</v>
      </c>
      <c r="J34" s="12" t="s">
        <v>2</v>
      </c>
      <c r="K34" s="12" t="s">
        <v>2</v>
      </c>
      <c r="L34" s="12" t="s">
        <v>2</v>
      </c>
      <c r="M34" s="12" t="s">
        <v>2</v>
      </c>
      <c r="N34" s="12" t="s">
        <v>2</v>
      </c>
      <c r="O34" s="12" t="s">
        <v>2</v>
      </c>
      <c r="P34" s="12" t="s">
        <v>2</v>
      </c>
      <c r="Q34" s="12" t="s">
        <v>2</v>
      </c>
      <c r="R34" s="12" t="s">
        <v>2</v>
      </c>
      <c r="S34" s="12" t="s">
        <v>2</v>
      </c>
      <c r="T34" s="12" t="s">
        <v>2</v>
      </c>
      <c r="U34" s="12" t="s">
        <v>2</v>
      </c>
      <c r="V34" s="12" t="s">
        <v>2</v>
      </c>
      <c r="W34" s="12" t="s">
        <v>2</v>
      </c>
      <c r="X34" s="12" t="s">
        <v>2</v>
      </c>
      <c r="Y34" s="12" t="s">
        <v>2</v>
      </c>
      <c r="Z34" s="12" t="s">
        <v>2</v>
      </c>
      <c r="AA34" s="12" t="s">
        <v>2</v>
      </c>
      <c r="AB34" s="12" t="s">
        <v>2</v>
      </c>
      <c r="AC34" s="12" t="s">
        <v>2</v>
      </c>
      <c r="AD34" s="12" t="s">
        <v>2</v>
      </c>
      <c r="AE34" s="12" t="s">
        <v>2</v>
      </c>
      <c r="AF34" s="12" t="s">
        <v>2</v>
      </c>
      <c r="AG34" s="12" t="s">
        <v>2</v>
      </c>
      <c r="AH34" s="12" t="s">
        <v>2</v>
      </c>
      <c r="AI34" s="12" t="s">
        <v>2</v>
      </c>
      <c r="AJ34" s="12" t="s">
        <v>2</v>
      </c>
      <c r="AK34" s="12" t="s">
        <v>2</v>
      </c>
      <c r="AL34" s="12" t="s">
        <v>2</v>
      </c>
      <c r="AM34" s="12" t="str">
        <f>'[1]Остаток_по срокам_отз'!B39</f>
        <v>0,00</v>
      </c>
      <c r="AN34"/>
      <c r="AO34"/>
      <c r="AP34"/>
      <c r="AQ34"/>
      <c r="AR34"/>
      <c r="AS34"/>
      <c r="AT34"/>
      <c r="AU34"/>
      <c r="AV34"/>
      <c r="AW34"/>
    </row>
    <row r="35" spans="1:49" s="1" customFormat="1" ht="13.35" customHeight="1" outlineLevel="1" x14ac:dyDescent="0.2">
      <c r="A35" s="5" t="s">
        <v>17</v>
      </c>
      <c r="B35" s="6" t="s">
        <v>2</v>
      </c>
      <c r="C35" s="6" t="s">
        <v>2</v>
      </c>
      <c r="D35" s="6" t="s">
        <v>2</v>
      </c>
      <c r="E35" s="6" t="s">
        <v>2</v>
      </c>
      <c r="F35" s="6" t="s">
        <v>2</v>
      </c>
      <c r="G35" s="6" t="s">
        <v>2</v>
      </c>
      <c r="H35" s="6" t="s">
        <v>2</v>
      </c>
      <c r="I35" s="6" t="s">
        <v>2</v>
      </c>
      <c r="J35" s="6" t="s">
        <v>2</v>
      </c>
      <c r="K35" s="6" t="s">
        <v>2</v>
      </c>
      <c r="L35" s="6" t="s">
        <v>2</v>
      </c>
      <c r="M35" s="6" t="s">
        <v>2</v>
      </c>
      <c r="N35" s="6" t="s">
        <v>2</v>
      </c>
      <c r="O35" s="6" t="s">
        <v>2</v>
      </c>
      <c r="P35" s="6" t="s">
        <v>2</v>
      </c>
      <c r="Q35" s="6" t="s">
        <v>2</v>
      </c>
      <c r="R35" s="6" t="s">
        <v>2</v>
      </c>
      <c r="S35" s="6" t="s">
        <v>2</v>
      </c>
      <c r="T35" s="6" t="s">
        <v>2</v>
      </c>
      <c r="U35" s="6" t="s">
        <v>2</v>
      </c>
      <c r="V35" s="6" t="s">
        <v>2</v>
      </c>
      <c r="W35" s="6" t="s">
        <v>2</v>
      </c>
      <c r="X35" s="6" t="s">
        <v>2</v>
      </c>
      <c r="Y35" s="6" t="s">
        <v>2</v>
      </c>
      <c r="Z35" s="6" t="s">
        <v>2</v>
      </c>
      <c r="AA35" s="6" t="s">
        <v>2</v>
      </c>
      <c r="AB35" s="6" t="s">
        <v>2</v>
      </c>
      <c r="AC35" s="6" t="s">
        <v>2</v>
      </c>
      <c r="AD35" s="6" t="s">
        <v>2</v>
      </c>
      <c r="AE35" s="6" t="s">
        <v>2</v>
      </c>
      <c r="AF35" s="6" t="s">
        <v>2</v>
      </c>
      <c r="AG35" s="6" t="s">
        <v>2</v>
      </c>
      <c r="AH35" s="6" t="s">
        <v>2</v>
      </c>
      <c r="AI35" s="6" t="s">
        <v>2</v>
      </c>
      <c r="AJ35" s="6" t="s">
        <v>2</v>
      </c>
      <c r="AK35" s="6" t="s">
        <v>2</v>
      </c>
      <c r="AL35" s="6" t="s">
        <v>2</v>
      </c>
      <c r="AM35" s="6" t="str">
        <f>'[1]Остаток_по срокам_отз'!B40</f>
        <v>0,00</v>
      </c>
      <c r="AN35"/>
      <c r="AO35"/>
      <c r="AP35"/>
      <c r="AQ35"/>
      <c r="AR35"/>
      <c r="AS35"/>
      <c r="AT35"/>
      <c r="AU35"/>
      <c r="AV35"/>
      <c r="AW35"/>
    </row>
    <row r="36" spans="1:49" s="1" customFormat="1" ht="13.35" customHeight="1" outlineLevel="1" x14ac:dyDescent="0.2">
      <c r="A36" s="5" t="s">
        <v>18</v>
      </c>
      <c r="B36" s="6" t="s">
        <v>2</v>
      </c>
      <c r="C36" s="6" t="s">
        <v>2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6" t="s">
        <v>2</v>
      </c>
      <c r="Q36" s="6" t="s">
        <v>2</v>
      </c>
      <c r="R36" s="6" t="s">
        <v>2</v>
      </c>
      <c r="S36" s="6" t="s">
        <v>2</v>
      </c>
      <c r="T36" s="6" t="s">
        <v>2</v>
      </c>
      <c r="U36" s="6" t="s">
        <v>2</v>
      </c>
      <c r="V36" s="6" t="s">
        <v>2</v>
      </c>
      <c r="W36" s="6" t="s">
        <v>2</v>
      </c>
      <c r="X36" s="6" t="s">
        <v>2</v>
      </c>
      <c r="Y36" s="6" t="s">
        <v>2</v>
      </c>
      <c r="Z36" s="6" t="s">
        <v>2</v>
      </c>
      <c r="AA36" s="6" t="s">
        <v>2</v>
      </c>
      <c r="AB36" s="6" t="s">
        <v>2</v>
      </c>
      <c r="AC36" s="6" t="s">
        <v>2</v>
      </c>
      <c r="AD36" s="6" t="s">
        <v>2</v>
      </c>
      <c r="AE36" s="6" t="s">
        <v>2</v>
      </c>
      <c r="AF36" s="6" t="s">
        <v>2</v>
      </c>
      <c r="AG36" s="6" t="s">
        <v>2</v>
      </c>
      <c r="AH36" s="6" t="s">
        <v>2</v>
      </c>
      <c r="AI36" s="6" t="s">
        <v>2</v>
      </c>
      <c r="AJ36" s="6" t="s">
        <v>2</v>
      </c>
      <c r="AK36" s="6" t="s">
        <v>2</v>
      </c>
      <c r="AL36" s="6" t="s">
        <v>2</v>
      </c>
      <c r="AM36" s="6" t="str">
        <f>'[1]Остаток_по срокам_отз'!B41</f>
        <v>0,00</v>
      </c>
      <c r="AN36"/>
      <c r="AO36"/>
      <c r="AP36"/>
      <c r="AQ36"/>
      <c r="AR36"/>
      <c r="AS36"/>
      <c r="AT36"/>
      <c r="AU36"/>
      <c r="AV36"/>
      <c r="AW36"/>
    </row>
    <row r="37" spans="1:49" s="1" customFormat="1" ht="13.35" customHeight="1" outlineLevel="1" x14ac:dyDescent="0.2">
      <c r="A37" s="5" t="s">
        <v>19</v>
      </c>
      <c r="B37" s="6" t="s">
        <v>2</v>
      </c>
      <c r="C37" s="6" t="s">
        <v>2</v>
      </c>
      <c r="D37" s="6" t="s">
        <v>2</v>
      </c>
      <c r="E37" s="6" t="s">
        <v>2</v>
      </c>
      <c r="F37" s="6" t="s">
        <v>2</v>
      </c>
      <c r="G37" s="6">
        <v>777.36</v>
      </c>
      <c r="H37" s="6">
        <v>922.11</v>
      </c>
      <c r="I37" s="6">
        <v>660.5</v>
      </c>
      <c r="J37" s="6" t="s">
        <v>2</v>
      </c>
      <c r="K37" s="6" t="s">
        <v>2</v>
      </c>
      <c r="L37" s="6" t="s">
        <v>2</v>
      </c>
      <c r="M37" s="6" t="s">
        <v>2</v>
      </c>
      <c r="N37" s="6" t="s">
        <v>2</v>
      </c>
      <c r="O37" s="6" t="s">
        <v>2</v>
      </c>
      <c r="P37" s="6" t="s">
        <v>2</v>
      </c>
      <c r="Q37" s="6" t="s">
        <v>2</v>
      </c>
      <c r="R37" s="6" t="s">
        <v>2</v>
      </c>
      <c r="S37" s="6" t="s">
        <v>2</v>
      </c>
      <c r="T37" s="6" t="s">
        <v>2</v>
      </c>
      <c r="U37" s="6" t="s">
        <v>2</v>
      </c>
      <c r="V37" s="6" t="s">
        <v>2</v>
      </c>
      <c r="W37" s="6" t="s">
        <v>2</v>
      </c>
      <c r="X37" s="6" t="s">
        <v>2</v>
      </c>
      <c r="Y37" s="6" t="s">
        <v>2</v>
      </c>
      <c r="Z37" s="6" t="s">
        <v>2</v>
      </c>
      <c r="AA37" s="6" t="s">
        <v>2</v>
      </c>
      <c r="AB37" s="6" t="s">
        <v>2</v>
      </c>
      <c r="AC37" s="6" t="s">
        <v>2</v>
      </c>
      <c r="AD37" s="6" t="s">
        <v>2</v>
      </c>
      <c r="AE37" s="6" t="s">
        <v>2</v>
      </c>
      <c r="AF37" s="6" t="s">
        <v>2</v>
      </c>
      <c r="AG37" s="6" t="s">
        <v>2</v>
      </c>
      <c r="AH37" s="6" t="s">
        <v>2</v>
      </c>
      <c r="AI37" s="6" t="s">
        <v>2</v>
      </c>
      <c r="AJ37" s="6" t="s">
        <v>2</v>
      </c>
      <c r="AK37" s="6" t="s">
        <v>2</v>
      </c>
      <c r="AL37" s="6" t="s">
        <v>2</v>
      </c>
      <c r="AM37" s="6" t="str">
        <f>'[1]Остаток_по срокам_отз'!B42</f>
        <v>0,00</v>
      </c>
      <c r="AN37"/>
      <c r="AO37"/>
      <c r="AP37"/>
      <c r="AQ37"/>
      <c r="AR37"/>
      <c r="AS37"/>
      <c r="AT37"/>
      <c r="AU37"/>
      <c r="AV37"/>
      <c r="AW37"/>
    </row>
    <row r="38" spans="1:49" s="1" customFormat="1" ht="13.35" customHeight="1" outlineLevel="1" x14ac:dyDescent="0.2">
      <c r="A38" s="7" t="s">
        <v>5</v>
      </c>
      <c r="B38" s="12">
        <v>28527.194</v>
      </c>
      <c r="C38" s="12">
        <v>31086.745999999999</v>
      </c>
      <c r="D38" s="12">
        <v>32892.209000000003</v>
      </c>
      <c r="E38" s="12">
        <v>36444.822999999997</v>
      </c>
      <c r="F38" s="12">
        <v>53993.773999999998</v>
      </c>
      <c r="G38" s="12">
        <v>71795.600999999995</v>
      </c>
      <c r="H38" s="12">
        <v>91850.67</v>
      </c>
      <c r="I38" s="12">
        <v>113302.966</v>
      </c>
      <c r="J38" s="12">
        <v>137679.842</v>
      </c>
      <c r="K38" s="12">
        <v>162332.53</v>
      </c>
      <c r="L38" s="12">
        <v>187204.20963000003</v>
      </c>
      <c r="M38" s="12">
        <v>211311.71602000002</v>
      </c>
      <c r="N38" s="12">
        <v>236113.31706999999</v>
      </c>
      <c r="O38" s="12">
        <v>260698.79274</v>
      </c>
      <c r="P38" s="12">
        <v>282283.29064000002</v>
      </c>
      <c r="Q38" s="12">
        <v>305720.76844000001</v>
      </c>
      <c r="R38" s="12">
        <v>331217.65492</v>
      </c>
      <c r="S38" s="12">
        <v>352459.55671000003</v>
      </c>
      <c r="T38" s="12">
        <v>370921.21327000007</v>
      </c>
      <c r="U38" s="12">
        <v>389717.30272999994</v>
      </c>
      <c r="V38" s="12">
        <v>410895.83115000004</v>
      </c>
      <c r="W38" s="12">
        <v>433480.00511999999</v>
      </c>
      <c r="X38" s="12">
        <v>451053.67176</v>
      </c>
      <c r="Y38" s="12">
        <v>465446.88419000001</v>
      </c>
      <c r="Z38" s="12">
        <v>505514.12992999994</v>
      </c>
      <c r="AA38" s="12">
        <v>524569.69116000005</v>
      </c>
      <c r="AB38" s="12">
        <v>542534.38066999998</v>
      </c>
      <c r="AC38" s="12">
        <v>556376.88783999998</v>
      </c>
      <c r="AD38" s="12">
        <v>578474.29273999995</v>
      </c>
      <c r="AE38" s="12">
        <v>595529.02350000001</v>
      </c>
      <c r="AF38" s="12">
        <v>611963.12532999995</v>
      </c>
      <c r="AG38" s="12">
        <v>628908.21250999998</v>
      </c>
      <c r="AH38" s="12">
        <v>647939.22580999997</v>
      </c>
      <c r="AI38" s="12">
        <v>666460.87823000003</v>
      </c>
      <c r="AJ38" s="12">
        <v>676932.99875000003</v>
      </c>
      <c r="AK38" s="12">
        <v>688885.36747000006</v>
      </c>
      <c r="AL38" s="12">
        <v>754062.99742999999</v>
      </c>
      <c r="AM38" s="12">
        <f>'[1]Остаток_по срокам_отз'!B43</f>
        <v>766980.47811999999</v>
      </c>
      <c r="AN38"/>
      <c r="AO38"/>
      <c r="AP38"/>
      <c r="AQ38"/>
      <c r="AR38"/>
      <c r="AS38"/>
      <c r="AT38"/>
      <c r="AU38"/>
      <c r="AV38"/>
      <c r="AW38"/>
    </row>
    <row r="39" spans="1:49" s="1" customFormat="1" ht="13.35" customHeight="1" outlineLevel="1" x14ac:dyDescent="0.2">
      <c r="A39" s="5" t="s">
        <v>17</v>
      </c>
      <c r="B39" s="6" t="s">
        <v>2</v>
      </c>
      <c r="C39" s="6" t="s">
        <v>2</v>
      </c>
      <c r="D39" s="6" t="s">
        <v>2</v>
      </c>
      <c r="E39" s="6" t="s">
        <v>2</v>
      </c>
      <c r="F39" s="6" t="s">
        <v>2</v>
      </c>
      <c r="G39" s="6" t="s">
        <v>2</v>
      </c>
      <c r="H39" s="6" t="s">
        <v>2</v>
      </c>
      <c r="I39" s="6" t="s">
        <v>2</v>
      </c>
      <c r="J39" s="6" t="s">
        <v>2</v>
      </c>
      <c r="K39" s="6" t="s">
        <v>2</v>
      </c>
      <c r="L39" s="6" t="s">
        <v>2</v>
      </c>
      <c r="M39" s="6" t="s">
        <v>2</v>
      </c>
      <c r="N39" s="6" t="s">
        <v>2</v>
      </c>
      <c r="O39" s="6" t="s">
        <v>2</v>
      </c>
      <c r="P39" s="6" t="s">
        <v>2</v>
      </c>
      <c r="Q39" s="6" t="s">
        <v>2</v>
      </c>
      <c r="R39" s="6" t="s">
        <v>2</v>
      </c>
      <c r="S39" s="6" t="s">
        <v>2</v>
      </c>
      <c r="T39" s="6" t="s">
        <v>2</v>
      </c>
      <c r="U39" s="6" t="s">
        <v>2</v>
      </c>
      <c r="V39" s="6" t="s">
        <v>2</v>
      </c>
      <c r="W39" s="6" t="s">
        <v>2</v>
      </c>
      <c r="X39" s="6" t="s">
        <v>2</v>
      </c>
      <c r="Y39" s="6" t="s">
        <v>2</v>
      </c>
      <c r="Z39" s="6" t="s">
        <v>2</v>
      </c>
      <c r="AA39" s="6" t="s">
        <v>2</v>
      </c>
      <c r="AB39" s="6" t="s">
        <v>2</v>
      </c>
      <c r="AC39" s="6" t="s">
        <v>2</v>
      </c>
      <c r="AD39" s="6" t="s">
        <v>2</v>
      </c>
      <c r="AE39" s="6" t="s">
        <v>2</v>
      </c>
      <c r="AF39" s="6" t="s">
        <v>2</v>
      </c>
      <c r="AG39" s="6" t="s">
        <v>2</v>
      </c>
      <c r="AH39" s="6" t="s">
        <v>2</v>
      </c>
      <c r="AI39" s="6" t="s">
        <v>2</v>
      </c>
      <c r="AJ39" s="6" t="s">
        <v>2</v>
      </c>
      <c r="AK39" s="6" t="s">
        <v>2</v>
      </c>
      <c r="AL39" s="6" t="s">
        <v>2</v>
      </c>
      <c r="AM39" s="6" t="str">
        <f>'[1]Остаток_по срокам_отз'!B44</f>
        <v>0,00</v>
      </c>
      <c r="AN39"/>
      <c r="AO39"/>
      <c r="AP39"/>
      <c r="AQ39"/>
      <c r="AR39"/>
      <c r="AS39"/>
      <c r="AT39"/>
      <c r="AU39"/>
      <c r="AV39"/>
      <c r="AW39"/>
    </row>
    <row r="40" spans="1:49" s="1" customFormat="1" ht="13.35" customHeight="1" outlineLevel="1" x14ac:dyDescent="0.2">
      <c r="A40" s="5" t="s">
        <v>18</v>
      </c>
      <c r="B40" s="6" t="s">
        <v>2</v>
      </c>
      <c r="C40" s="6" t="s">
        <v>2</v>
      </c>
      <c r="D40" s="6" t="s">
        <v>2</v>
      </c>
      <c r="E40" s="6" t="s">
        <v>2</v>
      </c>
      <c r="F40" s="6" t="s">
        <v>2</v>
      </c>
      <c r="G40" s="6" t="s">
        <v>2</v>
      </c>
      <c r="H40" s="6" t="s">
        <v>2</v>
      </c>
      <c r="I40" s="6" t="s">
        <v>2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6" t="s">
        <v>2</v>
      </c>
      <c r="Q40" s="6" t="s">
        <v>2</v>
      </c>
      <c r="R40" s="6" t="s">
        <v>2</v>
      </c>
      <c r="S40" s="6" t="s">
        <v>2</v>
      </c>
      <c r="T40" s="6" t="s">
        <v>2</v>
      </c>
      <c r="U40" s="6" t="s">
        <v>2</v>
      </c>
      <c r="V40" s="6" t="s">
        <v>2</v>
      </c>
      <c r="W40" s="6" t="s">
        <v>2</v>
      </c>
      <c r="X40" s="6" t="s">
        <v>2</v>
      </c>
      <c r="Y40" s="6" t="s">
        <v>2</v>
      </c>
      <c r="Z40" s="6" t="s">
        <v>2</v>
      </c>
      <c r="AA40" s="6" t="s">
        <v>2</v>
      </c>
      <c r="AB40" s="6" t="s">
        <v>2</v>
      </c>
      <c r="AC40" s="6" t="s">
        <v>2</v>
      </c>
      <c r="AD40" s="6" t="s">
        <v>2</v>
      </c>
      <c r="AE40" s="6" t="s">
        <v>2</v>
      </c>
      <c r="AF40" s="6" t="s">
        <v>2</v>
      </c>
      <c r="AG40" s="6" t="s">
        <v>2</v>
      </c>
      <c r="AH40" s="6" t="s">
        <v>2</v>
      </c>
      <c r="AI40" s="6" t="s">
        <v>2</v>
      </c>
      <c r="AJ40" s="6" t="s">
        <v>2</v>
      </c>
      <c r="AK40" s="6" t="s">
        <v>2</v>
      </c>
      <c r="AL40" s="6" t="s">
        <v>2</v>
      </c>
      <c r="AM40" s="6" t="str">
        <f>'[1]Остаток_по срокам_отз'!B45</f>
        <v>0,00</v>
      </c>
      <c r="AN40"/>
      <c r="AO40"/>
      <c r="AP40"/>
      <c r="AQ40"/>
      <c r="AR40"/>
      <c r="AS40"/>
      <c r="AT40"/>
      <c r="AU40"/>
      <c r="AV40"/>
      <c r="AW40"/>
    </row>
    <row r="41" spans="1:49" s="1" customFormat="1" ht="13.35" customHeight="1" outlineLevel="1" x14ac:dyDescent="0.2">
      <c r="A41" s="5" t="s">
        <v>19</v>
      </c>
      <c r="B41" s="6">
        <v>28527.194</v>
      </c>
      <c r="C41" s="6">
        <v>31086.745999999999</v>
      </c>
      <c r="D41" s="6">
        <v>32892.209000000003</v>
      </c>
      <c r="E41" s="6">
        <v>36444.822999999997</v>
      </c>
      <c r="F41" s="6">
        <v>53993.773999999998</v>
      </c>
      <c r="G41" s="6">
        <v>71795.600999999995</v>
      </c>
      <c r="H41" s="6">
        <v>91850.67</v>
      </c>
      <c r="I41" s="6">
        <v>113302.966</v>
      </c>
      <c r="J41" s="6">
        <v>137679.842</v>
      </c>
      <c r="K41" s="6">
        <v>162332.53</v>
      </c>
      <c r="L41" s="6">
        <v>187204.20963</v>
      </c>
      <c r="M41" s="6">
        <v>211311.71602000002</v>
      </c>
      <c r="N41" s="6">
        <v>236113.31706999999</v>
      </c>
      <c r="O41" s="6">
        <v>260698.79274000003</v>
      </c>
      <c r="P41" s="6">
        <v>282283.29064000002</v>
      </c>
      <c r="Q41" s="6">
        <v>305720.76844000001</v>
      </c>
      <c r="R41" s="6">
        <v>331217.65492</v>
      </c>
      <c r="S41" s="6">
        <v>352459.55670999998</v>
      </c>
      <c r="T41" s="6">
        <v>370921.21327000001</v>
      </c>
      <c r="U41" s="6">
        <v>389717.30273000005</v>
      </c>
      <c r="V41" s="6">
        <v>410895.83115000004</v>
      </c>
      <c r="W41" s="6">
        <v>433480.00511999999</v>
      </c>
      <c r="X41" s="6">
        <v>451053.67176</v>
      </c>
      <c r="Y41" s="6">
        <v>465446.88418999995</v>
      </c>
      <c r="Z41" s="6">
        <v>505514.12992999994</v>
      </c>
      <c r="AA41" s="6">
        <v>524569.69116000005</v>
      </c>
      <c r="AB41" s="6">
        <v>542534.3806700001</v>
      </c>
      <c r="AC41" s="6">
        <v>556376.8878400001</v>
      </c>
      <c r="AD41" s="6">
        <v>578474.29273999995</v>
      </c>
      <c r="AE41" s="6">
        <v>595529.02350000001</v>
      </c>
      <c r="AF41" s="6">
        <v>611963.12532999995</v>
      </c>
      <c r="AG41" s="6">
        <v>628908.21250999998</v>
      </c>
      <c r="AH41" s="6">
        <v>647939.22580999997</v>
      </c>
      <c r="AI41" s="6">
        <v>666460.87823000003</v>
      </c>
      <c r="AJ41" s="6">
        <v>676932.99875000003</v>
      </c>
      <c r="AK41" s="6">
        <v>688885.36747000006</v>
      </c>
      <c r="AL41" s="6">
        <v>754062.99742999999</v>
      </c>
      <c r="AM41" s="6">
        <f>'[1]Остаток_по срокам_отз'!B46</f>
        <v>766980.47811999999</v>
      </c>
      <c r="AN41"/>
      <c r="AO41"/>
      <c r="AP41"/>
      <c r="AQ41"/>
      <c r="AR41"/>
      <c r="AS41"/>
      <c r="AT41"/>
      <c r="AU41"/>
      <c r="AV41"/>
      <c r="AW41"/>
    </row>
    <row r="43" spans="1:49" x14ac:dyDescent="0.2">
      <c r="B43" s="13">
        <f>(B20+B21)/B18*100</f>
        <v>49.475249558824501</v>
      </c>
      <c r="C43" s="13">
        <f t="shared" ref="C43:J43" si="0">(C20+C21)/C18*100</f>
        <v>47.327766635895877</v>
      </c>
      <c r="D43" s="13">
        <f t="shared" si="0"/>
        <v>49.240224372456083</v>
      </c>
      <c r="E43" s="13">
        <f t="shared" si="0"/>
        <v>51.1173524876397</v>
      </c>
      <c r="F43" s="13">
        <f t="shared" si="0"/>
        <v>49.400729617435331</v>
      </c>
      <c r="G43" s="13">
        <f t="shared" si="0"/>
        <v>49.229997955807683</v>
      </c>
      <c r="H43" s="13">
        <f t="shared" si="0"/>
        <v>54.088405711145072</v>
      </c>
      <c r="I43" s="13">
        <f t="shared" si="0"/>
        <v>55.274533522807282</v>
      </c>
      <c r="J43" s="13">
        <f t="shared" si="0"/>
        <v>47.662229641919204</v>
      </c>
      <c r="K43" s="13">
        <f t="shared" ref="K43:L43" si="1">(K20+K21)/K18*100</f>
        <v>37.789461571932478</v>
      </c>
      <c r="L43" s="13">
        <f t="shared" si="1"/>
        <v>40.982529536144497</v>
      </c>
      <c r="M43" s="13">
        <f t="shared" ref="M43" si="2">(M20+M21)/M18*100</f>
        <v>42.090950131389668</v>
      </c>
      <c r="N43" s="13">
        <f t="shared" ref="N43:O43" si="3">(N20+N21)/N18*100</f>
        <v>42.341778267558034</v>
      </c>
      <c r="O43" s="13">
        <f t="shared" si="3"/>
        <v>44.372039486308999</v>
      </c>
      <c r="P43" s="13">
        <v>47.160640658151301</v>
      </c>
      <c r="Q43" s="13">
        <f t="shared" ref="Q43:AJ43" si="4">(Q20+Q21+Q32+Q33)/(Q18+Q30)*100</f>
        <v>52.060820180771053</v>
      </c>
      <c r="R43" s="13">
        <f t="shared" si="4"/>
        <v>53.975881763295085</v>
      </c>
      <c r="S43" s="13">
        <f t="shared" si="4"/>
        <v>58.272359115347385</v>
      </c>
      <c r="T43" s="13">
        <f t="shared" si="4"/>
        <v>58.202158974964178</v>
      </c>
      <c r="U43" s="13">
        <f t="shared" si="4"/>
        <v>58.991156084516085</v>
      </c>
      <c r="V43" s="13">
        <f t="shared" si="4"/>
        <v>58.544592514006247</v>
      </c>
      <c r="W43" s="13">
        <f t="shared" si="4"/>
        <v>56.896119345540306</v>
      </c>
      <c r="X43" s="13">
        <f t="shared" si="4"/>
        <v>60.153069488809308</v>
      </c>
      <c r="Y43" s="13">
        <f t="shared" si="4"/>
        <v>58.033686993589285</v>
      </c>
      <c r="Z43" s="13">
        <f t="shared" si="4"/>
        <v>57.824884908241827</v>
      </c>
      <c r="AA43" s="13">
        <f t="shared" si="4"/>
        <v>60.70976000080617</v>
      </c>
      <c r="AB43" s="13">
        <f t="shared" si="4"/>
        <v>60.529323037296187</v>
      </c>
      <c r="AC43" s="13">
        <f t="shared" si="4"/>
        <v>56.687101901410529</v>
      </c>
      <c r="AD43" s="13">
        <f t="shared" si="4"/>
        <v>57.827367542573867</v>
      </c>
      <c r="AE43" s="13">
        <f t="shared" si="4"/>
        <v>58.317378124040367</v>
      </c>
      <c r="AF43" s="13">
        <f t="shared" si="4"/>
        <v>56.804976892910716</v>
      </c>
      <c r="AG43" s="13">
        <f t="shared" si="4"/>
        <v>60.578004423975074</v>
      </c>
      <c r="AH43" s="13">
        <f t="shared" si="4"/>
        <v>57.802251149568072</v>
      </c>
      <c r="AI43" s="13">
        <f t="shared" si="4"/>
        <v>59.441323074867661</v>
      </c>
      <c r="AJ43" s="13">
        <f t="shared" si="4"/>
        <v>63.424199000175719</v>
      </c>
      <c r="AK43" s="13">
        <f>(AK20+AK21+AK32+AK33)/(AK18+AK30)*100</f>
        <v>64.166055153032758</v>
      </c>
      <c r="AL43" s="13">
        <f>(AL20+AL21+AL32+AL33)/(AL18+AL30)*100</f>
        <v>68.699137255649561</v>
      </c>
      <c r="AM43" s="13">
        <f>(AM20+AM21+AM32+AM33)/(AM18+AM30)*100</f>
        <v>69.125279639183418</v>
      </c>
    </row>
    <row r="44" spans="1:49" x14ac:dyDescent="0.2">
      <c r="B44" s="13">
        <f>(B28+B29)/B26*100</f>
        <v>44.045430521936311</v>
      </c>
      <c r="C44" s="13">
        <f t="shared" ref="C44:J44" si="5">(C28+C29)/C26*100</f>
        <v>44.119139475006357</v>
      </c>
      <c r="D44" s="13">
        <f t="shared" si="5"/>
        <v>44.79687656028338</v>
      </c>
      <c r="E44" s="13">
        <f t="shared" si="5"/>
        <v>42.382414850331216</v>
      </c>
      <c r="F44" s="13">
        <f t="shared" si="5"/>
        <v>39.933472437830297</v>
      </c>
      <c r="G44" s="13">
        <f t="shared" si="5"/>
        <v>34.969184506998396</v>
      </c>
      <c r="H44" s="13">
        <f t="shared" si="5"/>
        <v>33.4896658489074</v>
      </c>
      <c r="I44" s="13">
        <f t="shared" si="5"/>
        <v>33.305156524666003</v>
      </c>
      <c r="J44" s="13">
        <f t="shared" si="5"/>
        <v>30.933997303997213</v>
      </c>
      <c r="K44" s="13">
        <f t="shared" ref="K44:L44" si="6">(K28+K29)/K26*100</f>
        <v>24.70991965210542</v>
      </c>
      <c r="L44" s="13">
        <f t="shared" si="6"/>
        <v>20.650517190161231</v>
      </c>
      <c r="M44" s="13">
        <f t="shared" ref="M44" si="7">(M28+M29)/M26*100</f>
        <v>20.706730229990132</v>
      </c>
      <c r="N44" s="13">
        <f t="shared" ref="N44:O44" si="8">(N28+N29)/N26*100</f>
        <v>24.980335624931772</v>
      </c>
      <c r="O44" s="13">
        <f t="shared" si="8"/>
        <v>23.444969959483917</v>
      </c>
      <c r="P44" s="13">
        <v>23.604094081253621</v>
      </c>
      <c r="Q44" s="13">
        <f t="shared" ref="Q44:AJ44" si="9">(Q28+Q29+Q40+Q41)/(Q26+Q38)*100</f>
        <v>71.192875706929726</v>
      </c>
      <c r="R44" s="13">
        <f t="shared" si="9"/>
        <v>73.970639290256372</v>
      </c>
      <c r="S44" s="13">
        <f t="shared" si="9"/>
        <v>75.513432230884831</v>
      </c>
      <c r="T44" s="13">
        <f t="shared" si="9"/>
        <v>75.710285904916617</v>
      </c>
      <c r="U44" s="13">
        <f t="shared" si="9"/>
        <v>76.108558409987637</v>
      </c>
      <c r="V44" s="13">
        <f t="shared" si="9"/>
        <v>76.338657993380394</v>
      </c>
      <c r="W44" s="13">
        <f t="shared" si="9"/>
        <v>76.279826194234602</v>
      </c>
      <c r="X44" s="13">
        <f t="shared" si="9"/>
        <v>76.066002571357629</v>
      </c>
      <c r="Y44" s="13">
        <f t="shared" si="9"/>
        <v>75.183446923795572</v>
      </c>
      <c r="Z44" s="13">
        <f t="shared" si="9"/>
        <v>75.448712858460539</v>
      </c>
      <c r="AA44" s="13">
        <f t="shared" si="9"/>
        <v>74.141881633678395</v>
      </c>
      <c r="AB44" s="13">
        <f t="shared" si="9"/>
        <v>74.72131363791739</v>
      </c>
      <c r="AC44" s="13">
        <f t="shared" si="9"/>
        <v>71.104768504465753</v>
      </c>
      <c r="AD44" s="13">
        <f t="shared" si="9"/>
        <v>69.237945938428496</v>
      </c>
      <c r="AE44" s="13">
        <f t="shared" si="9"/>
        <v>68.427656875610126</v>
      </c>
      <c r="AF44" s="13">
        <f t="shared" si="9"/>
        <v>69.157457488055158</v>
      </c>
      <c r="AG44" s="13">
        <f t="shared" si="9"/>
        <v>69.042858657507296</v>
      </c>
      <c r="AH44" s="13">
        <f t="shared" si="9"/>
        <v>69.071617979495187</v>
      </c>
      <c r="AI44" s="13">
        <f t="shared" si="9"/>
        <v>70.77843495952601</v>
      </c>
      <c r="AJ44" s="13">
        <f t="shared" si="9"/>
        <v>72.186101310672882</v>
      </c>
      <c r="AK44" s="13">
        <f>(AK28+AK29+AK40+AK41)/(AK26+AK38)*100</f>
        <v>73.374814137933726</v>
      </c>
      <c r="AL44" s="13">
        <f>(AL28+AL29+AL40+AL41)/(AL26+AL38)*100</f>
        <v>75.155326537973195</v>
      </c>
      <c r="AM44" s="13">
        <f>(AM28+AM29+AM40+AM41)/(AM26+AM38)*100</f>
        <v>75.268237404806783</v>
      </c>
    </row>
    <row r="45" spans="1:49" x14ac:dyDescent="0.2">
      <c r="B45" s="13">
        <f>(B24+B25)/B22*100</f>
        <v>49.957390495124969</v>
      </c>
      <c r="C45" s="13">
        <f t="shared" ref="C45:J45" si="10">(C24+C25)/C22*100</f>
        <v>47.64646201978961</v>
      </c>
      <c r="D45" s="13">
        <f t="shared" si="10"/>
        <v>49.657008033752383</v>
      </c>
      <c r="E45" s="13">
        <f t="shared" si="10"/>
        <v>51.83420017495002</v>
      </c>
      <c r="F45" s="13">
        <f t="shared" si="10"/>
        <v>50.296656102459991</v>
      </c>
      <c r="G45" s="13">
        <f t="shared" si="10"/>
        <v>50.573958349049285</v>
      </c>
      <c r="H45" s="13">
        <f t="shared" si="10"/>
        <v>55.835167777458238</v>
      </c>
      <c r="I45" s="13">
        <f t="shared" si="10"/>
        <v>57.261273286451164</v>
      </c>
      <c r="J45" s="13">
        <f t="shared" si="10"/>
        <v>49.272529876539458</v>
      </c>
      <c r="K45" s="13">
        <f t="shared" ref="K45:L45" si="11">(K24+K25)/K22*100</f>
        <v>39.008962577411921</v>
      </c>
      <c r="L45" s="13">
        <f t="shared" si="11"/>
        <v>43.244984644686483</v>
      </c>
      <c r="M45" s="13">
        <f t="shared" ref="M45" si="12">(M24+M25)/M22*100</f>
        <v>43.986085872719016</v>
      </c>
      <c r="N45" s="13">
        <f t="shared" ref="N45:O45" si="13">(N24+N25)/N22*100</f>
        <v>43.517985040207883</v>
      </c>
      <c r="O45" s="13">
        <f t="shared" si="13"/>
        <v>45.795789428905422</v>
      </c>
      <c r="P45" s="13">
        <v>48.666941176923125</v>
      </c>
      <c r="Q45" s="13">
        <f t="shared" ref="Q45:AJ45" si="14">(Q24+Q25+Q36+Q37)/(Q22+Q34)*100</f>
        <v>49.163664977319307</v>
      </c>
      <c r="R45" s="13">
        <f t="shared" si="14"/>
        <v>50.319900750015492</v>
      </c>
      <c r="S45" s="13">
        <f t="shared" si="14"/>
        <v>55.635727849649953</v>
      </c>
      <c r="T45" s="13">
        <f t="shared" si="14"/>
        <v>55.456076304589374</v>
      </c>
      <c r="U45" s="13">
        <f t="shared" si="14"/>
        <v>55.795134679332683</v>
      </c>
      <c r="V45" s="13">
        <f t="shared" si="14"/>
        <v>55.703683971398419</v>
      </c>
      <c r="W45" s="13">
        <f t="shared" si="14"/>
        <v>53.854521032303126</v>
      </c>
      <c r="X45" s="13">
        <f t="shared" si="14"/>
        <v>57.186202141834642</v>
      </c>
      <c r="Y45" s="13">
        <f t="shared" si="14"/>
        <v>54.877736689244038</v>
      </c>
      <c r="Z45" s="13">
        <f t="shared" si="14"/>
        <v>54.382759520337785</v>
      </c>
      <c r="AA45" s="13">
        <f t="shared" si="14"/>
        <v>57.213729503985569</v>
      </c>
      <c r="AB45" s="13">
        <f t="shared" si="14"/>
        <v>56.815539601720843</v>
      </c>
      <c r="AC45" s="13">
        <f t="shared" si="14"/>
        <v>53.40699960481254</v>
      </c>
      <c r="AD45" s="13">
        <f t="shared" si="14"/>
        <v>54.932775926411182</v>
      </c>
      <c r="AE45" s="13">
        <f t="shared" si="14"/>
        <v>56.11361363520426</v>
      </c>
      <c r="AF45" s="13">
        <f t="shared" si="14"/>
        <v>53.966153551002208</v>
      </c>
      <c r="AG45" s="13">
        <f t="shared" si="14"/>
        <v>58.229055060712817</v>
      </c>
      <c r="AH45" s="13">
        <f t="shared" si="14"/>
        <v>54.513770080111321</v>
      </c>
      <c r="AI45" s="13">
        <f t="shared" si="14"/>
        <v>56.075912934828821</v>
      </c>
      <c r="AJ45" s="13">
        <f t="shared" si="14"/>
        <v>60.472207725764534</v>
      </c>
      <c r="AK45" s="13">
        <f>(AK24+AK25+AK36+AK37)/(AK22+AK34)*100</f>
        <v>61.100772819487737</v>
      </c>
      <c r="AL45" s="13">
        <f>(AL24+AL25+AL36+AL37)/(AL22+AL34)*100</f>
        <v>66.66250458352205</v>
      </c>
      <c r="AM45" s="13">
        <f>(AM24+AM25+AM36+AM37)/(AM22+AM34)*100</f>
        <v>66.671189800308014</v>
      </c>
    </row>
  </sheetData>
  <mergeCells count="2">
    <mergeCell ref="A3:B3"/>
    <mergeCell ref="A2:B2"/>
  </mergeCells>
  <pageMargins left="0.78431372549019618" right="0.78431372549019618" top="0.98039215686274517" bottom="0.98039215686274517" header="0.50980392156862753" footer="0.50980392156862753"/>
  <pageSetup paperSize="121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39997558519241921"/>
  </sheetPr>
  <dimension ref="A1:AW61"/>
  <sheetViews>
    <sheetView zoomScaleNormal="100" workbookViewId="0">
      <pane xSplit="16" topLeftCell="AK1" activePane="topRight" state="frozen"/>
      <selection activeCell="AM4" sqref="AM4"/>
      <selection pane="topRight" activeCell="AM53" sqref="AK53:AM61"/>
    </sheetView>
  </sheetViews>
  <sheetFormatPr defaultRowHeight="12.75" outlineLevelRow="1" outlineLevelCol="1" x14ac:dyDescent="0.2"/>
  <cols>
    <col min="1" max="1" width="39.140625" customWidth="1"/>
    <col min="2" max="12" width="14" hidden="1" customWidth="1" outlineLevel="1"/>
    <col min="13" max="13" width="14" hidden="1" customWidth="1" outlineLevel="1" collapsed="1"/>
    <col min="14" max="17" width="15" hidden="1" customWidth="1" outlineLevel="1" collapsed="1"/>
    <col min="18" max="25" width="15" hidden="1" customWidth="1" outlineLevel="1"/>
    <col min="26" max="26" width="15" customWidth="1" collapsed="1"/>
    <col min="27" max="28" width="15" customWidth="1"/>
    <col min="29" max="29" width="16.28515625" bestFit="1" customWidth="1"/>
    <col min="30" max="38" width="16.28515625" customWidth="1"/>
    <col min="39" max="39" width="16.28515625" bestFit="1" customWidth="1"/>
    <col min="40" max="40" width="17" customWidth="1"/>
  </cols>
  <sheetData>
    <row r="1" spans="1:49" s="1" customFormat="1" ht="14.85" customHeight="1" x14ac:dyDescent="0.2">
      <c r="A1" s="122" t="s">
        <v>40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/>
      <c r="AO1"/>
      <c r="AP1"/>
      <c r="AQ1"/>
      <c r="AR1"/>
      <c r="AS1"/>
      <c r="AT1"/>
      <c r="AU1"/>
      <c r="AV1"/>
      <c r="AW1"/>
    </row>
    <row r="2" spans="1:49" s="1" customFormat="1" ht="14.85" customHeight="1" x14ac:dyDescent="0.2">
      <c r="A2" s="133"/>
      <c r="B2" s="133"/>
      <c r="AN2"/>
      <c r="AO2"/>
      <c r="AP2"/>
      <c r="AQ2"/>
      <c r="AR2"/>
      <c r="AS2"/>
      <c r="AT2"/>
      <c r="AU2"/>
      <c r="AV2"/>
      <c r="AW2"/>
    </row>
    <row r="3" spans="1:49" s="1" customFormat="1" ht="14.45" customHeight="1" x14ac:dyDescent="0.2">
      <c r="A3" s="132" t="s">
        <v>0</v>
      </c>
      <c r="B3" s="132"/>
      <c r="AM3" s="129">
        <v>44958</v>
      </c>
      <c r="AN3"/>
      <c r="AO3"/>
      <c r="AP3"/>
      <c r="AQ3"/>
      <c r="AR3"/>
      <c r="AS3"/>
      <c r="AT3"/>
      <c r="AU3"/>
      <c r="AV3"/>
      <c r="AW3"/>
    </row>
    <row r="4" spans="1:49" s="1" customFormat="1" ht="25.9" customHeight="1" thickBot="1" x14ac:dyDescent="0.25">
      <c r="A4" s="2" t="s">
        <v>1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69</v>
      </c>
      <c r="M4" s="2" t="s">
        <v>70</v>
      </c>
      <c r="N4" s="2" t="s">
        <v>71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  <c r="Y4" s="2" t="s">
        <v>84</v>
      </c>
      <c r="Z4" s="2" t="s">
        <v>85</v>
      </c>
      <c r="AA4" s="2" t="s">
        <v>86</v>
      </c>
      <c r="AB4" s="2" t="s">
        <v>87</v>
      </c>
      <c r="AC4" s="2" t="s">
        <v>88</v>
      </c>
      <c r="AD4" s="2" t="s">
        <v>89</v>
      </c>
      <c r="AE4" s="2" t="s">
        <v>90</v>
      </c>
      <c r="AF4" s="2" t="s">
        <v>91</v>
      </c>
      <c r="AG4" s="2" t="s">
        <v>92</v>
      </c>
      <c r="AH4" s="125">
        <v>44805</v>
      </c>
      <c r="AI4" s="125">
        <v>44835</v>
      </c>
      <c r="AJ4" s="125">
        <v>44866</v>
      </c>
      <c r="AK4" s="125">
        <v>44896</v>
      </c>
      <c r="AL4" s="125">
        <v>44927</v>
      </c>
      <c r="AM4" s="125">
        <f>'Доли в срочных'!$AM$3</f>
        <v>44958</v>
      </c>
      <c r="AN4"/>
      <c r="AO4"/>
      <c r="AP4"/>
      <c r="AQ4"/>
      <c r="AR4"/>
      <c r="AS4"/>
      <c r="AT4"/>
      <c r="AU4"/>
      <c r="AV4"/>
      <c r="AW4"/>
    </row>
    <row r="5" spans="1:49" s="1" customFormat="1" ht="23.85" customHeight="1" thickTop="1" x14ac:dyDescent="0.2">
      <c r="A5" s="3" t="s">
        <v>25</v>
      </c>
      <c r="B5" s="4">
        <v>18831552.868981775</v>
      </c>
      <c r="C5" s="4">
        <v>18921413.385589756</v>
      </c>
      <c r="D5" s="4">
        <v>19628071.23698318</v>
      </c>
      <c r="E5" s="4">
        <v>22435488.69786109</v>
      </c>
      <c r="F5" s="4">
        <v>20608578.498702332</v>
      </c>
      <c r="G5" s="4">
        <v>20242377.545143668</v>
      </c>
      <c r="H5" s="4">
        <v>20008643.03919667</v>
      </c>
      <c r="I5" s="4">
        <v>20853763.921960719</v>
      </c>
      <c r="J5" s="4">
        <v>21785235.737217322</v>
      </c>
      <c r="K5" s="4">
        <v>20730450.833213381</v>
      </c>
      <c r="L5" s="4">
        <v>20578598.970183063</v>
      </c>
      <c r="M5" s="4">
        <v>19551705.991744101</v>
      </c>
      <c r="N5" s="4">
        <v>19664014.671878569</v>
      </c>
      <c r="O5" s="4">
        <v>20094535.368321355</v>
      </c>
      <c r="P5" s="4">
        <v>19747548.062504876</v>
      </c>
      <c r="Q5" s="4">
        <v>19604916.007388528</v>
      </c>
      <c r="R5" s="4">
        <v>19663336.113962691</v>
      </c>
      <c r="S5" s="4">
        <v>18779271.324948851</v>
      </c>
      <c r="T5" s="4">
        <v>18106457.123393007</v>
      </c>
      <c r="U5" s="4">
        <v>17777198.960804932</v>
      </c>
      <c r="V5" s="4">
        <v>17607098.356048383</v>
      </c>
      <c r="W5" s="4">
        <v>17886650.263268095</v>
      </c>
      <c r="X5" s="4">
        <v>17558957.699144535</v>
      </c>
      <c r="Y5" s="4">
        <v>19219514.118672434</v>
      </c>
      <c r="Z5" s="4">
        <v>19001427.93016196</v>
      </c>
      <c r="AA5" s="4">
        <v>19172591.27637174</v>
      </c>
      <c r="AB5" s="4">
        <v>19631509.994794335</v>
      </c>
      <c r="AC5" s="4">
        <v>19859476.45471878</v>
      </c>
      <c r="AD5" s="4">
        <v>17598162.336622398</v>
      </c>
      <c r="AE5" s="4">
        <v>17838240.170671899</v>
      </c>
      <c r="AF5" s="4">
        <v>18053531.915527102</v>
      </c>
      <c r="AG5" s="4">
        <v>17985097.7269651</v>
      </c>
      <c r="AH5" s="4">
        <v>17506964.855689298</v>
      </c>
      <c r="AI5" s="4">
        <v>17014623.0222844</v>
      </c>
      <c r="AJ5" s="4">
        <v>16797846.5797639</v>
      </c>
      <c r="AK5" s="4">
        <v>16569464.9794714</v>
      </c>
      <c r="AL5" s="4">
        <v>17993572.450992402</v>
      </c>
      <c r="AM5" s="4">
        <f>[2]Остаток!B10</f>
        <v>17498857.418160498</v>
      </c>
      <c r="AN5"/>
      <c r="AO5"/>
      <c r="AP5"/>
      <c r="AQ5"/>
      <c r="AR5"/>
      <c r="AS5"/>
      <c r="AT5"/>
      <c r="AU5"/>
      <c r="AV5"/>
      <c r="AW5"/>
    </row>
    <row r="6" spans="1:49" s="1" customFormat="1" ht="13.35" customHeight="1" outlineLevel="1" x14ac:dyDescent="0.2">
      <c r="A6" s="5" t="s">
        <v>3</v>
      </c>
      <c r="B6" s="6">
        <v>1246719.6307840571</v>
      </c>
      <c r="C6" s="6">
        <v>991379.31229651195</v>
      </c>
      <c r="D6" s="6">
        <v>980418.15907255001</v>
      </c>
      <c r="E6" s="6">
        <v>1279083.4688174997</v>
      </c>
      <c r="F6" s="6">
        <v>1333460.4935533879</v>
      </c>
      <c r="G6" s="6">
        <v>1225039.5090281251</v>
      </c>
      <c r="H6" s="6">
        <v>1034908.4016692757</v>
      </c>
      <c r="I6" s="6">
        <v>1177685.6517016562</v>
      </c>
      <c r="J6" s="6">
        <v>1566536.2553311763</v>
      </c>
      <c r="K6" s="6">
        <v>1543943.2257483439</v>
      </c>
      <c r="L6" s="6">
        <v>1848572.1682503461</v>
      </c>
      <c r="M6" s="6">
        <v>1561768.722846301</v>
      </c>
      <c r="N6" s="6">
        <v>1375928.3516801936</v>
      </c>
      <c r="O6" s="6">
        <v>1774137.8426417573</v>
      </c>
      <c r="P6" s="6">
        <v>1697308.0447094275</v>
      </c>
      <c r="Q6" s="6">
        <v>1611391.0657911683</v>
      </c>
      <c r="R6" s="6">
        <v>2071109.0035622597</v>
      </c>
      <c r="S6" s="6">
        <v>1714444.0499714485</v>
      </c>
      <c r="T6" s="6">
        <v>2005437.8733416346</v>
      </c>
      <c r="U6" s="6">
        <v>2029057.6748305762</v>
      </c>
      <c r="V6" s="6">
        <v>1957034.0329335514</v>
      </c>
      <c r="W6" s="6">
        <v>1815150.3524901588</v>
      </c>
      <c r="X6" s="6">
        <v>2159090.6488442328</v>
      </c>
      <c r="Y6" s="6">
        <v>2507691.1388218948</v>
      </c>
      <c r="Z6" s="6">
        <v>2366161.2249141252</v>
      </c>
      <c r="AA6" s="6">
        <v>2457633.332231272</v>
      </c>
      <c r="AB6" s="6">
        <v>2669025.186083186</v>
      </c>
      <c r="AC6" s="6">
        <v>2636658.2846921529</v>
      </c>
      <c r="AD6" s="6">
        <v>2392867.0300141801</v>
      </c>
      <c r="AE6" s="6">
        <v>2383188.3403140702</v>
      </c>
      <c r="AF6" s="6">
        <v>2425890.1110743601</v>
      </c>
      <c r="AG6" s="6">
        <v>2249967.1402590098</v>
      </c>
      <c r="AH6" s="6">
        <v>2210154.3365416699</v>
      </c>
      <c r="AI6" s="6">
        <v>2239627.9518976798</v>
      </c>
      <c r="AJ6" s="6">
        <v>2399306.8555355002</v>
      </c>
      <c r="AK6" s="6">
        <v>2376889.0061846999</v>
      </c>
      <c r="AL6" s="6">
        <v>2359954.6788009699</v>
      </c>
      <c r="AM6" s="6">
        <f>[2]Остаток!B11</f>
        <v>2550209.16816629</v>
      </c>
      <c r="AN6"/>
      <c r="AO6"/>
      <c r="AP6"/>
      <c r="AQ6"/>
      <c r="AR6"/>
      <c r="AS6"/>
      <c r="AT6"/>
      <c r="AU6"/>
      <c r="AV6"/>
      <c r="AW6"/>
    </row>
    <row r="7" spans="1:49" s="1" customFormat="1" ht="13.35" customHeight="1" outlineLevel="1" x14ac:dyDescent="0.2">
      <c r="A7" s="5" t="s">
        <v>4</v>
      </c>
      <c r="B7" s="6">
        <v>3736023.4620301556</v>
      </c>
      <c r="C7" s="6">
        <v>3837716.2131269523</v>
      </c>
      <c r="D7" s="6">
        <v>4031296.9842372495</v>
      </c>
      <c r="E7" s="6">
        <v>4555185.3178608008</v>
      </c>
      <c r="F7" s="6">
        <v>4199202.4132007733</v>
      </c>
      <c r="G7" s="6">
        <v>4214102.5350063536</v>
      </c>
      <c r="H7" s="6">
        <v>4572085.1386934416</v>
      </c>
      <c r="I7" s="6">
        <v>5084055.1717845537</v>
      </c>
      <c r="J7" s="6">
        <v>5435353.9649021728</v>
      </c>
      <c r="K7" s="6">
        <v>5391706.1206212081</v>
      </c>
      <c r="L7" s="6">
        <v>5330125.5636979043</v>
      </c>
      <c r="M7" s="6">
        <v>5043315.7808497185</v>
      </c>
      <c r="N7" s="6">
        <v>5290065.6785464864</v>
      </c>
      <c r="O7" s="6">
        <v>5280967.5712840846</v>
      </c>
      <c r="P7" s="6">
        <v>5333090.2003302686</v>
      </c>
      <c r="Q7" s="6">
        <v>5414982.8006220525</v>
      </c>
      <c r="R7" s="6">
        <v>5473341.6047485741</v>
      </c>
      <c r="S7" s="6">
        <v>5428647.7030624822</v>
      </c>
      <c r="T7" s="6">
        <v>5029994.3682924882</v>
      </c>
      <c r="U7" s="6">
        <v>5060273.7949656807</v>
      </c>
      <c r="V7" s="6">
        <v>5041256.2470665313</v>
      </c>
      <c r="W7" s="6">
        <v>5430708.0390862375</v>
      </c>
      <c r="X7" s="6">
        <v>4980953.7316315956</v>
      </c>
      <c r="Y7" s="6">
        <v>5778481.437359794</v>
      </c>
      <c r="Z7" s="6">
        <v>5623983.7738602031</v>
      </c>
      <c r="AA7" s="6">
        <v>5320799.7035299037</v>
      </c>
      <c r="AB7" s="6">
        <v>5001499.8501661373</v>
      </c>
      <c r="AC7" s="6">
        <v>5184988.0119500626</v>
      </c>
      <c r="AD7" s="6">
        <v>4615845.4384714998</v>
      </c>
      <c r="AE7" s="6">
        <v>5033199.6637463998</v>
      </c>
      <c r="AF7" s="6">
        <v>5204301.8564053299</v>
      </c>
      <c r="AG7" s="6">
        <v>5127470.4239242896</v>
      </c>
      <c r="AH7" s="6">
        <v>4916648.3343997104</v>
      </c>
      <c r="AI7" s="6">
        <v>4617671.0370728597</v>
      </c>
      <c r="AJ7" s="6">
        <v>4429576.2405806398</v>
      </c>
      <c r="AK7" s="6">
        <v>4336920.6902709203</v>
      </c>
      <c r="AL7" s="6">
        <v>4679775.1503496096</v>
      </c>
      <c r="AM7" s="6">
        <f>[2]Остаток!B12</f>
        <v>4393175.6157563999</v>
      </c>
      <c r="AN7"/>
      <c r="AO7"/>
      <c r="AP7"/>
      <c r="AQ7"/>
      <c r="AR7"/>
      <c r="AS7"/>
      <c r="AT7"/>
      <c r="AU7"/>
      <c r="AV7"/>
      <c r="AW7"/>
    </row>
    <row r="8" spans="1:49" s="1" customFormat="1" ht="13.35" customHeight="1" outlineLevel="1" x14ac:dyDescent="0.2">
      <c r="A8" s="5" t="s">
        <v>5</v>
      </c>
      <c r="B8" s="6">
        <v>13247139.596567288</v>
      </c>
      <c r="C8" s="6">
        <v>13417949.083095845</v>
      </c>
      <c r="D8" s="6">
        <v>13964807.323374854</v>
      </c>
      <c r="E8" s="6">
        <v>15897656.148379588</v>
      </c>
      <c r="F8" s="6">
        <v>14420172.83300552</v>
      </c>
      <c r="G8" s="6">
        <v>14114340.897191186</v>
      </c>
      <c r="H8" s="6">
        <v>13745574.215458784</v>
      </c>
      <c r="I8" s="6">
        <v>13773286.576865001</v>
      </c>
      <c r="J8" s="6">
        <v>13873038.400445018</v>
      </c>
      <c r="K8" s="6">
        <v>12913047.970708871</v>
      </c>
      <c r="L8" s="6">
        <v>12557084.353592489</v>
      </c>
      <c r="M8" s="6">
        <v>12155430.264349112</v>
      </c>
      <c r="N8" s="6">
        <v>12099494.828876996</v>
      </c>
      <c r="O8" s="6">
        <v>12139114.546872228</v>
      </c>
      <c r="P8" s="6">
        <v>11922128.917848919</v>
      </c>
      <c r="Q8" s="6">
        <v>11778675.718455371</v>
      </c>
      <c r="R8" s="6">
        <v>11322576.494112965</v>
      </c>
      <c r="S8" s="6">
        <v>10835319.132797915</v>
      </c>
      <c r="T8" s="6">
        <v>10289387.231163625</v>
      </c>
      <c r="U8" s="6">
        <v>9937856.7021908145</v>
      </c>
      <c r="V8" s="6">
        <v>9839929.4557320662</v>
      </c>
      <c r="W8" s="6">
        <v>9882421.7103269808</v>
      </c>
      <c r="X8" s="6">
        <v>9633450.6044019014</v>
      </c>
      <c r="Y8" s="6">
        <v>10113916.210705521</v>
      </c>
      <c r="Z8" s="6">
        <v>10177509.432913249</v>
      </c>
      <c r="AA8" s="6">
        <v>10519341.634931853</v>
      </c>
      <c r="AB8" s="6">
        <v>11011680.975421406</v>
      </c>
      <c r="AC8" s="6">
        <v>11009893.341008354</v>
      </c>
      <c r="AD8" s="6">
        <v>9665966.6619337201</v>
      </c>
      <c r="AE8" s="6">
        <v>9447595.3026003893</v>
      </c>
      <c r="AF8" s="6">
        <v>9441820.8043663409</v>
      </c>
      <c r="AG8" s="6">
        <v>9641340.5196780991</v>
      </c>
      <c r="AH8" s="6">
        <v>9406085.8187043294</v>
      </c>
      <c r="AI8" s="6">
        <v>9115779.6585972197</v>
      </c>
      <c r="AJ8" s="6">
        <v>8910418.2672052309</v>
      </c>
      <c r="AK8" s="6">
        <v>8785367.2195625808</v>
      </c>
      <c r="AL8" s="6">
        <v>9819588.0487270094</v>
      </c>
      <c r="AM8" s="6">
        <f>[2]Остаток!B13</f>
        <v>9467285.8115105797</v>
      </c>
      <c r="AN8" s="38"/>
      <c r="AO8"/>
      <c r="AP8"/>
      <c r="AQ8"/>
      <c r="AR8"/>
      <c r="AS8"/>
      <c r="AT8"/>
      <c r="AU8"/>
      <c r="AV8"/>
      <c r="AW8"/>
    </row>
    <row r="9" spans="1:49" s="1" customFormat="1" ht="13.35" customHeight="1" outlineLevel="1" x14ac:dyDescent="0.2">
      <c r="A9" s="5" t="s">
        <v>6</v>
      </c>
      <c r="B9" s="6">
        <v>601670.17960027209</v>
      </c>
      <c r="C9" s="6">
        <v>674368.77707044408</v>
      </c>
      <c r="D9" s="6">
        <v>651548.77029852511</v>
      </c>
      <c r="E9" s="6">
        <v>703563.76280320005</v>
      </c>
      <c r="F9" s="6">
        <v>655742.75894265203</v>
      </c>
      <c r="G9" s="6">
        <v>688894.60391800501</v>
      </c>
      <c r="H9" s="6">
        <v>656075.28337517404</v>
      </c>
      <c r="I9" s="6">
        <v>818736.52160951181</v>
      </c>
      <c r="J9" s="6">
        <v>910307.11653895397</v>
      </c>
      <c r="K9" s="6">
        <v>881753.51613495522</v>
      </c>
      <c r="L9" s="6">
        <v>842816.8846423222</v>
      </c>
      <c r="M9" s="112">
        <v>791191.22369897028</v>
      </c>
      <c r="N9" s="112">
        <v>898525.81277489569</v>
      </c>
      <c r="O9" s="112">
        <v>900315.40752328513</v>
      </c>
      <c r="P9" s="112">
        <v>795020.89961626194</v>
      </c>
      <c r="Q9" s="112">
        <v>799866.422519941</v>
      </c>
      <c r="R9" s="112">
        <v>796309.01153889403</v>
      </c>
      <c r="S9" s="112">
        <v>800860.43911700207</v>
      </c>
      <c r="T9" s="112">
        <v>781637.65059526206</v>
      </c>
      <c r="U9" s="112">
        <v>750010.78881785751</v>
      </c>
      <c r="V9" s="112">
        <v>768878.6203162336</v>
      </c>
      <c r="W9" s="112">
        <v>758370.16136471299</v>
      </c>
      <c r="X9" s="112">
        <v>785462.71426680952</v>
      </c>
      <c r="Y9" s="112">
        <v>819425.33178522484</v>
      </c>
      <c r="Z9" s="112">
        <v>833773.49847438093</v>
      </c>
      <c r="AA9" s="112">
        <v>874816.60567870946</v>
      </c>
      <c r="AB9" s="112">
        <v>949303.98312360223</v>
      </c>
      <c r="AC9" s="112">
        <v>1027936.8170682058</v>
      </c>
      <c r="AD9" s="112">
        <v>923483.20620304102</v>
      </c>
      <c r="AE9" s="112">
        <v>974256.86401104694</v>
      </c>
      <c r="AF9" s="112">
        <v>981519.14368104097</v>
      </c>
      <c r="AG9" s="112">
        <v>966319.64310367103</v>
      </c>
      <c r="AH9" s="112">
        <v>974076.36604354903</v>
      </c>
      <c r="AI9" s="112">
        <v>1041544.37471669</v>
      </c>
      <c r="AJ9" s="112">
        <v>1058545.2164425701</v>
      </c>
      <c r="AK9" s="112">
        <v>1070288.0634532201</v>
      </c>
      <c r="AL9" s="112">
        <v>1134254.57311477</v>
      </c>
      <c r="AM9" s="112">
        <f>[2]Остаток!B14</f>
        <v>1088186.8227272499</v>
      </c>
      <c r="AN9"/>
      <c r="AO9"/>
      <c r="AP9"/>
      <c r="AQ9"/>
      <c r="AR9"/>
      <c r="AS9"/>
      <c r="AT9"/>
      <c r="AU9"/>
      <c r="AV9"/>
      <c r="AW9"/>
    </row>
    <row r="10" spans="1:49" s="1" customFormat="1" ht="13.35" customHeight="1" outlineLevel="1" x14ac:dyDescent="0.2">
      <c r="A10" s="7" t="s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114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>
        <v>0</v>
      </c>
      <c r="AE10" s="115">
        <v>0</v>
      </c>
      <c r="AF10" s="115">
        <v>0</v>
      </c>
      <c r="AG10" s="115">
        <v>0</v>
      </c>
      <c r="AH10" s="116">
        <v>0</v>
      </c>
      <c r="AI10" s="116">
        <v>0</v>
      </c>
      <c r="AJ10" s="116">
        <v>0</v>
      </c>
      <c r="AK10" s="116">
        <v>0</v>
      </c>
      <c r="AL10" s="116">
        <v>0</v>
      </c>
      <c r="AM10" s="116">
        <f>[2]Остаток!B15</f>
        <v>0</v>
      </c>
      <c r="AN10"/>
      <c r="AO10"/>
      <c r="AP10"/>
      <c r="AQ10"/>
      <c r="AR10"/>
      <c r="AS10"/>
      <c r="AT10"/>
      <c r="AU10"/>
      <c r="AV10"/>
      <c r="AW10"/>
    </row>
    <row r="11" spans="1:49" s="1" customFormat="1" ht="13.35" customHeight="1" outlineLevel="1" x14ac:dyDescent="0.2">
      <c r="A11" s="9" t="s">
        <v>8</v>
      </c>
      <c r="B11" s="10">
        <v>1410669.9082418471</v>
      </c>
      <c r="C11" s="10">
        <v>1428030.3904054521</v>
      </c>
      <c r="D11" s="10">
        <v>1497235.3858582752</v>
      </c>
      <c r="E11" s="10">
        <v>1645773.0233976003</v>
      </c>
      <c r="F11" s="10">
        <v>1550964.8909934242</v>
      </c>
      <c r="G11" s="10">
        <v>1535528.0258052296</v>
      </c>
      <c r="H11" s="10">
        <v>1567476.1643835159</v>
      </c>
      <c r="I11" s="10">
        <v>1611753.4882175722</v>
      </c>
      <c r="J11" s="10">
        <v>1742454.8942621839</v>
      </c>
      <c r="K11" s="10">
        <v>1728009.482082766</v>
      </c>
      <c r="L11" s="10">
        <v>1714414.3725862829</v>
      </c>
      <c r="M11" s="113">
        <v>1650415.1815958968</v>
      </c>
      <c r="N11" s="113">
        <v>1638439.0216163532</v>
      </c>
      <c r="O11" s="113">
        <v>1668567.8785806666</v>
      </c>
      <c r="P11" s="113">
        <v>1666232.8331708384</v>
      </c>
      <c r="Q11" s="113">
        <v>1635647.326416201</v>
      </c>
      <c r="R11" s="113">
        <v>1642169.5520778112</v>
      </c>
      <c r="S11" s="113">
        <v>1670074.1855597564</v>
      </c>
      <c r="T11" s="113">
        <v>1656178.6049745528</v>
      </c>
      <c r="U11" s="113">
        <v>1562190.312147968</v>
      </c>
      <c r="V11" s="113">
        <v>1553171.0185024184</v>
      </c>
      <c r="W11" s="113">
        <v>1539765.2295687017</v>
      </c>
      <c r="X11" s="113">
        <v>1487682.0969660787</v>
      </c>
      <c r="Y11" s="113">
        <v>1536593.5131952881</v>
      </c>
      <c r="Z11" s="113">
        <v>1495474.1824673936</v>
      </c>
      <c r="AA11" s="113">
        <v>1530412.1484434968</v>
      </c>
      <c r="AB11" s="113">
        <v>1611649.8444792537</v>
      </c>
      <c r="AC11" s="113">
        <v>1685441.1713128136</v>
      </c>
      <c r="AD11" s="113">
        <v>1460225.11601915</v>
      </c>
      <c r="AE11" s="113">
        <v>1420188.1192027701</v>
      </c>
      <c r="AF11" s="113">
        <v>1383284.2405397999</v>
      </c>
      <c r="AG11" s="113">
        <v>1425526.7309563099</v>
      </c>
      <c r="AH11" s="113">
        <v>1370884.8307207599</v>
      </c>
      <c r="AI11" s="113">
        <v>1360113.7708837499</v>
      </c>
      <c r="AJ11" s="113">
        <v>1385361.1519247501</v>
      </c>
      <c r="AK11" s="113">
        <v>1377474.3191843601</v>
      </c>
      <c r="AL11" s="113">
        <v>1526716.5080623501</v>
      </c>
      <c r="AM11" s="113">
        <f>[2]Остаток!B16</f>
        <v>1491865.1155113501</v>
      </c>
      <c r="AN11"/>
      <c r="AO11"/>
      <c r="AP11"/>
      <c r="AQ11"/>
      <c r="AR11"/>
      <c r="AS11"/>
      <c r="AT11"/>
      <c r="AU11"/>
      <c r="AV11"/>
      <c r="AW11"/>
    </row>
    <row r="12" spans="1:49" s="1" customFormat="1" ht="13.35" customHeight="1" outlineLevel="1" x14ac:dyDescent="0.2">
      <c r="A12" s="5" t="s">
        <v>3</v>
      </c>
      <c r="B12" s="6">
        <v>3.4042999999999997E-2</v>
      </c>
      <c r="C12" s="6">
        <v>3.3928E-2</v>
      </c>
      <c r="D12" s="6">
        <v>3.4025E-2</v>
      </c>
      <c r="E12" s="6">
        <v>72.116310000000013</v>
      </c>
      <c r="F12" s="6">
        <v>67.513036000000014</v>
      </c>
      <c r="G12" s="6">
        <v>56.840394499999995</v>
      </c>
      <c r="H12" s="6">
        <v>55.43036519999999</v>
      </c>
      <c r="I12" s="6">
        <v>56.301482400000005</v>
      </c>
      <c r="J12" s="6">
        <v>46.117984400000005</v>
      </c>
      <c r="K12" s="6">
        <v>3.3148999999999998E-2</v>
      </c>
      <c r="L12" s="6">
        <v>3.3273999999999998E-2</v>
      </c>
      <c r="M12" s="6">
        <v>3.4056000000000003E-2</v>
      </c>
      <c r="N12" s="6">
        <v>3.4870999999999999E-2</v>
      </c>
      <c r="O12" s="6">
        <v>3.4361999999999997E-2</v>
      </c>
      <c r="P12" s="6">
        <v>3.5410999999999998E-2</v>
      </c>
      <c r="Q12" s="6">
        <v>6.9279999999999994E-2</v>
      </c>
      <c r="R12" s="6">
        <v>3.4438000000000003E-2</v>
      </c>
      <c r="S12" s="6">
        <v>3.4447999999999999E-2</v>
      </c>
      <c r="T12" s="6">
        <v>3.4963000000000001E-2</v>
      </c>
      <c r="U12" s="6">
        <v>3.4322999999999999E-2</v>
      </c>
      <c r="V12" s="6">
        <v>3.4077999999999997E-2</v>
      </c>
      <c r="W12" s="6">
        <v>3.4452999999999998E-2</v>
      </c>
      <c r="X12" s="6">
        <v>3.4486999999999997E-2</v>
      </c>
      <c r="Y12" s="6">
        <v>3.4065999999999999E-2</v>
      </c>
      <c r="Z12" s="6">
        <v>3.4321999999999998E-2</v>
      </c>
      <c r="AA12" s="6">
        <v>3.3565999999999999E-2</v>
      </c>
      <c r="AB12" s="6">
        <v>3.2978E-2</v>
      </c>
      <c r="AC12" s="6">
        <v>3.5178000000000001E-2</v>
      </c>
      <c r="AD12" s="6">
        <v>3.6693999999999997E-2</v>
      </c>
      <c r="AE12" s="6">
        <v>4.0620000000000003E-2</v>
      </c>
      <c r="AF12" s="6">
        <v>4.9704999999999999E-2</v>
      </c>
      <c r="AG12" s="6">
        <v>4.3470000000000002E-2</v>
      </c>
      <c r="AH12" s="6">
        <v>4.2326000000000003E-2</v>
      </c>
      <c r="AI12" s="6">
        <v>2.4807630000000001</v>
      </c>
      <c r="AJ12" s="6">
        <v>5208.4280049999998</v>
      </c>
      <c r="AK12" s="6">
        <v>12776.744770699001</v>
      </c>
      <c r="AL12" s="6">
        <v>6689.8950727519996</v>
      </c>
      <c r="AM12" s="6">
        <f>[2]Остаток!B17</f>
        <v>4878.7673946759996</v>
      </c>
      <c r="AN12"/>
      <c r="AO12"/>
      <c r="AP12"/>
      <c r="AQ12"/>
      <c r="AR12"/>
      <c r="AS12"/>
      <c r="AT12"/>
      <c r="AU12"/>
      <c r="AV12"/>
      <c r="AW12"/>
    </row>
    <row r="13" spans="1:49" s="1" customFormat="1" ht="13.35" customHeight="1" outlineLevel="1" x14ac:dyDescent="0.2">
      <c r="A13" s="5" t="s">
        <v>4</v>
      </c>
      <c r="B13" s="6">
        <v>1199389.483253584</v>
      </c>
      <c r="C13" s="6">
        <v>1216031.311837804</v>
      </c>
      <c r="D13" s="6">
        <v>1270094.6363193253</v>
      </c>
      <c r="E13" s="6">
        <v>1383552.6205521</v>
      </c>
      <c r="F13" s="6">
        <v>1287557.5460836219</v>
      </c>
      <c r="G13" s="6">
        <v>1272561.9478818849</v>
      </c>
      <c r="H13" s="6">
        <v>1280508.440725062</v>
      </c>
      <c r="I13" s="6">
        <v>1329408.958648626</v>
      </c>
      <c r="J13" s="6">
        <v>1491689.9666172578</v>
      </c>
      <c r="K13" s="6">
        <v>1518280.645846989</v>
      </c>
      <c r="L13" s="6">
        <v>1520026.559389126</v>
      </c>
      <c r="M13" s="6">
        <v>1457700.9716174754</v>
      </c>
      <c r="N13" s="6">
        <v>1451455.0665532839</v>
      </c>
      <c r="O13" s="6">
        <v>1470803.5581757496</v>
      </c>
      <c r="P13" s="6">
        <v>1470664.4624655899</v>
      </c>
      <c r="Q13" s="6">
        <v>1440167.2227579057</v>
      </c>
      <c r="R13" s="6">
        <v>1446154.5751544693</v>
      </c>
      <c r="S13" s="6">
        <v>1476877.777828427</v>
      </c>
      <c r="T13" s="6">
        <v>1466877.518704575</v>
      </c>
      <c r="U13" s="6">
        <v>1395032.7965659276</v>
      </c>
      <c r="V13" s="6">
        <v>1397564.7630112397</v>
      </c>
      <c r="W13" s="6">
        <v>1395753.6156504336</v>
      </c>
      <c r="X13" s="6">
        <v>1352799.6247666574</v>
      </c>
      <c r="Y13" s="6">
        <v>1404480.5926077403</v>
      </c>
      <c r="Z13" s="6">
        <v>1366978.7614771961</v>
      </c>
      <c r="AA13" s="6">
        <v>1396195.4162581447</v>
      </c>
      <c r="AB13" s="6">
        <v>1475461.2274888812</v>
      </c>
      <c r="AC13" s="6">
        <v>1588427.6542132914</v>
      </c>
      <c r="AD13" s="6">
        <v>1384437.3592592599</v>
      </c>
      <c r="AE13" s="6">
        <v>1344988.2906434899</v>
      </c>
      <c r="AF13" s="6">
        <v>1306754.8559835099</v>
      </c>
      <c r="AG13" s="6">
        <v>1339783.12323851</v>
      </c>
      <c r="AH13" s="6">
        <v>1298822.0494492</v>
      </c>
      <c r="AI13" s="6">
        <v>1246445.3361346901</v>
      </c>
      <c r="AJ13" s="6">
        <v>1295772.5421482699</v>
      </c>
      <c r="AK13" s="6">
        <v>1299638.8291156299</v>
      </c>
      <c r="AL13" s="6">
        <v>1449288.54685455</v>
      </c>
      <c r="AM13" s="6">
        <f>[2]Остаток!B18</f>
        <v>1408788.6255232301</v>
      </c>
      <c r="AN13"/>
      <c r="AO13"/>
      <c r="AP13"/>
      <c r="AQ13"/>
      <c r="AR13"/>
      <c r="AS13"/>
      <c r="AT13"/>
      <c r="AU13"/>
      <c r="AV13"/>
      <c r="AW13"/>
    </row>
    <row r="14" spans="1:49" s="1" customFormat="1" ht="13.35" customHeight="1" outlineLevel="1" x14ac:dyDescent="0.2">
      <c r="A14" s="5" t="s">
        <v>5</v>
      </c>
      <c r="B14" s="6">
        <v>211280.390945263</v>
      </c>
      <c r="C14" s="6">
        <v>211999.044639648</v>
      </c>
      <c r="D14" s="6">
        <v>227140.71551394995</v>
      </c>
      <c r="E14" s="6">
        <v>262148.28653550002</v>
      </c>
      <c r="F14" s="6">
        <v>263339.831873802</v>
      </c>
      <c r="G14" s="6">
        <v>262909.23752884503</v>
      </c>
      <c r="H14" s="6">
        <v>286912.29329325404</v>
      </c>
      <c r="I14" s="6">
        <v>282288.22808654601</v>
      </c>
      <c r="J14" s="6">
        <v>250718.80966052602</v>
      </c>
      <c r="K14" s="6">
        <v>209728.80308677698</v>
      </c>
      <c r="L14" s="6">
        <v>194387.77992315695</v>
      </c>
      <c r="M14" s="6">
        <v>192714.17592242148</v>
      </c>
      <c r="N14" s="6">
        <v>186983.92019206943</v>
      </c>
      <c r="O14" s="6">
        <v>197764.28604291665</v>
      </c>
      <c r="P14" s="6">
        <v>195568.33529424871</v>
      </c>
      <c r="Q14" s="6">
        <v>195480.03437829483</v>
      </c>
      <c r="R14" s="6">
        <v>196014.94248534183</v>
      </c>
      <c r="S14" s="6">
        <v>193196.37328332942</v>
      </c>
      <c r="T14" s="6">
        <v>189301.05130697781</v>
      </c>
      <c r="U14" s="6">
        <v>167157.48125904045</v>
      </c>
      <c r="V14" s="6">
        <v>155606.22141317881</v>
      </c>
      <c r="W14" s="6">
        <v>144011.57946526838</v>
      </c>
      <c r="X14" s="6">
        <v>134882.43771242182</v>
      </c>
      <c r="Y14" s="6">
        <v>132112.886521548</v>
      </c>
      <c r="Z14" s="6">
        <v>128495.3866681973</v>
      </c>
      <c r="AA14" s="6">
        <v>134216.69861935228</v>
      </c>
      <c r="AB14" s="6">
        <v>136188.58401237294</v>
      </c>
      <c r="AC14" s="6">
        <v>97013.481921522747</v>
      </c>
      <c r="AD14" s="6">
        <v>75787.720065896094</v>
      </c>
      <c r="AE14" s="6">
        <v>75199.787939283196</v>
      </c>
      <c r="AF14" s="6">
        <v>76529.334851289197</v>
      </c>
      <c r="AG14" s="6">
        <v>85743.564247798597</v>
      </c>
      <c r="AH14" s="6">
        <v>72062.738945561403</v>
      </c>
      <c r="AI14" s="6">
        <v>65019.357608873303</v>
      </c>
      <c r="AJ14" s="6">
        <v>68125.392712594694</v>
      </c>
      <c r="AK14" s="6">
        <v>64981.239229203602</v>
      </c>
      <c r="AL14" s="6">
        <v>68564.662467900795</v>
      </c>
      <c r="AM14" s="6">
        <f>[2]Остаток!B19</f>
        <v>71276.352877029203</v>
      </c>
      <c r="AN14"/>
      <c r="AO14"/>
      <c r="AP14"/>
      <c r="AQ14"/>
      <c r="AR14"/>
      <c r="AS14"/>
      <c r="AT14"/>
      <c r="AU14"/>
      <c r="AV14"/>
      <c r="AW14"/>
    </row>
    <row r="15" spans="1:49" s="1" customFormat="1" ht="13.35" customHeight="1" outlineLevel="1" x14ac:dyDescent="0.2">
      <c r="A15" s="5" t="s">
        <v>6</v>
      </c>
      <c r="B15" s="6" t="s">
        <v>2</v>
      </c>
      <c r="C15" s="6" t="s">
        <v>2</v>
      </c>
      <c r="D15" s="6" t="s">
        <v>2</v>
      </c>
      <c r="E15" s="6" t="s">
        <v>2</v>
      </c>
      <c r="F15" s="6" t="s">
        <v>2</v>
      </c>
      <c r="G15" s="6" t="s">
        <v>2</v>
      </c>
      <c r="H15" s="6" t="s">
        <v>2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6" t="s">
        <v>2</v>
      </c>
      <c r="P15" s="6" t="s">
        <v>2</v>
      </c>
      <c r="Q15" s="6" t="s">
        <v>2</v>
      </c>
      <c r="R15" s="6" t="s">
        <v>2</v>
      </c>
      <c r="S15" s="6" t="s">
        <v>2</v>
      </c>
      <c r="T15" s="6" t="s">
        <v>2</v>
      </c>
      <c r="U15" s="6" t="s">
        <v>2</v>
      </c>
      <c r="V15" s="6" t="s">
        <v>2</v>
      </c>
      <c r="W15" s="6" t="s">
        <v>2</v>
      </c>
      <c r="X15" s="6" t="s">
        <v>2</v>
      </c>
      <c r="Y15" s="6" t="s">
        <v>2</v>
      </c>
      <c r="Z15" s="6" t="s">
        <v>2</v>
      </c>
      <c r="AA15" s="6" t="s">
        <v>2</v>
      </c>
      <c r="AB15" s="6" t="s">
        <v>2</v>
      </c>
      <c r="AC15" s="6" t="s">
        <v>2</v>
      </c>
      <c r="AD15" s="6" t="s">
        <v>2</v>
      </c>
      <c r="AE15" s="6" t="s">
        <v>2</v>
      </c>
      <c r="AF15" s="6" t="s">
        <v>2</v>
      </c>
      <c r="AG15" s="6" t="s">
        <v>2</v>
      </c>
      <c r="AH15" s="6" t="s">
        <v>2</v>
      </c>
      <c r="AI15" s="6">
        <v>48646.596377189999</v>
      </c>
      <c r="AJ15" s="6">
        <v>16254.78905888</v>
      </c>
      <c r="AK15" s="6">
        <v>77.506068833</v>
      </c>
      <c r="AL15" s="6">
        <v>2173.4036671479998</v>
      </c>
      <c r="AM15" s="6">
        <f>[2]Остаток!B20</f>
        <v>6921.3697164160003</v>
      </c>
      <c r="AN15"/>
      <c r="AO15"/>
      <c r="AP15"/>
      <c r="AQ15"/>
      <c r="AR15"/>
      <c r="AS15"/>
      <c r="AT15"/>
      <c r="AU15"/>
      <c r="AV15"/>
      <c r="AW15"/>
    </row>
    <row r="16" spans="1:49" s="1" customFormat="1" ht="13.35" customHeight="1" x14ac:dyDescent="0.2">
      <c r="A16" s="9" t="s">
        <v>9</v>
      </c>
      <c r="B16" s="10">
        <v>15717032.583250726</v>
      </c>
      <c r="C16" s="10">
        <v>15732666.165142601</v>
      </c>
      <c r="D16" s="10">
        <v>16262230.294454506</v>
      </c>
      <c r="E16" s="10">
        <v>18640217.11101979</v>
      </c>
      <c r="F16" s="10">
        <v>17066273.50938271</v>
      </c>
      <c r="G16" s="10">
        <v>16766756.809404939</v>
      </c>
      <c r="H16" s="10">
        <v>16543275.176633157</v>
      </c>
      <c r="I16" s="10">
        <v>17352341.98812595</v>
      </c>
      <c r="J16" s="10">
        <v>18010314.815254837</v>
      </c>
      <c r="K16" s="10">
        <v>17005787.204713017</v>
      </c>
      <c r="L16" s="10">
        <v>16906004.159950573</v>
      </c>
      <c r="M16" s="10">
        <v>16000060.765133781</v>
      </c>
      <c r="N16" s="10">
        <v>16115672.256120505</v>
      </c>
      <c r="O16" s="10">
        <v>16496584.189675217</v>
      </c>
      <c r="P16" s="10">
        <v>16183779.719863947</v>
      </c>
      <c r="Q16" s="10">
        <v>16074961.369690133</v>
      </c>
      <c r="R16" s="10">
        <v>16181024.469430123</v>
      </c>
      <c r="S16" s="10">
        <v>15314920.176891388</v>
      </c>
      <c r="T16" s="10">
        <v>14669278.923601488</v>
      </c>
      <c r="U16" s="10">
        <v>14466634.066079997</v>
      </c>
      <c r="V16" s="10">
        <v>14333111.948013416</v>
      </c>
      <c r="W16" s="10">
        <v>14638103.691326926</v>
      </c>
      <c r="X16" s="10">
        <v>14425106.966745218</v>
      </c>
      <c r="Y16" s="10">
        <v>15968279.696188314</v>
      </c>
      <c r="Z16" s="10">
        <v>15778612.312758137</v>
      </c>
      <c r="AA16" s="10">
        <v>15882459.040577175</v>
      </c>
      <c r="AB16" s="10">
        <v>16172887.607141873</v>
      </c>
      <c r="AC16" s="10">
        <v>16198258.273461491</v>
      </c>
      <c r="AD16" s="10">
        <v>14384018.313210901</v>
      </c>
      <c r="AE16" s="10">
        <v>14724715.747434</v>
      </c>
      <c r="AF16" s="10">
        <v>15026322.858169399</v>
      </c>
      <c r="AG16" s="10">
        <v>14865015.767139999</v>
      </c>
      <c r="AH16" s="10">
        <v>14496148.955954701</v>
      </c>
      <c r="AI16" s="10">
        <v>14069823.485053999</v>
      </c>
      <c r="AJ16" s="10">
        <v>13847754.3249074</v>
      </c>
      <c r="AK16" s="10">
        <v>13657506.2540568</v>
      </c>
      <c r="AL16" s="10">
        <v>14714881.040097401</v>
      </c>
      <c r="AM16" s="10">
        <f>[2]Остаток!B21</f>
        <v>14322872.8323313</v>
      </c>
      <c r="AN16" s="10">
        <v>5561729.4083605995</v>
      </c>
      <c r="AO16"/>
      <c r="AP16"/>
      <c r="AQ16"/>
      <c r="AR16"/>
      <c r="AS16"/>
      <c r="AT16"/>
      <c r="AU16"/>
      <c r="AV16"/>
      <c r="AW16"/>
    </row>
    <row r="17" spans="1:49" s="1" customFormat="1" ht="13.35" customHeight="1" x14ac:dyDescent="0.2">
      <c r="A17" s="5" t="s">
        <v>3</v>
      </c>
      <c r="B17" s="6">
        <v>1245025.8687410569</v>
      </c>
      <c r="C17" s="6">
        <v>991379.27836851205</v>
      </c>
      <c r="D17" s="6">
        <v>980418.12504754995</v>
      </c>
      <c r="E17" s="6">
        <v>1279011.3525075</v>
      </c>
      <c r="F17" s="6">
        <v>1333392.9805173879</v>
      </c>
      <c r="G17" s="6">
        <v>1224982.6686336251</v>
      </c>
      <c r="H17" s="6">
        <v>1034852.9713040758</v>
      </c>
      <c r="I17" s="6">
        <v>1177629.350219256</v>
      </c>
      <c r="J17" s="6">
        <v>1566490.137346776</v>
      </c>
      <c r="K17" s="6">
        <v>1543943.1925993438</v>
      </c>
      <c r="L17" s="6">
        <v>1848572.134976346</v>
      </c>
      <c r="M17" s="6">
        <v>1561768.6887903011</v>
      </c>
      <c r="N17" s="6">
        <v>1375928.3168091937</v>
      </c>
      <c r="O17" s="6">
        <v>1774137.8082797572</v>
      </c>
      <c r="P17" s="6">
        <v>1697308.0092984277</v>
      </c>
      <c r="Q17" s="6">
        <v>1608918.9965422563</v>
      </c>
      <c r="R17" s="6">
        <v>2068695.9691540678</v>
      </c>
      <c r="S17" s="6">
        <v>1712058.0155675104</v>
      </c>
      <c r="T17" s="6">
        <v>2003172.8384052587</v>
      </c>
      <c r="U17" s="6">
        <v>2026811.6405113258</v>
      </c>
      <c r="V17" s="6">
        <v>1954791.0398275715</v>
      </c>
      <c r="W17" s="6">
        <v>1812906.3180094867</v>
      </c>
      <c r="X17" s="6">
        <v>2156926.6143224044</v>
      </c>
      <c r="Y17" s="6">
        <v>2505416.1534513948</v>
      </c>
      <c r="Z17" s="6">
        <v>2363892.1905847038</v>
      </c>
      <c r="AA17" s="6">
        <v>2455305.2986945324</v>
      </c>
      <c r="AB17" s="6">
        <v>2666568.1530902372</v>
      </c>
      <c r="AC17" s="6">
        <v>2634011.2495139614</v>
      </c>
      <c r="AD17" s="6">
        <v>2390503.9933564798</v>
      </c>
      <c r="AE17" s="6">
        <v>2380928.36056185</v>
      </c>
      <c r="AF17" s="6">
        <v>2423687.0614141198</v>
      </c>
      <c r="AG17" s="6">
        <v>2247682.18691843</v>
      </c>
      <c r="AH17" s="6">
        <v>2210154.2942156699</v>
      </c>
      <c r="AI17" s="6">
        <v>2239625.4711346799</v>
      </c>
      <c r="AJ17" s="6">
        <v>2394098.4275305001</v>
      </c>
      <c r="AK17" s="6">
        <v>2364112.2614139998</v>
      </c>
      <c r="AL17" s="6">
        <v>2353264.78372822</v>
      </c>
      <c r="AM17" s="6">
        <f>[2]Остаток!B22</f>
        <v>2545330.40077161</v>
      </c>
      <c r="AN17" s="97">
        <f>AN16/AM16*100</f>
        <v>38.831102345655125</v>
      </c>
      <c r="AO17"/>
      <c r="AP17"/>
      <c r="AQ17"/>
      <c r="AR17"/>
      <c r="AS17"/>
      <c r="AT17"/>
      <c r="AU17"/>
      <c r="AV17"/>
      <c r="AW17"/>
    </row>
    <row r="18" spans="1:49" s="1" customFormat="1" ht="13.35" customHeight="1" x14ac:dyDescent="0.2">
      <c r="A18" s="5" t="s">
        <v>4</v>
      </c>
      <c r="B18" s="6">
        <v>2528324.0498633715</v>
      </c>
      <c r="C18" s="6">
        <v>2613459.6901007481</v>
      </c>
      <c r="D18" s="6">
        <v>2752830.0039899247</v>
      </c>
      <c r="E18" s="6">
        <v>3162140.3084171005</v>
      </c>
      <c r="F18" s="6">
        <v>2903245.9446359524</v>
      </c>
      <c r="G18" s="6">
        <v>2933701.6329440693</v>
      </c>
      <c r="H18" s="6">
        <v>3284259.7990147802</v>
      </c>
      <c r="I18" s="6">
        <v>3747701.8314247271</v>
      </c>
      <c r="J18" s="6">
        <v>3936612.9297197168</v>
      </c>
      <c r="K18" s="6">
        <v>3866974.8918367187</v>
      </c>
      <c r="L18" s="6">
        <v>3804995.4403226417</v>
      </c>
      <c r="M18" s="6">
        <v>3581889.305816202</v>
      </c>
      <c r="N18" s="6">
        <v>3836178.175460903</v>
      </c>
      <c r="O18" s="6">
        <v>3807690.4539953414</v>
      </c>
      <c r="P18" s="6">
        <v>3859971.2069432382</v>
      </c>
      <c r="Q18" s="6">
        <v>3974812.016824746</v>
      </c>
      <c r="R18" s="6">
        <v>4027183.5535029038</v>
      </c>
      <c r="S18" s="6">
        <v>3951766.4880887549</v>
      </c>
      <c r="T18" s="6">
        <v>3563113.4147495124</v>
      </c>
      <c r="U18" s="6">
        <v>3665237.5916512534</v>
      </c>
      <c r="V18" s="6">
        <v>3643688.0821919912</v>
      </c>
      <c r="W18" s="6">
        <v>4034951.0196727035</v>
      </c>
      <c r="X18" s="6">
        <v>3624147.5109973373</v>
      </c>
      <c r="Y18" s="6">
        <v>4369909.6046250537</v>
      </c>
      <c r="Z18" s="6">
        <v>4252912.4122070055</v>
      </c>
      <c r="AA18" s="6">
        <v>3920498.5085682226</v>
      </c>
      <c r="AB18" s="6">
        <v>3523634.5408397191</v>
      </c>
      <c r="AC18" s="6">
        <v>3594862.3946847492</v>
      </c>
      <c r="AD18" s="6">
        <v>3229999.0305212601</v>
      </c>
      <c r="AE18" s="6">
        <v>3687683.3558369698</v>
      </c>
      <c r="AF18" s="6">
        <v>3897223.56093679</v>
      </c>
      <c r="AG18" s="6">
        <v>3787430.9175530798</v>
      </c>
      <c r="AH18" s="6">
        <v>3617685.50657938</v>
      </c>
      <c r="AI18" s="6">
        <v>3371189.6234177798</v>
      </c>
      <c r="AJ18" s="6">
        <v>3133802.9918902898</v>
      </c>
      <c r="AK18" s="6">
        <v>3037281.1395675498</v>
      </c>
      <c r="AL18" s="6">
        <v>3230485.7647352498</v>
      </c>
      <c r="AM18" s="6">
        <f>[2]Остаток!B23</f>
        <v>2984386.1597873201</v>
      </c>
      <c r="AN18" s="10"/>
      <c r="AO18"/>
      <c r="AP18"/>
      <c r="AQ18"/>
      <c r="AR18"/>
      <c r="AS18"/>
      <c r="AT18"/>
      <c r="AU18"/>
      <c r="AV18"/>
      <c r="AW18"/>
    </row>
    <row r="19" spans="1:49" s="1" customFormat="1" ht="13.35" customHeight="1" x14ac:dyDescent="0.2">
      <c r="A19" s="5" t="s">
        <v>5</v>
      </c>
      <c r="B19" s="6">
        <v>11342012.485046024</v>
      </c>
      <c r="C19" s="6">
        <v>11453458.419602897</v>
      </c>
      <c r="D19" s="6">
        <v>11877433.395118505</v>
      </c>
      <c r="E19" s="6">
        <v>13495501.687291989</v>
      </c>
      <c r="F19" s="6">
        <v>12173891.825286716</v>
      </c>
      <c r="G19" s="6">
        <v>11919177.90390924</v>
      </c>
      <c r="H19" s="6">
        <v>11568087.122939128</v>
      </c>
      <c r="I19" s="6">
        <v>11608274.284872456</v>
      </c>
      <c r="J19" s="6">
        <v>11596904.631649395</v>
      </c>
      <c r="K19" s="6">
        <v>10713115.604141997</v>
      </c>
      <c r="L19" s="6">
        <v>10409619.70000926</v>
      </c>
      <c r="M19" s="6">
        <v>10065211.546828307</v>
      </c>
      <c r="N19" s="6">
        <v>10005039.951075509</v>
      </c>
      <c r="O19" s="6">
        <v>10014440.51987683</v>
      </c>
      <c r="P19" s="6">
        <v>9831479.6040060204</v>
      </c>
      <c r="Q19" s="6">
        <v>9691363.9338031914</v>
      </c>
      <c r="R19" s="6">
        <v>9288835.9352342561</v>
      </c>
      <c r="S19" s="6">
        <v>8850235.2341181189</v>
      </c>
      <c r="T19" s="6">
        <v>8321355.0198514545</v>
      </c>
      <c r="U19" s="6">
        <v>8024574.0450995583</v>
      </c>
      <c r="V19" s="6">
        <v>7965754.2056776201</v>
      </c>
      <c r="W19" s="6">
        <v>8031876.1922800234</v>
      </c>
      <c r="X19" s="6">
        <v>7858570.1271586679</v>
      </c>
      <c r="Y19" s="6">
        <v>8273528.6063266415</v>
      </c>
      <c r="Z19" s="6">
        <v>8328034.211492043</v>
      </c>
      <c r="AA19" s="6">
        <v>8631838.6276357137</v>
      </c>
      <c r="AB19" s="6">
        <v>9033380.9300883114</v>
      </c>
      <c r="AC19" s="6">
        <v>8941447.8121945746</v>
      </c>
      <c r="AD19" s="6">
        <v>7840032.0831301296</v>
      </c>
      <c r="AE19" s="6">
        <v>7681847.16702417</v>
      </c>
      <c r="AF19" s="6">
        <v>7723893.0921374597</v>
      </c>
      <c r="AG19" s="6">
        <v>7863583.01956484</v>
      </c>
      <c r="AH19" s="6">
        <v>7694232.7891161302</v>
      </c>
      <c r="AI19" s="6">
        <v>7466110.6121619996</v>
      </c>
      <c r="AJ19" s="6">
        <v>7277562.4781029699</v>
      </c>
      <c r="AK19" s="6">
        <v>7185902.2956908299</v>
      </c>
      <c r="AL19" s="6">
        <v>7999049.3221863098</v>
      </c>
      <c r="AM19" s="6">
        <f>[2]Остаток!B24</f>
        <v>7711890.8187615303</v>
      </c>
      <c r="AN19"/>
      <c r="AO19"/>
      <c r="AP19"/>
      <c r="AQ19"/>
      <c r="AR19"/>
      <c r="AS19"/>
      <c r="AT19"/>
      <c r="AU19"/>
      <c r="AV19"/>
      <c r="AW19"/>
    </row>
    <row r="20" spans="1:49" s="1" customFormat="1" ht="13.35" customHeight="1" x14ac:dyDescent="0.2">
      <c r="A20" s="5" t="s">
        <v>6</v>
      </c>
      <c r="B20" s="6">
        <v>601670.17960027209</v>
      </c>
      <c r="C20" s="6">
        <v>674368.77707044408</v>
      </c>
      <c r="D20" s="6">
        <v>651548.77029852511</v>
      </c>
      <c r="E20" s="6">
        <v>703563.76280320005</v>
      </c>
      <c r="F20" s="6">
        <v>655742.75894265203</v>
      </c>
      <c r="G20" s="6">
        <v>688894.60391800501</v>
      </c>
      <c r="H20" s="6">
        <v>656075.28337517404</v>
      </c>
      <c r="I20" s="6">
        <v>818736.52160951181</v>
      </c>
      <c r="J20" s="6">
        <v>910307.11653895397</v>
      </c>
      <c r="K20" s="6">
        <v>881753.51613495522</v>
      </c>
      <c r="L20" s="6">
        <v>842816.8846423222</v>
      </c>
      <c r="M20" s="6">
        <v>791191.22369897028</v>
      </c>
      <c r="N20" s="6">
        <v>898525.81277489569</v>
      </c>
      <c r="O20" s="6">
        <v>900315.40752328513</v>
      </c>
      <c r="P20" s="6">
        <v>795020.89961626194</v>
      </c>
      <c r="Q20" s="6">
        <v>799866.422519941</v>
      </c>
      <c r="R20" s="6">
        <v>796309.01153889403</v>
      </c>
      <c r="S20" s="6">
        <v>800860.43911700207</v>
      </c>
      <c r="T20" s="6">
        <v>781637.65059526206</v>
      </c>
      <c r="U20" s="6">
        <v>750010.78881785751</v>
      </c>
      <c r="V20" s="6">
        <v>768878.6203162336</v>
      </c>
      <c r="W20" s="6">
        <v>758370.16136471299</v>
      </c>
      <c r="X20" s="6">
        <v>785462.71426680952</v>
      </c>
      <c r="Y20" s="6">
        <v>819425.33178522484</v>
      </c>
      <c r="Z20" s="6">
        <v>833773.49847438093</v>
      </c>
      <c r="AA20" s="6">
        <v>874816.60567870946</v>
      </c>
      <c r="AB20" s="6">
        <v>949303.98312360223</v>
      </c>
      <c r="AC20" s="6">
        <v>1027936.8170682058</v>
      </c>
      <c r="AD20" s="6">
        <v>923483.20620304102</v>
      </c>
      <c r="AE20" s="6">
        <v>974256.86401104694</v>
      </c>
      <c r="AF20" s="6">
        <v>981519.14368104097</v>
      </c>
      <c r="AG20" s="6">
        <v>966319.64310367103</v>
      </c>
      <c r="AH20" s="6">
        <v>974076.36604354903</v>
      </c>
      <c r="AI20" s="6">
        <v>992897.778339496</v>
      </c>
      <c r="AJ20" s="6">
        <v>1042290.42738369</v>
      </c>
      <c r="AK20" s="6">
        <v>1070210.5573843899</v>
      </c>
      <c r="AL20" s="6">
        <v>1132081.1694476199</v>
      </c>
      <c r="AM20" s="6">
        <f>[2]Остаток!B25</f>
        <v>1081265.4530108301</v>
      </c>
      <c r="AN20"/>
      <c r="AO20"/>
      <c r="AP20"/>
      <c r="AQ20"/>
      <c r="AR20"/>
      <c r="AS20"/>
      <c r="AT20"/>
      <c r="AU20"/>
      <c r="AV20"/>
      <c r="AW20"/>
    </row>
    <row r="21" spans="1:49" s="1" customFormat="1" ht="13.35" customHeight="1" x14ac:dyDescent="0.2">
      <c r="A21" s="7" t="s">
        <v>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f>[2]Остаток!B26</f>
        <v>0</v>
      </c>
      <c r="AN21"/>
      <c r="AO21"/>
      <c r="AP21"/>
      <c r="AQ21"/>
      <c r="AR21"/>
      <c r="AS21"/>
      <c r="AT21"/>
      <c r="AU21"/>
      <c r="AV21"/>
      <c r="AW21"/>
    </row>
    <row r="22" spans="1:49" s="1" customFormat="1" ht="13.35" customHeight="1" x14ac:dyDescent="0.2">
      <c r="A22" s="9" t="s">
        <v>11</v>
      </c>
      <c r="B22" s="10">
        <v>6633430.6430327492</v>
      </c>
      <c r="C22" s="10">
        <v>6571967.2128482237</v>
      </c>
      <c r="D22" s="10">
        <v>6544576.363295475</v>
      </c>
      <c r="E22" s="10">
        <v>7503534.9201316005</v>
      </c>
      <c r="F22" s="10">
        <v>6912990.424322092</v>
      </c>
      <c r="G22" s="10">
        <v>6825968.503409544</v>
      </c>
      <c r="H22" s="10">
        <v>6730216.2627212051</v>
      </c>
      <c r="I22" s="10">
        <v>7210494.9157708203</v>
      </c>
      <c r="J22" s="10">
        <v>7302603.6468191417</v>
      </c>
      <c r="K22" s="10">
        <v>6691689.6645971155</v>
      </c>
      <c r="L22" s="10">
        <v>6685737.5541521953</v>
      </c>
      <c r="M22" s="10">
        <v>5999841.0168247363</v>
      </c>
      <c r="N22" s="10">
        <v>5978767.2816230366</v>
      </c>
      <c r="O22" s="10">
        <v>6280344.9964084271</v>
      </c>
      <c r="P22" s="10">
        <v>6044567.261608934</v>
      </c>
      <c r="Q22" s="10">
        <v>6025251.217226916</v>
      </c>
      <c r="R22" s="10">
        <v>6219650.6489121756</v>
      </c>
      <c r="S22" s="10">
        <v>5762318.7316032397</v>
      </c>
      <c r="T22" s="10">
        <v>5363212.0742058512</v>
      </c>
      <c r="U22" s="10">
        <v>5621491.1420335509</v>
      </c>
      <c r="V22" s="10">
        <v>5390132.3499254603</v>
      </c>
      <c r="W22" s="10">
        <v>5277768.9675126206</v>
      </c>
      <c r="X22" s="10">
        <v>5197083.8738092734</v>
      </c>
      <c r="Y22" s="10">
        <v>6317955.5417920798</v>
      </c>
      <c r="Z22" s="10">
        <v>6119908.5859981552</v>
      </c>
      <c r="AA22" s="10">
        <v>5753420.5965072885</v>
      </c>
      <c r="AB22" s="10">
        <v>5561729.4083605995</v>
      </c>
      <c r="AC22" s="10">
        <v>5590165.9020922389</v>
      </c>
      <c r="AD22" s="10">
        <v>4970464.0824554097</v>
      </c>
      <c r="AE22" s="10">
        <v>5328682.0404398302</v>
      </c>
      <c r="AF22" s="10">
        <v>5372473.2046488998</v>
      </c>
      <c r="AG22" s="10">
        <v>5024684.5925634503</v>
      </c>
      <c r="AH22" s="10">
        <v>4723592.1154732704</v>
      </c>
      <c r="AI22" s="10">
        <v>4643964.9934864799</v>
      </c>
      <c r="AJ22" s="10">
        <v>4632512.7154154796</v>
      </c>
      <c r="AK22" s="10">
        <v>4420863.0149553204</v>
      </c>
      <c r="AL22" s="10">
        <v>4575196.9526152201</v>
      </c>
      <c r="AM22" s="10">
        <f>[2]Остаток!B27</f>
        <v>4537405.5673143398</v>
      </c>
      <c r="AN22"/>
      <c r="AO22"/>
      <c r="AP22"/>
      <c r="AQ22"/>
      <c r="AR22"/>
      <c r="AS22"/>
      <c r="AT22"/>
      <c r="AU22"/>
      <c r="AV22"/>
      <c r="AW22"/>
    </row>
    <row r="23" spans="1:49" s="1" customFormat="1" ht="13.35" customHeight="1" x14ac:dyDescent="0.2">
      <c r="A23" s="5" t="s">
        <v>3</v>
      </c>
      <c r="B23" s="6">
        <v>1072763.50766749</v>
      </c>
      <c r="C23" s="6">
        <v>858283.98633811204</v>
      </c>
      <c r="D23" s="6">
        <v>810085.48269184993</v>
      </c>
      <c r="E23" s="6">
        <v>1078059.8314372001</v>
      </c>
      <c r="F23" s="6">
        <v>1124463.4823044941</v>
      </c>
      <c r="G23" s="6">
        <v>1014411.9011068649</v>
      </c>
      <c r="H23" s="6">
        <v>825745.76041316183</v>
      </c>
      <c r="I23" s="6">
        <v>966100.56195023796</v>
      </c>
      <c r="J23" s="6">
        <v>1295979.0466399761</v>
      </c>
      <c r="K23" s="6">
        <v>1262864.3752094698</v>
      </c>
      <c r="L23" s="6">
        <v>1491198.5627039308</v>
      </c>
      <c r="M23" s="6">
        <v>1269193.3090951545</v>
      </c>
      <c r="N23" s="6">
        <v>1088585.9184506238</v>
      </c>
      <c r="O23" s="6">
        <v>1457728.6756627767</v>
      </c>
      <c r="P23" s="6">
        <v>1359805.9377709455</v>
      </c>
      <c r="Q23" s="6">
        <v>1278717.1572947393</v>
      </c>
      <c r="R23" s="6">
        <v>1616525.7571448276</v>
      </c>
      <c r="S23" s="6">
        <v>1307368.9512885825</v>
      </c>
      <c r="T23" s="6">
        <v>1419486.0172282385</v>
      </c>
      <c r="U23" s="6">
        <v>1646121.5867029468</v>
      </c>
      <c r="V23" s="6">
        <v>1512122.0097835911</v>
      </c>
      <c r="W23" s="6">
        <v>1345337.1470195523</v>
      </c>
      <c r="X23" s="6">
        <v>1707037.3952556239</v>
      </c>
      <c r="Y23" s="6">
        <v>2048750.494795864</v>
      </c>
      <c r="Z23" s="6">
        <v>1865830.808260848</v>
      </c>
      <c r="AA23" s="6">
        <v>1856853.6362618136</v>
      </c>
      <c r="AB23" s="6">
        <v>2036229.4966759738</v>
      </c>
      <c r="AC23" s="6">
        <v>2197740.1642491044</v>
      </c>
      <c r="AD23" s="6">
        <v>1931249.2836517901</v>
      </c>
      <c r="AE23" s="6">
        <v>1862947.0505123299</v>
      </c>
      <c r="AF23" s="6">
        <v>1856654.6938126399</v>
      </c>
      <c r="AG23" s="6">
        <v>1646462.1173694299</v>
      </c>
      <c r="AH23" s="6">
        <v>1576984.2033674901</v>
      </c>
      <c r="AI23" s="6">
        <v>1610785.96976552</v>
      </c>
      <c r="AJ23" s="6">
        <v>1719238.2451527501</v>
      </c>
      <c r="AK23" s="6">
        <v>1668736.6596047201</v>
      </c>
      <c r="AL23" s="6">
        <v>1581171.9787445001</v>
      </c>
      <c r="AM23" s="6">
        <f>[2]Остаток!B28</f>
        <v>1844559.21768138</v>
      </c>
      <c r="AN23"/>
      <c r="AO23"/>
      <c r="AP23"/>
      <c r="AQ23"/>
      <c r="AR23"/>
      <c r="AS23"/>
      <c r="AT23"/>
      <c r="AU23"/>
      <c r="AV23"/>
      <c r="AW23"/>
    </row>
    <row r="24" spans="1:49" s="1" customFormat="1" ht="13.35" customHeight="1" x14ac:dyDescent="0.2">
      <c r="A24" s="5" t="s">
        <v>4</v>
      </c>
      <c r="B24" s="6">
        <v>1538987.0568212292</v>
      </c>
      <c r="C24" s="6">
        <v>1644869.9739095878</v>
      </c>
      <c r="D24" s="6">
        <v>1592751.9303623249</v>
      </c>
      <c r="E24" s="6">
        <v>1918911.3481925002</v>
      </c>
      <c r="F24" s="6">
        <v>1794309.6104797423</v>
      </c>
      <c r="G24" s="6">
        <v>1874891.097557415</v>
      </c>
      <c r="H24" s="6">
        <v>2146970.3904463896</v>
      </c>
      <c r="I24" s="6">
        <v>2527808.043536725</v>
      </c>
      <c r="J24" s="6">
        <v>2588218.0717032002</v>
      </c>
      <c r="K24" s="6">
        <v>2441331.6837646756</v>
      </c>
      <c r="L24" s="6">
        <v>2423282.4129188037</v>
      </c>
      <c r="M24" s="6">
        <v>2180449.0866046841</v>
      </c>
      <c r="N24" s="6">
        <v>2314466.3793210392</v>
      </c>
      <c r="O24" s="6">
        <v>2277508.711486598</v>
      </c>
      <c r="P24" s="6">
        <v>2333402.2423579716</v>
      </c>
      <c r="Q24" s="6">
        <v>2490811.0440875101</v>
      </c>
      <c r="R24" s="6">
        <v>2479888.6722079432</v>
      </c>
      <c r="S24" s="6">
        <v>2443715.5328158787</v>
      </c>
      <c r="T24" s="6">
        <v>2102625.5829524216</v>
      </c>
      <c r="U24" s="6">
        <v>2236723.2293307781</v>
      </c>
      <c r="V24" s="6">
        <v>2217561.4042027593</v>
      </c>
      <c r="W24" s="6">
        <v>2359529.9176464458</v>
      </c>
      <c r="X24" s="6">
        <v>1957731.5560315072</v>
      </c>
      <c r="Y24" s="6">
        <v>2719145.0337766306</v>
      </c>
      <c r="Z24" s="6">
        <v>2656288.3036564924</v>
      </c>
      <c r="AA24" s="6">
        <v>2249504.0926619577</v>
      </c>
      <c r="AB24" s="6">
        <v>1828867.6722511842</v>
      </c>
      <c r="AC24" s="6">
        <v>1943277.5096732259</v>
      </c>
      <c r="AD24" s="6">
        <v>1760441.4152057299</v>
      </c>
      <c r="AE24" s="6">
        <v>2122311.69678111</v>
      </c>
      <c r="AF24" s="6">
        <v>2236403.34467556</v>
      </c>
      <c r="AG24" s="6">
        <v>2113382.5899291602</v>
      </c>
      <c r="AH24" s="6">
        <v>1919798.5135450701</v>
      </c>
      <c r="AI24" s="6">
        <v>1788194.5036434501</v>
      </c>
      <c r="AJ24" s="6">
        <v>1674244.57619048</v>
      </c>
      <c r="AK24" s="6">
        <v>1567306.2028878301</v>
      </c>
      <c r="AL24" s="6">
        <v>1738758.1207121599</v>
      </c>
      <c r="AM24" s="6">
        <f>[2]Остаток!B29</f>
        <v>1502657.6859098901</v>
      </c>
      <c r="AN24"/>
      <c r="AO24"/>
      <c r="AP24"/>
      <c r="AQ24"/>
      <c r="AR24"/>
      <c r="AS24"/>
      <c r="AT24"/>
      <c r="AU24"/>
      <c r="AV24"/>
      <c r="AW24"/>
    </row>
    <row r="25" spans="1:49" s="1" customFormat="1" ht="13.35" customHeight="1" x14ac:dyDescent="0.2">
      <c r="A25" s="5" t="s">
        <v>5</v>
      </c>
      <c r="B25" s="6">
        <v>3743279.4245571038</v>
      </c>
      <c r="C25" s="6">
        <v>3711843.38901398</v>
      </c>
      <c r="D25" s="6">
        <v>3840913.7719182502</v>
      </c>
      <c r="E25" s="6">
        <v>4224540.7412069999</v>
      </c>
      <c r="F25" s="6">
        <v>3743223.4043212938</v>
      </c>
      <c r="G25" s="6">
        <v>3628233.0371668753</v>
      </c>
      <c r="H25" s="6">
        <v>3480025.2658044375</v>
      </c>
      <c r="I25" s="6">
        <v>3369626.8883271948</v>
      </c>
      <c r="J25" s="6">
        <v>3011760.64899906</v>
      </c>
      <c r="K25" s="6">
        <v>2591099.506127154</v>
      </c>
      <c r="L25" s="6">
        <v>2450277.6805715365</v>
      </c>
      <c r="M25" s="6">
        <v>2296226.1242312109</v>
      </c>
      <c r="N25" s="6">
        <v>2168597.8461517361</v>
      </c>
      <c r="O25" s="6">
        <v>2117991.620526074</v>
      </c>
      <c r="P25" s="6">
        <v>2037024.14409668</v>
      </c>
      <c r="Q25" s="6">
        <v>1960489.1181313926</v>
      </c>
      <c r="R25" s="6">
        <v>1832639.2659234859</v>
      </c>
      <c r="S25" s="6">
        <v>1700179.2778953142</v>
      </c>
      <c r="T25" s="6">
        <v>1564069.8772992073</v>
      </c>
      <c r="U25" s="6">
        <v>1470081.5100880479</v>
      </c>
      <c r="V25" s="6">
        <v>1390435.5153223581</v>
      </c>
      <c r="W25" s="6">
        <v>1317652.8281324925</v>
      </c>
      <c r="X25" s="6">
        <v>1235498.1238107837</v>
      </c>
      <c r="Y25" s="6">
        <v>1258983.9172383519</v>
      </c>
      <c r="Z25" s="6">
        <v>1247721.9860543648</v>
      </c>
      <c r="AA25" s="6">
        <v>1262834.357311252</v>
      </c>
      <c r="AB25" s="6">
        <v>1278211.2519273318</v>
      </c>
      <c r="AC25" s="6">
        <v>972349.18159858824</v>
      </c>
      <c r="AD25" s="6">
        <v>828125.28902660904</v>
      </c>
      <c r="AE25" s="6">
        <v>830534.28200537397</v>
      </c>
      <c r="AF25" s="6">
        <v>812388.71886805398</v>
      </c>
      <c r="AG25" s="6">
        <v>832504.90655233199</v>
      </c>
      <c r="AH25" s="6">
        <v>787608.27482876496</v>
      </c>
      <c r="AI25" s="6">
        <v>752272.97058044595</v>
      </c>
      <c r="AJ25" s="6">
        <v>721152.52252126101</v>
      </c>
      <c r="AK25" s="6">
        <v>691407.25376636197</v>
      </c>
      <c r="AL25" s="6">
        <v>741716.15510578605</v>
      </c>
      <c r="AM25" s="6">
        <f>[2]Остаток!B30</f>
        <v>686366.74827811401</v>
      </c>
      <c r="AN25"/>
      <c r="AO25"/>
      <c r="AP25"/>
      <c r="AQ25"/>
      <c r="AR25"/>
      <c r="AS25"/>
      <c r="AT25"/>
      <c r="AU25"/>
      <c r="AV25"/>
      <c r="AW25"/>
    </row>
    <row r="26" spans="1:49" s="1" customFormat="1" ht="13.35" customHeight="1" x14ac:dyDescent="0.2">
      <c r="A26" s="5" t="s">
        <v>6</v>
      </c>
      <c r="B26" s="6">
        <v>278400.65398692701</v>
      </c>
      <c r="C26" s="6">
        <v>356969.863586544</v>
      </c>
      <c r="D26" s="6">
        <v>300825.17832305003</v>
      </c>
      <c r="E26" s="6">
        <v>282022.99929489999</v>
      </c>
      <c r="F26" s="6">
        <v>250993.92721656201</v>
      </c>
      <c r="G26" s="6">
        <v>308432.46757839003</v>
      </c>
      <c r="H26" s="6">
        <v>277474.84605721396</v>
      </c>
      <c r="I26" s="6">
        <v>346959.42195666191</v>
      </c>
      <c r="J26" s="6">
        <v>406645.87947690598</v>
      </c>
      <c r="K26" s="6">
        <v>396394.09949581505</v>
      </c>
      <c r="L26" s="6">
        <v>320978.89795792382</v>
      </c>
      <c r="M26" s="6">
        <v>253972.49689368618</v>
      </c>
      <c r="N26" s="6">
        <v>407117.13769963919</v>
      </c>
      <c r="O26" s="6">
        <v>427115.98873297928</v>
      </c>
      <c r="P26" s="6">
        <v>314334.93738333875</v>
      </c>
      <c r="Q26" s="6">
        <v>295233.897713274</v>
      </c>
      <c r="R26" s="6">
        <v>290596.95363591844</v>
      </c>
      <c r="S26" s="6">
        <v>311054.96960346459</v>
      </c>
      <c r="T26" s="6">
        <v>277030.5967259832</v>
      </c>
      <c r="U26" s="6">
        <v>268564.81591177703</v>
      </c>
      <c r="V26" s="6">
        <v>270013.42061675136</v>
      </c>
      <c r="W26" s="6">
        <v>255249.07471413005</v>
      </c>
      <c r="X26" s="6">
        <v>296816.79871135857</v>
      </c>
      <c r="Y26" s="6">
        <v>291076.0959812341</v>
      </c>
      <c r="Z26" s="6">
        <v>350067.48802645103</v>
      </c>
      <c r="AA26" s="6">
        <v>384228.51027226553</v>
      </c>
      <c r="AB26" s="6">
        <v>418420.98750611034</v>
      </c>
      <c r="AC26" s="6">
        <v>476799.04657131876</v>
      </c>
      <c r="AD26" s="6">
        <v>450648.09457128</v>
      </c>
      <c r="AE26" s="6">
        <v>512889.01114100701</v>
      </c>
      <c r="AF26" s="6">
        <v>467026.44729264802</v>
      </c>
      <c r="AG26" s="6">
        <v>432334.97871253098</v>
      </c>
      <c r="AH26" s="6">
        <v>439201.12373194599</v>
      </c>
      <c r="AI26" s="6">
        <v>492711.54949706199</v>
      </c>
      <c r="AJ26" s="6">
        <v>517877.37155098998</v>
      </c>
      <c r="AK26" s="6">
        <v>493412.89869640302</v>
      </c>
      <c r="AL26" s="6">
        <v>513550.69805278099</v>
      </c>
      <c r="AM26" s="6">
        <f>[2]Остаток!B31</f>
        <v>503821.91544496402</v>
      </c>
      <c r="AN26"/>
      <c r="AO26"/>
      <c r="AP26"/>
      <c r="AQ26"/>
      <c r="AR26"/>
      <c r="AS26"/>
      <c r="AT26"/>
      <c r="AU26"/>
      <c r="AV26"/>
      <c r="AW26"/>
    </row>
    <row r="27" spans="1:49" s="1" customFormat="1" ht="13.35" customHeight="1" x14ac:dyDescent="0.2">
      <c r="A27" s="9" t="s">
        <v>12</v>
      </c>
      <c r="B27" s="10">
        <v>8576513.2371211722</v>
      </c>
      <c r="C27" s="10">
        <v>8640656.924981704</v>
      </c>
      <c r="D27" s="10">
        <v>9211782.5449336637</v>
      </c>
      <c r="E27" s="10">
        <v>10557816.57590466</v>
      </c>
      <c r="F27" s="10">
        <v>9655341.950993035</v>
      </c>
      <c r="G27" s="10">
        <v>9448178.0837917794</v>
      </c>
      <c r="H27" s="10">
        <v>9392916.9275654685</v>
      </c>
      <c r="I27" s="10">
        <v>9705653.5291760098</v>
      </c>
      <c r="J27" s="10">
        <v>10396735.725366417</v>
      </c>
      <c r="K27" s="10">
        <v>10049487.301829837</v>
      </c>
      <c r="L27" s="10">
        <v>9979537.8032504041</v>
      </c>
      <c r="M27" s="10">
        <v>9774778.7025448065</v>
      </c>
      <c r="N27" s="10">
        <v>9913469.4950258601</v>
      </c>
      <c r="O27" s="10">
        <v>9987735.5345739648</v>
      </c>
      <c r="P27" s="10">
        <v>9915846.0665825009</v>
      </c>
      <c r="Q27" s="10">
        <v>9823280.6129100807</v>
      </c>
      <c r="R27" s="10">
        <v>9743880.822772732</v>
      </c>
      <c r="S27" s="10">
        <v>9340445.3503855877</v>
      </c>
      <c r="T27" s="10">
        <v>9104738.1506586131</v>
      </c>
      <c r="U27" s="10">
        <v>8681298.6583914291</v>
      </c>
      <c r="V27" s="10">
        <v>8786819.3206667192</v>
      </c>
      <c r="W27" s="10">
        <v>9211138.2185028847</v>
      </c>
      <c r="X27" s="10">
        <v>9084634.507012723</v>
      </c>
      <c r="Y27" s="10">
        <v>9502315.4913871344</v>
      </c>
      <c r="Z27" s="10">
        <v>9530838.4682708364</v>
      </c>
      <c r="AA27" s="10">
        <v>10011055.314854201</v>
      </c>
      <c r="AB27" s="10">
        <v>10503242.346115297</v>
      </c>
      <c r="AC27" s="10">
        <v>10533307.081049228</v>
      </c>
      <c r="AD27" s="10">
        <v>9353700.1807029992</v>
      </c>
      <c r="AE27" s="10">
        <v>9342222.6838076804</v>
      </c>
      <c r="AF27" s="10">
        <v>9604763.3056486808</v>
      </c>
      <c r="AG27" s="10">
        <v>9793840.6031430606</v>
      </c>
      <c r="AH27" s="10">
        <v>9730259.4507185891</v>
      </c>
      <c r="AI27" s="10">
        <v>9387494.5039536096</v>
      </c>
      <c r="AJ27" s="10">
        <v>9177674.8131064493</v>
      </c>
      <c r="AK27" s="10">
        <v>9199975.8427174594</v>
      </c>
      <c r="AL27" s="10">
        <v>10098615.500753401</v>
      </c>
      <c r="AM27" s="10">
        <f>[2]Остаток!B32</f>
        <v>9746649.6840331797</v>
      </c>
      <c r="AN27"/>
      <c r="AO27"/>
      <c r="AP27"/>
      <c r="AQ27"/>
      <c r="AR27"/>
      <c r="AS27"/>
      <c r="AT27"/>
      <c r="AU27"/>
      <c r="AV27"/>
      <c r="AW27"/>
    </row>
    <row r="28" spans="1:49" s="1" customFormat="1" ht="13.35" customHeight="1" x14ac:dyDescent="0.2">
      <c r="A28" s="5" t="s">
        <v>3</v>
      </c>
      <c r="B28" s="6">
        <v>172262.36107356698</v>
      </c>
      <c r="C28" s="6">
        <v>133095.29203040001</v>
      </c>
      <c r="D28" s="6">
        <v>170332.64235569999</v>
      </c>
      <c r="E28" s="6">
        <v>200951.52107029999</v>
      </c>
      <c r="F28" s="6">
        <v>208929.49821289399</v>
      </c>
      <c r="G28" s="6">
        <v>210570.76752675997</v>
      </c>
      <c r="H28" s="6">
        <v>209107.21089091399</v>
      </c>
      <c r="I28" s="6">
        <v>211528.788269018</v>
      </c>
      <c r="J28" s="6">
        <v>270511.09070679999</v>
      </c>
      <c r="K28" s="6">
        <v>281078.81738987396</v>
      </c>
      <c r="L28" s="6">
        <v>357373.5722724151</v>
      </c>
      <c r="M28" s="6">
        <v>292575.37969514646</v>
      </c>
      <c r="N28" s="6">
        <v>287342.39835856983</v>
      </c>
      <c r="O28" s="6">
        <v>316409.13261698041</v>
      </c>
      <c r="P28" s="6">
        <v>337502.07152748207</v>
      </c>
      <c r="Q28" s="6">
        <v>330201.83924751723</v>
      </c>
      <c r="R28" s="6">
        <v>452170.21200923971</v>
      </c>
      <c r="S28" s="6">
        <v>404689.06427892763</v>
      </c>
      <c r="T28" s="6">
        <v>583686.82117702044</v>
      </c>
      <c r="U28" s="6">
        <v>380690.0538083791</v>
      </c>
      <c r="V28" s="6">
        <v>442669.03004398034</v>
      </c>
      <c r="W28" s="6">
        <v>467569.17098993441</v>
      </c>
      <c r="X28" s="6">
        <v>449889.21906678035</v>
      </c>
      <c r="Y28" s="6">
        <v>456665.6586555306</v>
      </c>
      <c r="Z28" s="6">
        <v>498061.382323856</v>
      </c>
      <c r="AA28" s="6">
        <v>598451.66243271856</v>
      </c>
      <c r="AB28" s="6">
        <v>630338.65641426377</v>
      </c>
      <c r="AC28" s="6">
        <v>436271.08526485681</v>
      </c>
      <c r="AD28" s="6">
        <v>459254.70970469603</v>
      </c>
      <c r="AE28" s="6">
        <v>517981.31004951597</v>
      </c>
      <c r="AF28" s="6">
        <v>567032.36760147603</v>
      </c>
      <c r="AG28" s="6">
        <v>601220.06954900105</v>
      </c>
      <c r="AH28" s="6">
        <v>633170.09084818303</v>
      </c>
      <c r="AI28" s="6">
        <v>628839.50136916596</v>
      </c>
      <c r="AJ28" s="6">
        <v>674860.18237775005</v>
      </c>
      <c r="AK28" s="6">
        <v>695375.60180927499</v>
      </c>
      <c r="AL28" s="6">
        <v>772092.804983721</v>
      </c>
      <c r="AM28" s="6">
        <f>[2]Остаток!B33</f>
        <v>700771.18309023697</v>
      </c>
      <c r="AN28"/>
      <c r="AO28"/>
      <c r="AP28"/>
      <c r="AQ28"/>
      <c r="AR28"/>
      <c r="AS28"/>
      <c r="AT28"/>
      <c r="AU28"/>
      <c r="AV28"/>
      <c r="AW28"/>
    </row>
    <row r="29" spans="1:49" s="1" customFormat="1" ht="13.35" customHeight="1" x14ac:dyDescent="0.2">
      <c r="A29" s="5" t="s">
        <v>4</v>
      </c>
      <c r="B29" s="6">
        <v>988876.03866305784</v>
      </c>
      <c r="C29" s="6">
        <v>968126.20726929617</v>
      </c>
      <c r="D29" s="6">
        <v>1159596.2591353001</v>
      </c>
      <c r="E29" s="6">
        <v>1242662.9923641998</v>
      </c>
      <c r="F29" s="6">
        <v>1108412.4440581021</v>
      </c>
      <c r="G29" s="6">
        <v>1058287.348928035</v>
      </c>
      <c r="H29" s="6">
        <v>1136760.8255168621</v>
      </c>
      <c r="I29" s="6">
        <v>1219340.9685507121</v>
      </c>
      <c r="J29" s="6">
        <v>1348376.9619845159</v>
      </c>
      <c r="K29" s="6">
        <v>1425625.4388530431</v>
      </c>
      <c r="L29" s="6">
        <v>1381695.3232091342</v>
      </c>
      <c r="M29" s="6">
        <v>1401422.6392286355</v>
      </c>
      <c r="N29" s="6">
        <v>1521711.7961398645</v>
      </c>
      <c r="O29" s="6">
        <v>1530181.7425087448</v>
      </c>
      <c r="P29" s="6">
        <v>1526568.9645852677</v>
      </c>
      <c r="Q29" s="6">
        <v>1484000.9727372348</v>
      </c>
      <c r="R29" s="6">
        <v>1547294.8812949618</v>
      </c>
      <c r="S29" s="6">
        <v>1508050.9552728767</v>
      </c>
      <c r="T29" s="6">
        <v>1460487.8317970908</v>
      </c>
      <c r="U29" s="6">
        <v>1428320.9379995747</v>
      </c>
      <c r="V29" s="6">
        <v>1426126.6779892331</v>
      </c>
      <c r="W29" s="6">
        <v>1675421.1020262572</v>
      </c>
      <c r="X29" s="6">
        <v>1666415.9549658298</v>
      </c>
      <c r="Y29" s="6">
        <v>1650764.5708484228</v>
      </c>
      <c r="Z29" s="6">
        <v>1596624.1085505153</v>
      </c>
      <c r="AA29" s="6">
        <v>1670994.4159062644</v>
      </c>
      <c r="AB29" s="6">
        <v>1694766.8685885351</v>
      </c>
      <c r="AC29" s="6">
        <v>1651584.8850115228</v>
      </c>
      <c r="AD29" s="6">
        <v>1469557.61531553</v>
      </c>
      <c r="AE29" s="6">
        <v>1565371.65905586</v>
      </c>
      <c r="AF29" s="6">
        <v>1660820.21626124</v>
      </c>
      <c r="AG29" s="6">
        <v>1674048.32762392</v>
      </c>
      <c r="AH29" s="6">
        <v>1697886.9930342999</v>
      </c>
      <c r="AI29" s="6">
        <v>1582995.1197743199</v>
      </c>
      <c r="AJ29" s="6">
        <v>1459558.41569981</v>
      </c>
      <c r="AK29" s="6">
        <v>1469974.9366797199</v>
      </c>
      <c r="AL29" s="6">
        <v>1491727.6440230899</v>
      </c>
      <c r="AM29" s="6">
        <f>[2]Остаток!B34</f>
        <v>1481728.47387743</v>
      </c>
      <c r="AN29"/>
      <c r="AO29"/>
      <c r="AP29"/>
      <c r="AQ29"/>
      <c r="AR29"/>
      <c r="AS29"/>
      <c r="AT29"/>
      <c r="AU29"/>
      <c r="AV29"/>
      <c r="AW29"/>
    </row>
    <row r="30" spans="1:49" s="1" customFormat="1" ht="13.35" customHeight="1" x14ac:dyDescent="0.2">
      <c r="A30" s="5" t="s">
        <v>5</v>
      </c>
      <c r="B30" s="6">
        <v>7094184.9160060026</v>
      </c>
      <c r="C30" s="6">
        <v>7223745.7465740088</v>
      </c>
      <c r="D30" s="6">
        <v>7533139.6841451889</v>
      </c>
      <c r="E30" s="6">
        <v>8695002.2421659604</v>
      </c>
      <c r="F30" s="6">
        <v>7935414.857677347</v>
      </c>
      <c r="G30" s="6">
        <v>7801001.6165811699</v>
      </c>
      <c r="H30" s="6">
        <v>7670580.7819789303</v>
      </c>
      <c r="I30" s="6">
        <v>7847930.4727490284</v>
      </c>
      <c r="J30" s="6">
        <v>8276298.2632606514</v>
      </c>
      <c r="K30" s="6">
        <v>7857423.6289477786</v>
      </c>
      <c r="L30" s="6">
        <v>7718630.9210844589</v>
      </c>
      <c r="M30" s="6">
        <v>7543561.956815741</v>
      </c>
      <c r="N30" s="6">
        <v>7613006.6254521692</v>
      </c>
      <c r="O30" s="6">
        <v>7667945.2406579331</v>
      </c>
      <c r="P30" s="6">
        <v>7571089.0682368306</v>
      </c>
      <c r="Q30" s="6">
        <v>7504445.2761186603</v>
      </c>
      <c r="R30" s="6">
        <v>7238703.6715655541</v>
      </c>
      <c r="S30" s="6">
        <v>6937899.8613202479</v>
      </c>
      <c r="T30" s="6">
        <v>6555956.4438152257</v>
      </c>
      <c r="U30" s="6">
        <v>6390841.6936773956</v>
      </c>
      <c r="V30" s="6">
        <v>6419158.4129340257</v>
      </c>
      <c r="W30" s="6">
        <v>6565026.8588361088</v>
      </c>
      <c r="X30" s="6">
        <v>6479683.417424662</v>
      </c>
      <c r="Y30" s="6">
        <v>6866536.0260791909</v>
      </c>
      <c r="Z30" s="6">
        <v>6952446.9669485344</v>
      </c>
      <c r="AA30" s="6">
        <v>7251021.1411087746</v>
      </c>
      <c r="AB30" s="6">
        <v>7647253.8254950093</v>
      </c>
      <c r="AC30" s="6">
        <v>7894313.3402759628</v>
      </c>
      <c r="AD30" s="6">
        <v>6952052.7440510197</v>
      </c>
      <c r="AE30" s="6">
        <v>6797501.8618322602</v>
      </c>
      <c r="AF30" s="6">
        <v>6862418.0253975801</v>
      </c>
      <c r="AG30" s="6">
        <v>6984587.5415789997</v>
      </c>
      <c r="AH30" s="6">
        <v>6864327.1245245002</v>
      </c>
      <c r="AI30" s="6">
        <v>6675473.6539676804</v>
      </c>
      <c r="AJ30" s="6">
        <v>6518843.1591961896</v>
      </c>
      <c r="AK30" s="6">
        <v>6457827.6455404703</v>
      </c>
      <c r="AL30" s="6">
        <v>7216264.5803517103</v>
      </c>
      <c r="AM30" s="6">
        <f>[2]Остаток!B35</f>
        <v>6986706.48949965</v>
      </c>
      <c r="AN30"/>
      <c r="AO30"/>
      <c r="AP30"/>
      <c r="AQ30"/>
      <c r="AR30"/>
      <c r="AS30"/>
      <c r="AT30"/>
      <c r="AU30"/>
      <c r="AV30"/>
      <c r="AW30"/>
    </row>
    <row r="31" spans="1:49" s="1" customFormat="1" ht="13.35" customHeight="1" x14ac:dyDescent="0.2">
      <c r="A31" s="5" t="s">
        <v>6</v>
      </c>
      <c r="B31" s="6">
        <v>321189.921378545</v>
      </c>
      <c r="C31" s="6">
        <v>315689.67910799995</v>
      </c>
      <c r="D31" s="6">
        <v>348713.959297475</v>
      </c>
      <c r="E31" s="6">
        <v>419199.82030420005</v>
      </c>
      <c r="F31" s="6">
        <v>402585.15104468999</v>
      </c>
      <c r="G31" s="6">
        <v>378318.35075581504</v>
      </c>
      <c r="H31" s="6">
        <v>376468.10917875991</v>
      </c>
      <c r="I31" s="6">
        <v>426853.29960724997</v>
      </c>
      <c r="J31" s="6">
        <v>501549.40941444802</v>
      </c>
      <c r="K31" s="6">
        <v>485359.41663913993</v>
      </c>
      <c r="L31" s="6">
        <v>521837.98668439832</v>
      </c>
      <c r="M31" s="6">
        <v>537218.72680528404</v>
      </c>
      <c r="N31" s="6">
        <v>491408.67507525632</v>
      </c>
      <c r="O31" s="6">
        <v>473199.41879030573</v>
      </c>
      <c r="P31" s="6">
        <v>480685.96223292325</v>
      </c>
      <c r="Q31" s="6">
        <v>504632.524806667</v>
      </c>
      <c r="R31" s="6">
        <v>505712.05790297553</v>
      </c>
      <c r="S31" s="6">
        <v>489805.46951353736</v>
      </c>
      <c r="T31" s="6">
        <v>504607.05386927881</v>
      </c>
      <c r="U31" s="6">
        <v>481445.97290608048</v>
      </c>
      <c r="V31" s="6">
        <v>498865.19969948224</v>
      </c>
      <c r="W31" s="6">
        <v>503121.08665058308</v>
      </c>
      <c r="X31" s="6">
        <v>488645.91555545089</v>
      </c>
      <c r="Y31" s="6">
        <v>528349.23580399074</v>
      </c>
      <c r="Z31" s="6">
        <v>483706.01044792996</v>
      </c>
      <c r="AA31" s="6">
        <v>490588.09540644399</v>
      </c>
      <c r="AB31" s="6">
        <v>530882.99561749201</v>
      </c>
      <c r="AC31" s="6">
        <v>551137.77049688704</v>
      </c>
      <c r="AD31" s="6">
        <v>472835.11163176101</v>
      </c>
      <c r="AE31" s="6">
        <v>461367.852870039</v>
      </c>
      <c r="AF31" s="6">
        <v>514492.696388393</v>
      </c>
      <c r="AG31" s="6">
        <v>533984.66439113999</v>
      </c>
      <c r="AH31" s="6">
        <v>534875.24231160304</v>
      </c>
      <c r="AI31" s="6">
        <v>500186.228842435</v>
      </c>
      <c r="AJ31" s="6">
        <v>524413.05583269696</v>
      </c>
      <c r="AK31" s="6">
        <v>576797.65868798795</v>
      </c>
      <c r="AL31" s="6">
        <v>618530.47139484202</v>
      </c>
      <c r="AM31" s="6">
        <f>[2]Остаток!B36</f>
        <v>577443.53756586695</v>
      </c>
      <c r="AN31"/>
      <c r="AO31"/>
      <c r="AP31"/>
      <c r="AQ31"/>
      <c r="AR31"/>
      <c r="AS31"/>
      <c r="AT31"/>
      <c r="AU31"/>
      <c r="AV31"/>
      <c r="AW31"/>
    </row>
    <row r="32" spans="1:49" s="1" customFormat="1" ht="13.35" customHeight="1" outlineLevel="1" x14ac:dyDescent="0.2">
      <c r="A32" s="9" t="s">
        <v>13</v>
      </c>
      <c r="B32" s="10">
        <v>1703850.3774892001</v>
      </c>
      <c r="C32" s="10">
        <v>1760716.8300417</v>
      </c>
      <c r="D32" s="10">
        <v>1868605.5566703998</v>
      </c>
      <c r="E32" s="10">
        <v>2149498.5634437003</v>
      </c>
      <c r="F32" s="10">
        <v>1991340.0983261999</v>
      </c>
      <c r="G32" s="10">
        <v>1940092.7099334998</v>
      </c>
      <c r="H32" s="10">
        <v>1897891.6981799998</v>
      </c>
      <c r="I32" s="10">
        <v>1889668.4456171999</v>
      </c>
      <c r="J32" s="10">
        <v>2032466.0277003003</v>
      </c>
      <c r="K32" s="10">
        <v>1996654.1464175999</v>
      </c>
      <c r="L32" s="10">
        <v>1958180.4376462079</v>
      </c>
      <c r="M32" s="10">
        <v>1901230.0450144231</v>
      </c>
      <c r="N32" s="10">
        <v>1909903.3941417166</v>
      </c>
      <c r="O32" s="10">
        <v>1929383.3000654718</v>
      </c>
      <c r="P32" s="10">
        <v>1897535.50947009</v>
      </c>
      <c r="Q32" s="10">
        <v>1894307.3112821949</v>
      </c>
      <c r="R32" s="10">
        <v>1840142.092454758</v>
      </c>
      <c r="S32" s="10">
        <v>1794276.9624977072</v>
      </c>
      <c r="T32" s="10">
        <v>1780999.5948169671</v>
      </c>
      <c r="U32" s="10">
        <v>1748374.5825769647</v>
      </c>
      <c r="V32" s="10">
        <v>1720815.3895325498</v>
      </c>
      <c r="W32" s="10">
        <v>1708781.3423724603</v>
      </c>
      <c r="X32" s="10">
        <v>1646168.6354332399</v>
      </c>
      <c r="Y32" s="10">
        <v>1714640.9092888322</v>
      </c>
      <c r="Z32" s="10">
        <v>1727341.4349364319</v>
      </c>
      <c r="AA32" s="10">
        <v>1759720.087351064</v>
      </c>
      <c r="AB32" s="10">
        <v>1846972.5431732102</v>
      </c>
      <c r="AC32" s="10">
        <v>1975777.009944476</v>
      </c>
      <c r="AD32" s="10">
        <v>1753918.90739237</v>
      </c>
      <c r="AE32" s="10">
        <v>1693336.3040350899</v>
      </c>
      <c r="AF32" s="10">
        <v>1643924.8168178599</v>
      </c>
      <c r="AG32" s="10">
        <v>1694555.2288687399</v>
      </c>
      <c r="AH32" s="10">
        <v>1639931.06901377</v>
      </c>
      <c r="AI32" s="10">
        <v>1584685.7663467401</v>
      </c>
      <c r="AJ32" s="10">
        <v>1564731.10293175</v>
      </c>
      <c r="AK32" s="10">
        <v>1534484.40623029</v>
      </c>
      <c r="AL32" s="10">
        <v>1751974.9028326001</v>
      </c>
      <c r="AM32" s="10">
        <f>[2]Остаток!B37</f>
        <v>1684119.4703178699</v>
      </c>
      <c r="AN32"/>
      <c r="AO32"/>
      <c r="AP32"/>
      <c r="AQ32"/>
      <c r="AR32"/>
      <c r="AS32"/>
      <c r="AT32"/>
      <c r="AU32"/>
      <c r="AV32"/>
      <c r="AW32"/>
    </row>
    <row r="33" spans="1:49" s="1" customFormat="1" ht="13.35" customHeight="1" outlineLevel="1" x14ac:dyDescent="0.2">
      <c r="A33" s="5" t="s">
        <v>3</v>
      </c>
      <c r="B33" s="6">
        <v>1693.7279999999998</v>
      </c>
      <c r="C33" s="6" t="s">
        <v>2</v>
      </c>
      <c r="D33" s="6" t="s">
        <v>2</v>
      </c>
      <c r="E33" s="6" t="s">
        <v>2</v>
      </c>
      <c r="F33" s="6" t="s">
        <v>2</v>
      </c>
      <c r="G33" s="6" t="s">
        <v>2</v>
      </c>
      <c r="H33" s="6" t="s">
        <v>2</v>
      </c>
      <c r="I33" s="6" t="s">
        <v>2</v>
      </c>
      <c r="J33" s="6" t="s">
        <v>2</v>
      </c>
      <c r="K33" s="6" t="s">
        <v>2</v>
      </c>
      <c r="L33" s="6" t="s">
        <v>2</v>
      </c>
      <c r="M33" s="6" t="s">
        <v>2</v>
      </c>
      <c r="N33" s="6" t="s">
        <v>2</v>
      </c>
      <c r="O33" s="6" t="s">
        <v>2</v>
      </c>
      <c r="P33" s="6" t="s">
        <v>2</v>
      </c>
      <c r="Q33" s="6">
        <v>2471.999968912</v>
      </c>
      <c r="R33" s="6">
        <v>2412.9999701919996</v>
      </c>
      <c r="S33" s="6">
        <v>2385.9999559380003</v>
      </c>
      <c r="T33" s="6">
        <v>2264.9999733759996</v>
      </c>
      <c r="U33" s="6">
        <v>2245.9999962499996</v>
      </c>
      <c r="V33" s="6">
        <v>2242.95902798</v>
      </c>
      <c r="W33" s="6">
        <v>2244.0000276720002</v>
      </c>
      <c r="X33" s="6">
        <v>2164.000034828</v>
      </c>
      <c r="Y33" s="6">
        <v>2274.9513044999999</v>
      </c>
      <c r="Z33" s="6">
        <v>2269.0000074209997</v>
      </c>
      <c r="AA33" s="6">
        <v>2327.9999707399998</v>
      </c>
      <c r="AB33" s="6">
        <v>2457.0000149490002</v>
      </c>
      <c r="AC33" s="6">
        <v>2647.0000001920002</v>
      </c>
      <c r="AD33" s="6">
        <v>2362.9999637000001</v>
      </c>
      <c r="AE33" s="6">
        <v>2259.939132216</v>
      </c>
      <c r="AF33" s="6">
        <v>2202.99995524</v>
      </c>
      <c r="AG33" s="6">
        <v>2284.9098705800002</v>
      </c>
      <c r="AH33" s="6" t="s">
        <v>2</v>
      </c>
      <c r="AI33" s="6" t="s">
        <v>2</v>
      </c>
      <c r="AJ33" s="6" t="s">
        <v>2</v>
      </c>
      <c r="AK33" s="6" t="s">
        <v>2</v>
      </c>
      <c r="AL33" s="6" t="s">
        <v>2</v>
      </c>
      <c r="AM33" s="6" t="str">
        <f>[2]Остаток!B38</f>
        <v>0,00</v>
      </c>
      <c r="AN33"/>
      <c r="AO33"/>
      <c r="AP33"/>
      <c r="AQ33"/>
      <c r="AR33"/>
      <c r="AS33"/>
      <c r="AT33"/>
      <c r="AU33"/>
      <c r="AV33"/>
      <c r="AW33"/>
    </row>
    <row r="34" spans="1:49" s="1" customFormat="1" ht="13.35" customHeight="1" outlineLevel="1" x14ac:dyDescent="0.2">
      <c r="A34" s="5" t="s">
        <v>4</v>
      </c>
      <c r="B34" s="6">
        <v>8309.9289131999994</v>
      </c>
      <c r="C34" s="6">
        <v>8225.2111884000005</v>
      </c>
      <c r="D34" s="6">
        <v>8372.3439280000002</v>
      </c>
      <c r="E34" s="6">
        <v>9492.3888915999996</v>
      </c>
      <c r="F34" s="6">
        <v>8398.9224812000011</v>
      </c>
      <c r="G34" s="6">
        <v>7838.9541804</v>
      </c>
      <c r="H34" s="6">
        <v>7316.898953599999</v>
      </c>
      <c r="I34" s="6">
        <v>6944.3817112000006</v>
      </c>
      <c r="J34" s="6">
        <v>7051.0685652000002</v>
      </c>
      <c r="K34" s="6">
        <v>6450.5829375000003</v>
      </c>
      <c r="L34" s="6">
        <v>5103.5639861359996</v>
      </c>
      <c r="M34" s="6">
        <v>3725.503416041</v>
      </c>
      <c r="N34" s="6">
        <v>2432.4365323000002</v>
      </c>
      <c r="O34" s="6">
        <v>2473.5591129919999</v>
      </c>
      <c r="P34" s="6">
        <v>2454.5309214399999</v>
      </c>
      <c r="Q34" s="6">
        <v>3.5610394000000003</v>
      </c>
      <c r="R34" s="6">
        <v>3.4760911999999999</v>
      </c>
      <c r="S34" s="6">
        <v>3.4371453000000001</v>
      </c>
      <c r="T34" s="6">
        <v>3.4348384000000003</v>
      </c>
      <c r="U34" s="6">
        <v>3.4067485</v>
      </c>
      <c r="V34" s="6">
        <v>3.4018633</v>
      </c>
      <c r="W34" s="6">
        <v>3.4037630999999999</v>
      </c>
      <c r="X34" s="6">
        <v>4006.5958676000005</v>
      </c>
      <c r="Y34" s="6">
        <v>4091.240127</v>
      </c>
      <c r="Z34" s="6">
        <v>4092.6001759999999</v>
      </c>
      <c r="AA34" s="6">
        <v>4105.7787035370002</v>
      </c>
      <c r="AB34" s="6">
        <v>2404.0818375389999</v>
      </c>
      <c r="AC34" s="6">
        <v>1697.9630520239998</v>
      </c>
      <c r="AD34" s="6">
        <v>1409.0486909839999</v>
      </c>
      <c r="AE34" s="6">
        <v>528.01726593599994</v>
      </c>
      <c r="AF34" s="6">
        <v>323.43948503000001</v>
      </c>
      <c r="AG34" s="6">
        <v>256.383132698</v>
      </c>
      <c r="AH34" s="6">
        <v>140.77837113199999</v>
      </c>
      <c r="AI34" s="6">
        <v>36.077520395999997</v>
      </c>
      <c r="AJ34" s="6">
        <v>0.70654207999999996</v>
      </c>
      <c r="AK34" s="6">
        <v>0.72158774400000003</v>
      </c>
      <c r="AL34" s="6">
        <v>0.83875980800000005</v>
      </c>
      <c r="AM34" s="6">
        <f>[2]Остаток!B39</f>
        <v>0.83044585599999998</v>
      </c>
      <c r="AN34"/>
      <c r="AO34"/>
      <c r="AP34"/>
      <c r="AQ34"/>
      <c r="AR34"/>
      <c r="AS34"/>
      <c r="AT34"/>
      <c r="AU34"/>
      <c r="AV34"/>
      <c r="AW34"/>
    </row>
    <row r="35" spans="1:49" s="1" customFormat="1" ht="13.35" customHeight="1" outlineLevel="1" x14ac:dyDescent="0.2">
      <c r="A35" s="5" t="s">
        <v>5</v>
      </c>
      <c r="B35" s="6">
        <v>1693846.7205759999</v>
      </c>
      <c r="C35" s="6">
        <v>1752491.6188533003</v>
      </c>
      <c r="D35" s="6">
        <v>1860233.2127423999</v>
      </c>
      <c r="E35" s="6">
        <v>2140006.1745521002</v>
      </c>
      <c r="F35" s="6">
        <v>1982941.175845</v>
      </c>
      <c r="G35" s="6">
        <v>1932253.7557530999</v>
      </c>
      <c r="H35" s="6">
        <v>1890574.7992264</v>
      </c>
      <c r="I35" s="6">
        <v>1882724.0639060002</v>
      </c>
      <c r="J35" s="6">
        <v>2025414.9591351</v>
      </c>
      <c r="K35" s="6">
        <v>1990203.5634800999</v>
      </c>
      <c r="L35" s="6">
        <v>1953076.8736600718</v>
      </c>
      <c r="M35" s="6">
        <v>1897504.5415983822</v>
      </c>
      <c r="N35" s="6">
        <v>1907470.9576094167</v>
      </c>
      <c r="O35" s="6">
        <v>1926909.7409524799</v>
      </c>
      <c r="P35" s="6">
        <v>1895080.9785486499</v>
      </c>
      <c r="Q35" s="6">
        <v>1891831.7502738829</v>
      </c>
      <c r="R35" s="6">
        <v>1837725.6163933661</v>
      </c>
      <c r="S35" s="6">
        <v>1791887.525396469</v>
      </c>
      <c r="T35" s="6">
        <v>1778731.1600051913</v>
      </c>
      <c r="U35" s="6">
        <v>1746125.175832215</v>
      </c>
      <c r="V35" s="6">
        <v>1718569.02864127</v>
      </c>
      <c r="W35" s="6">
        <v>1706533.9385816881</v>
      </c>
      <c r="X35" s="6">
        <v>1639998.0395308121</v>
      </c>
      <c r="Y35" s="6">
        <v>1708274.717857332</v>
      </c>
      <c r="Z35" s="6">
        <v>1720979.8347530107</v>
      </c>
      <c r="AA35" s="6">
        <v>1753286.308676787</v>
      </c>
      <c r="AB35" s="6">
        <v>1842111.461320722</v>
      </c>
      <c r="AC35" s="6">
        <v>1971432.04689226</v>
      </c>
      <c r="AD35" s="6">
        <v>1750146.8587376899</v>
      </c>
      <c r="AE35" s="6">
        <v>1690548.34763694</v>
      </c>
      <c r="AF35" s="6">
        <v>1641398.3773775899</v>
      </c>
      <c r="AG35" s="6">
        <v>1692013.93586546</v>
      </c>
      <c r="AH35" s="6">
        <v>1639790.2906426401</v>
      </c>
      <c r="AI35" s="6">
        <v>1584649.68882635</v>
      </c>
      <c r="AJ35" s="6">
        <v>1564730.39638967</v>
      </c>
      <c r="AK35" s="6">
        <v>1534483.6846425501</v>
      </c>
      <c r="AL35" s="6">
        <v>1751974.0640728001</v>
      </c>
      <c r="AM35" s="6">
        <f>[2]Остаток!B40</f>
        <v>1684118.6398720101</v>
      </c>
      <c r="AN35"/>
      <c r="AO35"/>
      <c r="AP35"/>
      <c r="AQ35"/>
      <c r="AR35"/>
      <c r="AS35"/>
      <c r="AT35"/>
      <c r="AU35"/>
      <c r="AV35"/>
      <c r="AW35"/>
    </row>
    <row r="36" spans="1:49" s="1" customFormat="1" ht="13.35" customHeight="1" outlineLevel="1" x14ac:dyDescent="0.2">
      <c r="A36" s="5" t="s">
        <v>6</v>
      </c>
      <c r="B36" s="6" t="s">
        <v>2</v>
      </c>
      <c r="C36" s="6" t="s">
        <v>2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6" t="s">
        <v>2</v>
      </c>
      <c r="Q36" s="6" t="s">
        <v>2</v>
      </c>
      <c r="R36" s="6" t="s">
        <v>2</v>
      </c>
      <c r="S36" s="6" t="s">
        <v>2</v>
      </c>
      <c r="T36" s="6" t="s">
        <v>2</v>
      </c>
      <c r="U36" s="6" t="s">
        <v>2</v>
      </c>
      <c r="V36" s="6" t="s">
        <v>2</v>
      </c>
      <c r="W36" s="6" t="s">
        <v>2</v>
      </c>
      <c r="X36" s="6" t="s">
        <v>2</v>
      </c>
      <c r="Y36" s="6" t="s">
        <v>2</v>
      </c>
      <c r="Z36" s="6" t="s">
        <v>2</v>
      </c>
      <c r="AA36" s="6" t="s">
        <v>2</v>
      </c>
      <c r="AB36" s="6" t="s">
        <v>2</v>
      </c>
      <c r="AC36" s="6" t="s">
        <v>2</v>
      </c>
      <c r="AD36" s="6" t="s">
        <v>2</v>
      </c>
      <c r="AE36" s="6" t="s">
        <v>2</v>
      </c>
      <c r="AF36" s="6" t="s">
        <v>2</v>
      </c>
      <c r="AG36" s="6" t="s">
        <v>2</v>
      </c>
      <c r="AH36" s="6" t="s">
        <v>2</v>
      </c>
      <c r="AI36" s="6" t="s">
        <v>2</v>
      </c>
      <c r="AJ36" s="6" t="s">
        <v>2</v>
      </c>
      <c r="AK36" s="6" t="s">
        <v>2</v>
      </c>
      <c r="AL36" s="6" t="s">
        <v>2</v>
      </c>
      <c r="AM36" s="6" t="str">
        <f>[2]Остаток!B41</f>
        <v>0,00</v>
      </c>
      <c r="AN36"/>
      <c r="AO36"/>
      <c r="AP36"/>
      <c r="AQ36"/>
      <c r="AR36"/>
      <c r="AS36"/>
      <c r="AT36"/>
      <c r="AU36"/>
      <c r="AV36"/>
      <c r="AW36"/>
    </row>
    <row r="37" spans="1:49" s="1" customFormat="1" ht="13.35" customHeight="1" outlineLevel="1" x14ac:dyDescent="0.2">
      <c r="A37" s="7" t="s">
        <v>10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f>[2]Остаток!B42</f>
        <v>0</v>
      </c>
      <c r="AN37"/>
      <c r="AO37"/>
      <c r="AP37"/>
      <c r="AQ37"/>
      <c r="AR37"/>
      <c r="AS37"/>
      <c r="AT37"/>
      <c r="AU37"/>
      <c r="AV37"/>
      <c r="AW37"/>
    </row>
    <row r="38" spans="1:49" s="1" customFormat="1" ht="13.35" customHeight="1" outlineLevel="1" x14ac:dyDescent="0.2">
      <c r="A38" s="9" t="s">
        <v>11</v>
      </c>
      <c r="B38" s="10">
        <v>1693492.4874012</v>
      </c>
      <c r="C38" s="10">
        <v>1752136.3068777001</v>
      </c>
      <c r="D38" s="10">
        <v>1859863.6492019999</v>
      </c>
      <c r="E38" s="10">
        <v>2139569.9852968003</v>
      </c>
      <c r="F38" s="10">
        <v>1982536.1734156001</v>
      </c>
      <c r="G38" s="10">
        <v>1931851.8645637</v>
      </c>
      <c r="H38" s="10">
        <v>1890174.1096871998</v>
      </c>
      <c r="I38" s="10">
        <v>1882313.4302204</v>
      </c>
      <c r="J38" s="10">
        <v>2024967.685059</v>
      </c>
      <c r="K38" s="10">
        <v>1989763.5563637</v>
      </c>
      <c r="L38" s="10">
        <v>1952641.6915051199</v>
      </c>
      <c r="M38" s="10">
        <v>1897075.7611480402</v>
      </c>
      <c r="N38" s="10">
        <v>1907040.0834629489</v>
      </c>
      <c r="O38" s="10">
        <v>1926474.1911478438</v>
      </c>
      <c r="P38" s="10">
        <v>1894648.432339</v>
      </c>
      <c r="Q38" s="10">
        <v>1891402.2296309259</v>
      </c>
      <c r="R38" s="10">
        <v>1837303.390292176</v>
      </c>
      <c r="S38" s="10">
        <v>1791472.0977616231</v>
      </c>
      <c r="T38" s="10">
        <v>1778320.3205033282</v>
      </c>
      <c r="U38" s="10">
        <v>1745718.8908813451</v>
      </c>
      <c r="V38" s="10">
        <v>1718138.5452915309</v>
      </c>
      <c r="W38" s="10">
        <v>1706060.4637092752</v>
      </c>
      <c r="X38" s="10">
        <v>1642873.5706141239</v>
      </c>
      <c r="Y38" s="10">
        <v>1710377.2795566502</v>
      </c>
      <c r="Z38" s="10">
        <v>1722837.1537229547</v>
      </c>
      <c r="AA38" s="10">
        <v>1754039.2198743448</v>
      </c>
      <c r="AB38" s="10">
        <v>1840944.6616775161</v>
      </c>
      <c r="AC38" s="10">
        <v>1969225.6470020958</v>
      </c>
      <c r="AD38" s="10">
        <v>1747992.8177668301</v>
      </c>
      <c r="AE38" s="10">
        <v>1687548.8902213101</v>
      </c>
      <c r="AF38" s="10">
        <v>1638285.7238061901</v>
      </c>
      <c r="AG38" s="10">
        <v>1688712.5674701501</v>
      </c>
      <c r="AH38" s="10">
        <v>1636460.3334693401</v>
      </c>
      <c r="AI38" s="10">
        <v>1581323.2118507</v>
      </c>
      <c r="AJ38" s="10">
        <v>1561376.3635650601</v>
      </c>
      <c r="AK38" s="10">
        <v>1531478.63551717</v>
      </c>
      <c r="AL38" s="10">
        <v>1749024.2540721099</v>
      </c>
      <c r="AM38" s="10">
        <f>[2]Остаток!B43</f>
        <v>1681316.2025921899</v>
      </c>
      <c r="AN38"/>
      <c r="AO38"/>
      <c r="AP38"/>
      <c r="AQ38"/>
      <c r="AR38"/>
      <c r="AS38"/>
      <c r="AT38"/>
      <c r="AU38"/>
      <c r="AV38"/>
      <c r="AW38"/>
    </row>
    <row r="39" spans="1:49" s="1" customFormat="1" ht="13.35" customHeight="1" outlineLevel="1" x14ac:dyDescent="0.2">
      <c r="A39" s="5" t="s">
        <v>3</v>
      </c>
      <c r="B39" s="6" t="s">
        <v>2</v>
      </c>
      <c r="C39" s="6" t="s">
        <v>2</v>
      </c>
      <c r="D39" s="6" t="s">
        <v>2</v>
      </c>
      <c r="E39" s="6" t="s">
        <v>2</v>
      </c>
      <c r="F39" s="6" t="s">
        <v>2</v>
      </c>
      <c r="G39" s="6" t="s">
        <v>2</v>
      </c>
      <c r="H39" s="6" t="s">
        <v>2</v>
      </c>
      <c r="I39" s="6" t="s">
        <v>2</v>
      </c>
      <c r="J39" s="6" t="s">
        <v>2</v>
      </c>
      <c r="K39" s="6" t="s">
        <v>2</v>
      </c>
      <c r="L39" s="6" t="s">
        <v>2</v>
      </c>
      <c r="M39" s="6" t="s">
        <v>2</v>
      </c>
      <c r="N39" s="6" t="s">
        <v>2</v>
      </c>
      <c r="O39" s="6" t="s">
        <v>2</v>
      </c>
      <c r="P39" s="6" t="s">
        <v>2</v>
      </c>
      <c r="Q39" s="6" t="s">
        <v>2</v>
      </c>
      <c r="R39" s="6" t="s">
        <v>2</v>
      </c>
      <c r="S39" s="6" t="s">
        <v>2</v>
      </c>
      <c r="T39" s="6" t="s">
        <v>2</v>
      </c>
      <c r="U39" s="6" t="s">
        <v>2</v>
      </c>
      <c r="V39" s="6" t="s">
        <v>2</v>
      </c>
      <c r="W39" s="6" t="s">
        <v>2</v>
      </c>
      <c r="X39" s="6" t="s">
        <v>2</v>
      </c>
      <c r="Y39" s="6" t="s">
        <v>2</v>
      </c>
      <c r="Z39" s="6" t="s">
        <v>2</v>
      </c>
      <c r="AA39" s="6" t="s">
        <v>2</v>
      </c>
      <c r="AB39" s="6" t="s">
        <v>2</v>
      </c>
      <c r="AC39" s="6" t="s">
        <v>2</v>
      </c>
      <c r="AD39" s="6" t="s">
        <v>2</v>
      </c>
      <c r="AE39" s="6" t="s">
        <v>2</v>
      </c>
      <c r="AF39" s="6" t="s">
        <v>2</v>
      </c>
      <c r="AG39" s="6" t="s">
        <v>2</v>
      </c>
      <c r="AH39" s="6" t="s">
        <v>2</v>
      </c>
      <c r="AI39" s="6" t="s">
        <v>2</v>
      </c>
      <c r="AJ39" s="6" t="s">
        <v>2</v>
      </c>
      <c r="AK39" s="6" t="s">
        <v>2</v>
      </c>
      <c r="AL39" s="6" t="s">
        <v>2</v>
      </c>
      <c r="AM39" s="6" t="str">
        <f>[2]Остаток!B44</f>
        <v>0,00</v>
      </c>
      <c r="AN39"/>
      <c r="AO39"/>
      <c r="AP39"/>
      <c r="AQ39"/>
      <c r="AR39"/>
      <c r="AS39"/>
      <c r="AT39"/>
      <c r="AU39"/>
      <c r="AV39"/>
      <c r="AW39"/>
    </row>
    <row r="40" spans="1:49" s="1" customFormat="1" ht="13.35" customHeight="1" outlineLevel="1" x14ac:dyDescent="0.2">
      <c r="A40" s="5" t="s">
        <v>4</v>
      </c>
      <c r="B40" s="6" t="s">
        <v>2</v>
      </c>
      <c r="C40" s="6" t="s">
        <v>2</v>
      </c>
      <c r="D40" s="6" t="s">
        <v>2</v>
      </c>
      <c r="E40" s="6" t="s">
        <v>2</v>
      </c>
      <c r="F40" s="6" t="s">
        <v>2</v>
      </c>
      <c r="G40" s="6" t="s">
        <v>2</v>
      </c>
      <c r="H40" s="6" t="s">
        <v>2</v>
      </c>
      <c r="I40" s="6" t="s">
        <v>2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6" t="s">
        <v>2</v>
      </c>
      <c r="Q40" s="6" t="s">
        <v>2</v>
      </c>
      <c r="R40" s="6" t="s">
        <v>2</v>
      </c>
      <c r="S40" s="6" t="s">
        <v>2</v>
      </c>
      <c r="T40" s="6" t="s">
        <v>2</v>
      </c>
      <c r="U40" s="6" t="s">
        <v>2</v>
      </c>
      <c r="V40" s="6" t="s">
        <v>2</v>
      </c>
      <c r="W40" s="6" t="s">
        <v>2</v>
      </c>
      <c r="X40" s="6">
        <v>4003.2972720000002</v>
      </c>
      <c r="Y40" s="6">
        <v>4087.7729920000002</v>
      </c>
      <c r="Z40" s="6">
        <v>4092.6001759999999</v>
      </c>
      <c r="AA40" s="6">
        <v>4105.7787035370002</v>
      </c>
      <c r="AB40" s="6">
        <v>2404.0818375389999</v>
      </c>
      <c r="AC40" s="6">
        <v>1697.9630520239998</v>
      </c>
      <c r="AD40" s="6">
        <v>1409.0486909839999</v>
      </c>
      <c r="AE40" s="6">
        <v>528.01726593599994</v>
      </c>
      <c r="AF40" s="6">
        <v>323.43948503000001</v>
      </c>
      <c r="AG40" s="6">
        <v>256.383132698</v>
      </c>
      <c r="AH40" s="6">
        <v>140.77837113199999</v>
      </c>
      <c r="AI40" s="6">
        <v>36.077520395999997</v>
      </c>
      <c r="AJ40" s="6">
        <v>0.70654207999999996</v>
      </c>
      <c r="AK40" s="6">
        <v>0.72158774400000003</v>
      </c>
      <c r="AL40" s="6">
        <v>0.83875980800000005</v>
      </c>
      <c r="AM40" s="6">
        <f>[2]Остаток!B45</f>
        <v>0.83044585599999998</v>
      </c>
      <c r="AN40"/>
      <c r="AO40"/>
      <c r="AP40"/>
      <c r="AQ40"/>
      <c r="AR40"/>
      <c r="AS40"/>
      <c r="AT40"/>
      <c r="AU40"/>
      <c r="AV40"/>
      <c r="AW40"/>
    </row>
    <row r="41" spans="1:49" s="1" customFormat="1" ht="13.35" customHeight="1" outlineLevel="1" x14ac:dyDescent="0.2">
      <c r="A41" s="5" t="s">
        <v>5</v>
      </c>
      <c r="B41" s="6">
        <v>1693492.4874012</v>
      </c>
      <c r="C41" s="6">
        <v>1752136.3068777001</v>
      </c>
      <c r="D41" s="6">
        <v>1859863.6492019999</v>
      </c>
      <c r="E41" s="6">
        <v>2139569.9852968003</v>
      </c>
      <c r="F41" s="6">
        <v>1982536.1734156001</v>
      </c>
      <c r="G41" s="6">
        <v>1931851.8645637</v>
      </c>
      <c r="H41" s="6">
        <v>1890174.1096871998</v>
      </c>
      <c r="I41" s="6">
        <v>1882313.4302204</v>
      </c>
      <c r="J41" s="6">
        <v>2024967.685059</v>
      </c>
      <c r="K41" s="6">
        <v>1989763.5563637</v>
      </c>
      <c r="L41" s="6">
        <v>1952641.6915051199</v>
      </c>
      <c r="M41" s="6">
        <v>1897075.7611480402</v>
      </c>
      <c r="N41" s="6">
        <v>1907040.0834629489</v>
      </c>
      <c r="O41" s="6">
        <v>1926474.1911478438</v>
      </c>
      <c r="P41" s="6">
        <v>1894648.432339</v>
      </c>
      <c r="Q41" s="6">
        <v>1891402.2296309259</v>
      </c>
      <c r="R41" s="6">
        <v>1837303.390292176</v>
      </c>
      <c r="S41" s="6">
        <v>1791472.0977616231</v>
      </c>
      <c r="T41" s="6">
        <v>1778320.3205033282</v>
      </c>
      <c r="U41" s="6">
        <v>1745718.8908813451</v>
      </c>
      <c r="V41" s="6">
        <v>1718138.5452915309</v>
      </c>
      <c r="W41" s="6">
        <v>1706060.4637092752</v>
      </c>
      <c r="X41" s="6">
        <v>1638870.273342124</v>
      </c>
      <c r="Y41" s="6">
        <v>1706289.50656465</v>
      </c>
      <c r="Z41" s="6">
        <v>1718744.5535469546</v>
      </c>
      <c r="AA41" s="6">
        <v>1749933.4411708079</v>
      </c>
      <c r="AB41" s="6">
        <v>1838540.579839977</v>
      </c>
      <c r="AC41" s="6">
        <v>1967527.6839500722</v>
      </c>
      <c r="AD41" s="6">
        <v>1746583.76907585</v>
      </c>
      <c r="AE41" s="6">
        <v>1687020.87295537</v>
      </c>
      <c r="AF41" s="6">
        <v>1637962.2843211601</v>
      </c>
      <c r="AG41" s="6">
        <v>1688456.18433745</v>
      </c>
      <c r="AH41" s="6">
        <v>1636319.5550982</v>
      </c>
      <c r="AI41" s="6">
        <v>1581287.1343303099</v>
      </c>
      <c r="AJ41" s="6">
        <v>1561375.65702298</v>
      </c>
      <c r="AK41" s="6">
        <v>1531477.9139294301</v>
      </c>
      <c r="AL41" s="6">
        <v>1749023.4153123</v>
      </c>
      <c r="AM41" s="6">
        <f>[2]Остаток!B46</f>
        <v>1681315.3721463301</v>
      </c>
      <c r="AN41"/>
      <c r="AO41"/>
      <c r="AP41"/>
      <c r="AQ41"/>
      <c r="AR41"/>
      <c r="AS41"/>
      <c r="AT41"/>
      <c r="AU41"/>
      <c r="AV41"/>
      <c r="AW41"/>
    </row>
    <row r="42" spans="1:49" s="1" customFormat="1" ht="13.35" customHeight="1" outlineLevel="1" x14ac:dyDescent="0.2">
      <c r="A42" s="5" t="s">
        <v>6</v>
      </c>
      <c r="B42" s="6" t="s">
        <v>2</v>
      </c>
      <c r="C42" s="6" t="s">
        <v>2</v>
      </c>
      <c r="D42" s="6" t="s">
        <v>2</v>
      </c>
      <c r="E42" s="6" t="s">
        <v>2</v>
      </c>
      <c r="F42" s="6" t="s">
        <v>2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6" t="s">
        <v>2</v>
      </c>
      <c r="Q42" s="6" t="s">
        <v>2</v>
      </c>
      <c r="R42" s="6" t="s">
        <v>2</v>
      </c>
      <c r="S42" s="6" t="s">
        <v>2</v>
      </c>
      <c r="T42" s="6" t="s">
        <v>2</v>
      </c>
      <c r="U42" s="6" t="s">
        <v>2</v>
      </c>
      <c r="V42" s="6" t="s">
        <v>2</v>
      </c>
      <c r="W42" s="6" t="s">
        <v>2</v>
      </c>
      <c r="X42" s="6" t="s">
        <v>2</v>
      </c>
      <c r="Y42" s="6" t="s">
        <v>2</v>
      </c>
      <c r="Z42" s="6" t="s">
        <v>2</v>
      </c>
      <c r="AA42" s="6" t="s">
        <v>2</v>
      </c>
      <c r="AB42" s="6" t="s">
        <v>2</v>
      </c>
      <c r="AC42" s="6" t="s">
        <v>2</v>
      </c>
      <c r="AD42" s="6" t="s">
        <v>2</v>
      </c>
      <c r="AE42" s="6" t="s">
        <v>2</v>
      </c>
      <c r="AF42" s="6" t="s">
        <v>2</v>
      </c>
      <c r="AG42" s="6" t="s">
        <v>2</v>
      </c>
      <c r="AH42" s="6" t="s">
        <v>2</v>
      </c>
      <c r="AI42" s="6" t="s">
        <v>2</v>
      </c>
      <c r="AJ42" s="6" t="s">
        <v>2</v>
      </c>
      <c r="AK42" s="6" t="s">
        <v>2</v>
      </c>
      <c r="AL42" s="6" t="s">
        <v>2</v>
      </c>
      <c r="AM42" s="6" t="str">
        <f>[2]Остаток!B47</f>
        <v>0,00</v>
      </c>
      <c r="AN42"/>
      <c r="AO42"/>
      <c r="AP42"/>
      <c r="AQ42"/>
      <c r="AR42"/>
      <c r="AS42"/>
      <c r="AT42"/>
      <c r="AU42"/>
      <c r="AV42"/>
      <c r="AW42"/>
    </row>
    <row r="43" spans="1:49" s="1" customFormat="1" ht="13.35" customHeight="1" outlineLevel="1" x14ac:dyDescent="0.2">
      <c r="A43" s="9" t="s">
        <v>12</v>
      </c>
      <c r="B43" s="10">
        <v>10000.802328</v>
      </c>
      <c r="C43" s="10">
        <v>8222.3103295000001</v>
      </c>
      <c r="D43" s="10">
        <v>8369.3123899999991</v>
      </c>
      <c r="E43" s="10">
        <v>9488.8575705000003</v>
      </c>
      <c r="F43" s="10">
        <v>8395.6166935000001</v>
      </c>
      <c r="G43" s="10">
        <v>7835.6787894999998</v>
      </c>
      <c r="H43" s="10">
        <v>7313.641067999999</v>
      </c>
      <c r="I43" s="10">
        <v>6941.0725310000007</v>
      </c>
      <c r="J43" s="10">
        <v>7051.0685652000002</v>
      </c>
      <c r="K43" s="10">
        <v>6450.5829375000003</v>
      </c>
      <c r="L43" s="10">
        <v>5103.5639861359996</v>
      </c>
      <c r="M43" s="10">
        <v>3725.503416041</v>
      </c>
      <c r="N43" s="10">
        <v>2432.4365323000002</v>
      </c>
      <c r="O43" s="10">
        <v>2473.5591129919999</v>
      </c>
      <c r="P43" s="10">
        <v>2454.5309214399999</v>
      </c>
      <c r="Q43" s="10">
        <v>2475.561008312</v>
      </c>
      <c r="R43" s="10">
        <v>2416.4760613919998</v>
      </c>
      <c r="S43" s="10">
        <v>2389.4371012380002</v>
      </c>
      <c r="T43" s="10">
        <v>2268.4348117759996</v>
      </c>
      <c r="U43" s="10">
        <v>2249.4067447500001</v>
      </c>
      <c r="V43" s="10">
        <v>2272.6833412799997</v>
      </c>
      <c r="W43" s="10">
        <v>2321.4738897720003</v>
      </c>
      <c r="X43" s="10">
        <v>2909.0329424280003</v>
      </c>
      <c r="Y43" s="10">
        <v>3862.6804009500001</v>
      </c>
      <c r="Z43" s="10">
        <v>4104.697215145</v>
      </c>
      <c r="AA43" s="10">
        <v>5273.5941098590001</v>
      </c>
      <c r="AB43" s="10">
        <v>5598.2476922669994</v>
      </c>
      <c r="AC43" s="10">
        <v>6090.6801493479998</v>
      </c>
      <c r="AD43" s="10">
        <v>5523.3642990440003</v>
      </c>
      <c r="AE43" s="10">
        <v>5400.3445258319998</v>
      </c>
      <c r="AF43" s="10">
        <v>5264.8285452350001</v>
      </c>
      <c r="AG43" s="10">
        <v>5460.1844574699999</v>
      </c>
      <c r="AH43" s="10">
        <v>3102.1110188389998</v>
      </c>
      <c r="AI43" s="10">
        <v>3009.4128994510002</v>
      </c>
      <c r="AJ43" s="10">
        <v>3000.2714920439998</v>
      </c>
      <c r="AK43" s="10">
        <v>2654.0487186330001</v>
      </c>
      <c r="AL43" s="10">
        <v>2553.7152816920002</v>
      </c>
      <c r="AM43" s="10">
        <f>[2]Остаток!B48</f>
        <v>2417.0570982999998</v>
      </c>
      <c r="AN43"/>
      <c r="AO43"/>
      <c r="AP43"/>
      <c r="AQ43"/>
      <c r="AR43"/>
      <c r="AS43"/>
      <c r="AT43"/>
      <c r="AU43"/>
      <c r="AV43"/>
      <c r="AW43"/>
    </row>
    <row r="44" spans="1:49" s="1" customFormat="1" ht="13.35" customHeight="1" outlineLevel="1" x14ac:dyDescent="0.2">
      <c r="A44" s="5" t="s">
        <v>3</v>
      </c>
      <c r="B44" s="6">
        <v>1693.7279999999998</v>
      </c>
      <c r="C44" s="6" t="s">
        <v>2</v>
      </c>
      <c r="D44" s="6" t="s">
        <v>2</v>
      </c>
      <c r="E44" s="6" t="s">
        <v>2</v>
      </c>
      <c r="F44" s="6" t="s">
        <v>2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6" t="s">
        <v>2</v>
      </c>
      <c r="Q44" s="6">
        <v>2471.999968912</v>
      </c>
      <c r="R44" s="6">
        <v>2412.9999701919996</v>
      </c>
      <c r="S44" s="6">
        <v>2385.9999559380003</v>
      </c>
      <c r="T44" s="6">
        <v>2264.9999733759996</v>
      </c>
      <c r="U44" s="6">
        <v>2245.9999962499996</v>
      </c>
      <c r="V44" s="6">
        <v>2242.95902798</v>
      </c>
      <c r="W44" s="6">
        <v>2244.0000276720002</v>
      </c>
      <c r="X44" s="6">
        <v>2164.000034828</v>
      </c>
      <c r="Y44" s="6">
        <v>2274.9513044999999</v>
      </c>
      <c r="Z44" s="6">
        <v>2269.0000074209997</v>
      </c>
      <c r="AA44" s="6">
        <v>2327.9999707399998</v>
      </c>
      <c r="AB44" s="6">
        <v>2457.0000149490002</v>
      </c>
      <c r="AC44" s="6">
        <v>2647.0000001920002</v>
      </c>
      <c r="AD44" s="6">
        <v>2362.9999637000001</v>
      </c>
      <c r="AE44" s="6">
        <v>2259.939132216</v>
      </c>
      <c r="AF44" s="6">
        <v>2202.99995524</v>
      </c>
      <c r="AG44" s="6">
        <v>2284.9098705800002</v>
      </c>
      <c r="AH44" s="6" t="s">
        <v>2</v>
      </c>
      <c r="AI44" s="6" t="s">
        <v>2</v>
      </c>
      <c r="AJ44" s="6" t="s">
        <v>2</v>
      </c>
      <c r="AK44" s="6" t="s">
        <v>2</v>
      </c>
      <c r="AL44" s="6" t="s">
        <v>2</v>
      </c>
      <c r="AM44" s="6" t="str">
        <f>[2]Остаток!B49</f>
        <v>0,00</v>
      </c>
      <c r="AN44"/>
      <c r="AO44"/>
      <c r="AP44"/>
      <c r="AQ44"/>
      <c r="AR44"/>
      <c r="AS44"/>
      <c r="AT44"/>
      <c r="AU44"/>
      <c r="AV44"/>
      <c r="AW44"/>
    </row>
    <row r="45" spans="1:49" s="1" customFormat="1" ht="13.35" customHeight="1" outlineLevel="1" x14ac:dyDescent="0.2">
      <c r="A45" s="5" t="s">
        <v>4</v>
      </c>
      <c r="B45" s="6">
        <v>8307.0743280000006</v>
      </c>
      <c r="C45" s="6">
        <v>8222.3103295000001</v>
      </c>
      <c r="D45" s="6">
        <v>8369.3123899999991</v>
      </c>
      <c r="E45" s="6">
        <v>9488.8575705000003</v>
      </c>
      <c r="F45" s="6">
        <v>8395.6166935000001</v>
      </c>
      <c r="G45" s="6">
        <v>7835.6787894999998</v>
      </c>
      <c r="H45" s="6">
        <v>7313.641067999999</v>
      </c>
      <c r="I45" s="6">
        <v>6941.0725310000007</v>
      </c>
      <c r="J45" s="6">
        <v>7051.0685652000002</v>
      </c>
      <c r="K45" s="6">
        <v>6450.5829375000003</v>
      </c>
      <c r="L45" s="6">
        <v>5103.5639861359996</v>
      </c>
      <c r="M45" s="6">
        <v>3725.503416041</v>
      </c>
      <c r="N45" s="6">
        <v>2432.4365323000002</v>
      </c>
      <c r="O45" s="6">
        <v>2473.5591129919999</v>
      </c>
      <c r="P45" s="6">
        <v>2454.5309214399999</v>
      </c>
      <c r="Q45" s="6">
        <v>3.5610394000000003</v>
      </c>
      <c r="R45" s="6">
        <v>3.4760911999999999</v>
      </c>
      <c r="S45" s="6">
        <v>3.4371453000000001</v>
      </c>
      <c r="T45" s="6">
        <v>3.4348384000000003</v>
      </c>
      <c r="U45" s="6">
        <v>3.4067485</v>
      </c>
      <c r="V45" s="6">
        <v>3.4018633</v>
      </c>
      <c r="W45" s="6">
        <v>3.4037630999999999</v>
      </c>
      <c r="X45" s="6">
        <v>3.2985956000000001</v>
      </c>
      <c r="Y45" s="6">
        <v>3.4671350000000003</v>
      </c>
      <c r="Z45" s="6" t="s">
        <v>2</v>
      </c>
      <c r="AA45" s="6" t="s">
        <v>2</v>
      </c>
      <c r="AB45" s="6" t="s">
        <v>2</v>
      </c>
      <c r="AC45" s="6" t="s">
        <v>2</v>
      </c>
      <c r="AD45" s="6" t="s">
        <v>2</v>
      </c>
      <c r="AE45" s="6" t="s">
        <v>2</v>
      </c>
      <c r="AF45" s="6" t="s">
        <v>2</v>
      </c>
      <c r="AG45" s="6" t="s">
        <v>2</v>
      </c>
      <c r="AH45" s="6" t="s">
        <v>2</v>
      </c>
      <c r="AI45" s="6" t="s">
        <v>2</v>
      </c>
      <c r="AJ45" s="6" t="s">
        <v>2</v>
      </c>
      <c r="AK45" s="6" t="s">
        <v>2</v>
      </c>
      <c r="AL45" s="6" t="s">
        <v>2</v>
      </c>
      <c r="AM45" s="6" t="str">
        <f>[2]Остаток!B50</f>
        <v>0,00</v>
      </c>
      <c r="AN45"/>
      <c r="AO45"/>
      <c r="AP45"/>
      <c r="AQ45"/>
      <c r="AR45"/>
      <c r="AS45"/>
      <c r="AT45"/>
      <c r="AU45"/>
      <c r="AV45"/>
      <c r="AW45"/>
    </row>
    <row r="46" spans="1:49" s="1" customFormat="1" ht="13.35" customHeight="1" outlineLevel="1" x14ac:dyDescent="0.2">
      <c r="A46" s="5" t="s">
        <v>5</v>
      </c>
      <c r="B46" s="6" t="s">
        <v>2</v>
      </c>
      <c r="C46" s="6" t="s">
        <v>2</v>
      </c>
      <c r="D46" s="6" t="s">
        <v>2</v>
      </c>
      <c r="E46" s="6" t="s">
        <v>2</v>
      </c>
      <c r="F46" s="6" t="s">
        <v>2</v>
      </c>
      <c r="G46" s="6" t="s">
        <v>2</v>
      </c>
      <c r="H46" s="6" t="s">
        <v>2</v>
      </c>
      <c r="I46" s="6" t="s">
        <v>2</v>
      </c>
      <c r="J46" s="6" t="s">
        <v>2</v>
      </c>
      <c r="K46" s="6" t="s">
        <v>2</v>
      </c>
      <c r="L46" s="6" t="s">
        <v>2</v>
      </c>
      <c r="M46" s="6" t="s">
        <v>2</v>
      </c>
      <c r="N46" s="6" t="s">
        <v>2</v>
      </c>
      <c r="O46" s="6" t="s">
        <v>2</v>
      </c>
      <c r="P46" s="6" t="s">
        <v>2</v>
      </c>
      <c r="Q46" s="6" t="s">
        <v>2</v>
      </c>
      <c r="R46" s="6" t="s">
        <v>2</v>
      </c>
      <c r="S46" s="6" t="s">
        <v>2</v>
      </c>
      <c r="T46" s="6" t="s">
        <v>2</v>
      </c>
      <c r="U46" s="6" t="s">
        <v>2</v>
      </c>
      <c r="V46" s="6">
        <v>26.32245</v>
      </c>
      <c r="W46" s="6">
        <v>74.070098999999999</v>
      </c>
      <c r="X46" s="6">
        <v>741.73431200000005</v>
      </c>
      <c r="Y46" s="6">
        <v>1584.2619614500002</v>
      </c>
      <c r="Z46" s="6">
        <v>1835.6972077239998</v>
      </c>
      <c r="AA46" s="6">
        <v>2945.5941391190004</v>
      </c>
      <c r="AB46" s="6">
        <v>3141.2476773179997</v>
      </c>
      <c r="AC46" s="6">
        <v>3443.680149156</v>
      </c>
      <c r="AD46" s="6">
        <v>3160.3643353440002</v>
      </c>
      <c r="AE46" s="6">
        <v>3140.4053936159999</v>
      </c>
      <c r="AF46" s="6">
        <v>3061.8285899950001</v>
      </c>
      <c r="AG46" s="6">
        <v>3175.2745868900001</v>
      </c>
      <c r="AH46" s="6">
        <v>3102.1110188389998</v>
      </c>
      <c r="AI46" s="6">
        <v>3009.4128994510002</v>
      </c>
      <c r="AJ46" s="6">
        <v>3000.2714920439998</v>
      </c>
      <c r="AK46" s="6">
        <v>2654.0487186330001</v>
      </c>
      <c r="AL46" s="6">
        <v>2553.7152816920002</v>
      </c>
      <c r="AM46" s="6">
        <f>[2]Остаток!B51</f>
        <v>2417.0570982999998</v>
      </c>
      <c r="AN46"/>
      <c r="AO46"/>
      <c r="AP46"/>
      <c r="AQ46"/>
      <c r="AR46"/>
      <c r="AS46"/>
      <c r="AT46"/>
      <c r="AU46"/>
      <c r="AV46"/>
      <c r="AW46"/>
    </row>
    <row r="47" spans="1:49" s="1" customFormat="1" ht="13.35" customHeight="1" outlineLevel="1" x14ac:dyDescent="0.2">
      <c r="A47" s="5" t="s">
        <v>6</v>
      </c>
      <c r="B47" s="6" t="s">
        <v>2</v>
      </c>
      <c r="C47" s="6" t="s">
        <v>2</v>
      </c>
      <c r="D47" s="6" t="s">
        <v>2</v>
      </c>
      <c r="E47" s="6" t="s">
        <v>2</v>
      </c>
      <c r="F47" s="6" t="s">
        <v>2</v>
      </c>
      <c r="G47" s="6" t="s">
        <v>2</v>
      </c>
      <c r="H47" s="6" t="s">
        <v>2</v>
      </c>
      <c r="I47" s="6" t="s">
        <v>2</v>
      </c>
      <c r="J47" s="6" t="s">
        <v>2</v>
      </c>
      <c r="K47" s="6" t="s">
        <v>2</v>
      </c>
      <c r="L47" s="6" t="s">
        <v>2</v>
      </c>
      <c r="M47" s="6" t="s">
        <v>2</v>
      </c>
      <c r="N47" s="6" t="s">
        <v>2</v>
      </c>
      <c r="O47" s="6" t="s">
        <v>2</v>
      </c>
      <c r="P47" s="6" t="s">
        <v>2</v>
      </c>
      <c r="Q47" s="6" t="s">
        <v>2</v>
      </c>
      <c r="R47" s="6" t="s">
        <v>2</v>
      </c>
      <c r="S47" s="6" t="s">
        <v>2</v>
      </c>
      <c r="T47" s="6" t="s">
        <v>2</v>
      </c>
      <c r="U47" s="6" t="s">
        <v>2</v>
      </c>
      <c r="V47" s="6" t="s">
        <v>2</v>
      </c>
      <c r="W47" s="6" t="s">
        <v>2</v>
      </c>
      <c r="X47" s="6" t="s">
        <v>2</v>
      </c>
      <c r="Y47" s="6" t="s">
        <v>2</v>
      </c>
      <c r="Z47" s="6" t="s">
        <v>2</v>
      </c>
      <c r="AA47" s="6" t="s">
        <v>2</v>
      </c>
      <c r="AB47" s="6" t="s">
        <v>2</v>
      </c>
      <c r="AC47" s="6" t="s">
        <v>2</v>
      </c>
      <c r="AD47" s="6" t="s">
        <v>2</v>
      </c>
      <c r="AE47" s="6" t="s">
        <v>2</v>
      </c>
      <c r="AF47" s="6" t="s">
        <v>2</v>
      </c>
      <c r="AG47" s="6" t="s">
        <v>2</v>
      </c>
      <c r="AH47" s="6" t="s">
        <v>2</v>
      </c>
      <c r="AI47" s="6" t="s">
        <v>2</v>
      </c>
      <c r="AJ47" s="6" t="s">
        <v>2</v>
      </c>
      <c r="AK47" s="6" t="s">
        <v>2</v>
      </c>
      <c r="AL47" s="6" t="s">
        <v>2</v>
      </c>
      <c r="AM47" s="6" t="str">
        <f>[2]Остаток!B52</f>
        <v>0,00</v>
      </c>
      <c r="AN47"/>
      <c r="AO47"/>
      <c r="AP47"/>
      <c r="AQ47"/>
      <c r="AR47"/>
      <c r="AS47"/>
      <c r="AT47"/>
      <c r="AU47"/>
      <c r="AV47"/>
      <c r="AW47"/>
    </row>
    <row r="48" spans="1:49" s="1" customFormat="1" ht="13.35" customHeight="1" outlineLevel="1" x14ac:dyDescent="0.2">
      <c r="A48" s="11" t="s">
        <v>14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 t="s">
        <v>2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6" t="s">
        <v>2</v>
      </c>
      <c r="P48" s="6" t="s">
        <v>2</v>
      </c>
      <c r="Q48" s="6" t="s">
        <v>2</v>
      </c>
      <c r="R48" s="6" t="s">
        <v>2</v>
      </c>
      <c r="S48" s="6" t="s">
        <v>2</v>
      </c>
      <c r="T48" s="6" t="s">
        <v>2</v>
      </c>
      <c r="U48" s="6" t="s">
        <v>2</v>
      </c>
      <c r="V48" s="6" t="s">
        <v>2</v>
      </c>
      <c r="W48" s="6" t="s">
        <v>2</v>
      </c>
      <c r="X48" s="6" t="s">
        <v>2</v>
      </c>
      <c r="Y48" s="6" t="s">
        <v>2</v>
      </c>
      <c r="Z48" s="6" t="s">
        <v>2</v>
      </c>
      <c r="AA48" s="6" t="s">
        <v>2</v>
      </c>
      <c r="AB48" s="6" t="s">
        <v>2</v>
      </c>
      <c r="AC48" s="6" t="s">
        <v>2</v>
      </c>
      <c r="AD48" s="6" t="s">
        <v>2</v>
      </c>
      <c r="AE48" s="6" t="s">
        <v>2</v>
      </c>
      <c r="AF48" s="6" t="s">
        <v>2</v>
      </c>
      <c r="AG48" s="6" t="s">
        <v>2</v>
      </c>
      <c r="AH48" s="6" t="s">
        <v>2</v>
      </c>
      <c r="AI48" s="6" t="s">
        <v>2</v>
      </c>
      <c r="AJ48" s="6" t="s">
        <v>2</v>
      </c>
      <c r="AK48" s="6" t="s">
        <v>2</v>
      </c>
      <c r="AL48" s="6" t="s">
        <v>2</v>
      </c>
      <c r="AM48" s="6" t="str">
        <f>[2]Остаток!B53</f>
        <v>0,00</v>
      </c>
      <c r="AN48"/>
      <c r="AO48"/>
      <c r="AP48"/>
      <c r="AQ48"/>
      <c r="AR48"/>
      <c r="AS48"/>
      <c r="AT48"/>
      <c r="AU48"/>
      <c r="AV48"/>
      <c r="AW48"/>
    </row>
    <row r="49" spans="1:49" s="1" customFormat="1" ht="13.35" customHeight="1" outlineLevel="1" x14ac:dyDescent="0.2">
      <c r="A49" s="5" t="s">
        <v>15</v>
      </c>
      <c r="B49" s="6" t="s">
        <v>2</v>
      </c>
      <c r="C49" s="6" t="s">
        <v>2</v>
      </c>
      <c r="D49" s="6" t="s">
        <v>2</v>
      </c>
      <c r="E49" s="6" t="s">
        <v>2</v>
      </c>
      <c r="F49" s="6" t="s">
        <v>2</v>
      </c>
      <c r="G49" s="6" t="s">
        <v>2</v>
      </c>
      <c r="H49" s="6" t="s">
        <v>2</v>
      </c>
      <c r="I49" s="6" t="s">
        <v>2</v>
      </c>
      <c r="J49" s="6" t="s">
        <v>2</v>
      </c>
      <c r="K49" s="6" t="s">
        <v>2</v>
      </c>
      <c r="L49" s="6" t="s">
        <v>2</v>
      </c>
      <c r="M49" s="6" t="s">
        <v>2</v>
      </c>
      <c r="N49" s="6" t="s">
        <v>2</v>
      </c>
      <c r="O49" s="6" t="s">
        <v>2</v>
      </c>
      <c r="P49" s="6" t="s">
        <v>2</v>
      </c>
      <c r="Q49" s="6" t="s">
        <v>2</v>
      </c>
      <c r="R49" s="6" t="s">
        <v>2</v>
      </c>
      <c r="S49" s="6" t="s">
        <v>2</v>
      </c>
      <c r="T49" s="6" t="s">
        <v>2</v>
      </c>
      <c r="U49" s="6" t="s">
        <v>2</v>
      </c>
      <c r="V49" s="6" t="s">
        <v>2</v>
      </c>
      <c r="W49" s="6" t="s">
        <v>2</v>
      </c>
      <c r="X49" s="6" t="s">
        <v>2</v>
      </c>
      <c r="Y49" s="6" t="s">
        <v>2</v>
      </c>
      <c r="Z49" s="6" t="s">
        <v>2</v>
      </c>
      <c r="AA49" s="6" t="s">
        <v>2</v>
      </c>
      <c r="AB49" s="6" t="s">
        <v>2</v>
      </c>
      <c r="AC49" s="6" t="s">
        <v>2</v>
      </c>
      <c r="AD49" s="6" t="s">
        <v>2</v>
      </c>
      <c r="AE49" s="6" t="s">
        <v>2</v>
      </c>
      <c r="AF49" s="6" t="s">
        <v>2</v>
      </c>
      <c r="AG49" s="6" t="s">
        <v>2</v>
      </c>
      <c r="AH49" s="6" t="s">
        <v>2</v>
      </c>
      <c r="AI49" s="6" t="s">
        <v>2</v>
      </c>
      <c r="AJ49" s="6" t="s">
        <v>2</v>
      </c>
      <c r="AK49" s="6" t="s">
        <v>2</v>
      </c>
      <c r="AL49" s="6" t="s">
        <v>2</v>
      </c>
      <c r="AM49" s="6" t="str">
        <f>[2]Остаток!B54</f>
        <v>0,00</v>
      </c>
      <c r="AN49"/>
      <c r="AO49"/>
      <c r="AP49"/>
      <c r="AQ49"/>
      <c r="AR49"/>
      <c r="AS49"/>
      <c r="AT49"/>
      <c r="AU49"/>
      <c r="AV49"/>
      <c r="AW49"/>
    </row>
    <row r="50" spans="1:49" s="1" customFormat="1" ht="13.35" customHeight="1" outlineLevel="1" x14ac:dyDescent="0.2">
      <c r="A50" s="5" t="s">
        <v>16</v>
      </c>
      <c r="B50" s="6" t="s">
        <v>2</v>
      </c>
      <c r="C50" s="6" t="s">
        <v>2</v>
      </c>
      <c r="D50" s="6" t="s">
        <v>2</v>
      </c>
      <c r="E50" s="6" t="s">
        <v>2</v>
      </c>
      <c r="F50" s="6" t="s">
        <v>2</v>
      </c>
      <c r="G50" s="6" t="s">
        <v>2</v>
      </c>
      <c r="H50" s="6" t="s">
        <v>2</v>
      </c>
      <c r="I50" s="6" t="s">
        <v>2</v>
      </c>
      <c r="J50" s="6" t="s">
        <v>2</v>
      </c>
      <c r="K50" s="6" t="s">
        <v>2</v>
      </c>
      <c r="L50" s="6" t="s">
        <v>2</v>
      </c>
      <c r="M50" s="6" t="s">
        <v>2</v>
      </c>
      <c r="N50" s="6" t="s">
        <v>2</v>
      </c>
      <c r="O50" s="6" t="s">
        <v>2</v>
      </c>
      <c r="P50" s="6" t="s">
        <v>2</v>
      </c>
      <c r="Q50" s="6" t="s">
        <v>2</v>
      </c>
      <c r="R50" s="6" t="s">
        <v>2</v>
      </c>
      <c r="S50" s="6" t="s">
        <v>2</v>
      </c>
      <c r="T50" s="6" t="s">
        <v>2</v>
      </c>
      <c r="U50" s="6" t="s">
        <v>2</v>
      </c>
      <c r="V50" s="6" t="s">
        <v>2</v>
      </c>
      <c r="W50" s="6" t="s">
        <v>2</v>
      </c>
      <c r="X50" s="6" t="s">
        <v>2</v>
      </c>
      <c r="Y50" s="6" t="s">
        <v>2</v>
      </c>
      <c r="Z50" s="6" t="s">
        <v>2</v>
      </c>
      <c r="AA50" s="6" t="s">
        <v>2</v>
      </c>
      <c r="AB50" s="6" t="s">
        <v>2</v>
      </c>
      <c r="AC50" s="6" t="s">
        <v>2</v>
      </c>
      <c r="AD50" s="6" t="s">
        <v>2</v>
      </c>
      <c r="AE50" s="6" t="s">
        <v>2</v>
      </c>
      <c r="AF50" s="6" t="s">
        <v>2</v>
      </c>
      <c r="AG50" s="6" t="s">
        <v>2</v>
      </c>
      <c r="AH50" s="6" t="s">
        <v>2</v>
      </c>
      <c r="AI50" s="6" t="s">
        <v>2</v>
      </c>
      <c r="AJ50" s="6" t="s">
        <v>2</v>
      </c>
      <c r="AK50" s="6" t="s">
        <v>2</v>
      </c>
      <c r="AL50" s="6" t="s">
        <v>2</v>
      </c>
      <c r="AM50" s="6" t="str">
        <f>[2]Остаток!B55</f>
        <v>0,00</v>
      </c>
      <c r="AN50"/>
      <c r="AO50"/>
      <c r="AP50"/>
      <c r="AQ50"/>
      <c r="AR50"/>
      <c r="AS50"/>
      <c r="AT50"/>
      <c r="AU50"/>
      <c r="AV50"/>
      <c r="AW50"/>
    </row>
    <row r="51" spans="1:49" s="1" customFormat="1" ht="13.35" customHeight="1" outlineLevel="1" x14ac:dyDescent="0.2">
      <c r="A51" s="5" t="s">
        <v>24</v>
      </c>
      <c r="B51" s="6">
        <v>18831552.868981775</v>
      </c>
      <c r="C51" s="6">
        <v>18921413.385589756</v>
      </c>
      <c r="D51" s="6">
        <v>19628071.23698318</v>
      </c>
      <c r="E51" s="6">
        <v>22435488.69786109</v>
      </c>
      <c r="F51" s="6">
        <v>20608578.498702332</v>
      </c>
      <c r="G51" s="6">
        <v>20242377.545143668</v>
      </c>
      <c r="H51" s="6">
        <v>20008643.03919667</v>
      </c>
      <c r="I51" s="6">
        <v>20853763.921960719</v>
      </c>
      <c r="J51" s="6">
        <v>21785235.737217322</v>
      </c>
      <c r="K51" s="6">
        <v>20730450.833213381</v>
      </c>
      <c r="L51" s="6">
        <v>20578598.970183063</v>
      </c>
      <c r="M51" s="6">
        <v>19551705.991744101</v>
      </c>
      <c r="N51" s="6">
        <v>19664014.671878569</v>
      </c>
      <c r="O51" s="6">
        <v>20094535.368321355</v>
      </c>
      <c r="P51" s="6">
        <v>19747548.062504876</v>
      </c>
      <c r="Q51" s="6">
        <v>19604916.007388532</v>
      </c>
      <c r="R51" s="6">
        <v>19663336.113962691</v>
      </c>
      <c r="S51" s="6">
        <v>18779271.324948851</v>
      </c>
      <c r="T51" s="6">
        <v>18106457.123393007</v>
      </c>
      <c r="U51" s="6">
        <v>17777198.960804932</v>
      </c>
      <c r="V51" s="6">
        <v>17607098.356048383</v>
      </c>
      <c r="W51" s="6">
        <v>17886650.263268095</v>
      </c>
      <c r="X51" s="6">
        <v>17558957.699144535</v>
      </c>
      <c r="Y51" s="6">
        <v>19219514.118672434</v>
      </c>
      <c r="Z51" s="6">
        <v>19001427.93016196</v>
      </c>
      <c r="AA51" s="6">
        <v>19172591.27637174</v>
      </c>
      <c r="AB51" s="6">
        <v>19631509.994794335</v>
      </c>
      <c r="AC51" s="6">
        <v>19859476.45471878</v>
      </c>
      <c r="AD51" s="6">
        <v>17598162.336622398</v>
      </c>
      <c r="AE51" s="6">
        <v>17838240.170671899</v>
      </c>
      <c r="AF51" s="6">
        <v>18053531.915527102</v>
      </c>
      <c r="AG51" s="6">
        <v>17985097.7269651</v>
      </c>
      <c r="AH51" s="6">
        <v>17506964.855689298</v>
      </c>
      <c r="AI51" s="6">
        <v>17014623.0222844</v>
      </c>
      <c r="AJ51" s="6">
        <v>16797846.5797639</v>
      </c>
      <c r="AK51" s="6">
        <v>16569464.9794714</v>
      </c>
      <c r="AL51" s="6">
        <v>17993572.450992402</v>
      </c>
      <c r="AM51" s="6">
        <f>[2]Остаток!B56</f>
        <v>17498857.418160498</v>
      </c>
      <c r="AN51"/>
      <c r="AO51"/>
      <c r="AP51"/>
      <c r="AQ51"/>
      <c r="AR51"/>
      <c r="AS51"/>
      <c r="AT51"/>
      <c r="AU51"/>
      <c r="AV51"/>
      <c r="AW51"/>
    </row>
    <row r="53" spans="1:49" x14ac:dyDescent="0.2">
      <c r="B53" s="13">
        <f>B27/B16*100</f>
        <v>54.568272933791341</v>
      </c>
      <c r="C53" s="13">
        <f t="shared" ref="C53:J53" si="0">C27/C16*100</f>
        <v>54.921758551808594</v>
      </c>
      <c r="D53" s="13">
        <f t="shared" si="0"/>
        <v>56.645259464041189</v>
      </c>
      <c r="E53" s="13">
        <f t="shared" si="0"/>
        <v>56.639987147269075</v>
      </c>
      <c r="F53" s="13">
        <f t="shared" si="0"/>
        <v>56.57557255064917</v>
      </c>
      <c r="G53" s="13">
        <f t="shared" si="0"/>
        <v>56.350659767976317</v>
      </c>
      <c r="H53" s="13">
        <f t="shared" si="0"/>
        <v>56.777855819219283</v>
      </c>
      <c r="I53" s="13">
        <f t="shared" si="0"/>
        <v>55.932816076455275</v>
      </c>
      <c r="J53" s="13">
        <f t="shared" si="0"/>
        <v>57.726562983564975</v>
      </c>
      <c r="K53" s="13">
        <f t="shared" ref="K53:L53" si="1">K27/K16*100</f>
        <v>59.094514007823776</v>
      </c>
      <c r="L53" s="13">
        <f t="shared" si="1"/>
        <v>59.02954777978465</v>
      </c>
      <c r="M53" s="13">
        <f t="shared" ref="M53:N53" si="2">M27/M16*100</f>
        <v>61.092134873920756</v>
      </c>
      <c r="N53" s="13">
        <f t="shared" si="2"/>
        <v>61.514464537840574</v>
      </c>
      <c r="O53" s="13">
        <f>O27/O16*100</f>
        <v>60.544264313972519</v>
      </c>
      <c r="P53" s="13">
        <v>61.270273312060752</v>
      </c>
      <c r="Q53" s="13">
        <f t="shared" ref="Q53:AL53" si="3">(Q27+Q43)/(Q16+Q32)*100</f>
        <v>54.68089073832423</v>
      </c>
      <c r="R53" s="13">
        <f t="shared" si="3"/>
        <v>54.082499406268923</v>
      </c>
      <c r="S53" s="13">
        <f t="shared" si="3"/>
        <v>54.607090627166755</v>
      </c>
      <c r="T53" s="13">
        <f t="shared" si="3"/>
        <v>55.360804835454815</v>
      </c>
      <c r="U53" s="13">
        <f t="shared" si="3"/>
        <v>53.552534280365073</v>
      </c>
      <c r="V53" s="13">
        <f t="shared" si="3"/>
        <v>54.74730151202688</v>
      </c>
      <c r="W53" s="13">
        <f t="shared" si="3"/>
        <v>56.362173425695175</v>
      </c>
      <c r="X53" s="13">
        <f t="shared" si="3"/>
        <v>56.54525356234533</v>
      </c>
      <c r="Y53" s="13">
        <f t="shared" si="3"/>
        <v>53.75909547907839</v>
      </c>
      <c r="Z53" s="13">
        <f t="shared" si="3"/>
        <v>54.466859120667323</v>
      </c>
      <c r="AA53" s="13">
        <f t="shared" si="3"/>
        <v>56.774896322800807</v>
      </c>
      <c r="AB53" s="13">
        <f t="shared" si="3"/>
        <v>58.318102949449433</v>
      </c>
      <c r="AC53" s="13">
        <f t="shared" si="3"/>
        <v>57.991511498944362</v>
      </c>
      <c r="AD53" s="13">
        <f t="shared" si="3"/>
        <v>57.99516640238965</v>
      </c>
      <c r="AE53" s="13">
        <f t="shared" si="3"/>
        <v>56.935031019694485</v>
      </c>
      <c r="AF53" s="13">
        <f t="shared" si="3"/>
        <v>57.64778257381986</v>
      </c>
      <c r="AG53" s="13">
        <f t="shared" si="3"/>
        <v>59.176054681382752</v>
      </c>
      <c r="AH53" s="13">
        <f t="shared" si="3"/>
        <v>60.3204839507261</v>
      </c>
      <c r="AI53" s="13">
        <f t="shared" si="3"/>
        <v>59.985936103444537</v>
      </c>
      <c r="AJ53" s="13">
        <f t="shared" si="3"/>
        <v>59.566480225283399</v>
      </c>
      <c r="AK53" s="13">
        <f t="shared" si="3"/>
        <v>60.575536789213544</v>
      </c>
      <c r="AL53" s="13">
        <f t="shared" si="3"/>
        <v>61.342427789756684</v>
      </c>
      <c r="AM53" s="13">
        <f>(AM27+AM43)/(AM16+AM32)*100</f>
        <v>60.905050472961122</v>
      </c>
    </row>
    <row r="54" spans="1:49" x14ac:dyDescent="0.2">
      <c r="B54" s="13">
        <f>B30/B19*100</f>
        <v>62.547849646254519</v>
      </c>
      <c r="C54" s="13">
        <f t="shared" ref="C54:J54" si="4">C30/C19*100</f>
        <v>63.070432370107333</v>
      </c>
      <c r="D54" s="13">
        <f t="shared" si="4"/>
        <v>63.423969081074596</v>
      </c>
      <c r="E54" s="13">
        <f t="shared" si="4"/>
        <v>64.428892260845643</v>
      </c>
      <c r="F54" s="13">
        <f t="shared" si="4"/>
        <v>65.183878512822702</v>
      </c>
      <c r="G54" s="13">
        <f t="shared" si="4"/>
        <v>65.449158318398844</v>
      </c>
      <c r="H54" s="13">
        <f t="shared" si="4"/>
        <v>66.30811732709401</v>
      </c>
      <c r="I54" s="13">
        <f t="shared" si="4"/>
        <v>67.60634940351305</v>
      </c>
      <c r="J54" s="13">
        <f t="shared" si="4"/>
        <v>71.366442392512255</v>
      </c>
      <c r="K54" s="13">
        <f t="shared" ref="K54:L54" si="5">K30/K19*100</f>
        <v>73.343963785006423</v>
      </c>
      <c r="L54" s="13">
        <f t="shared" si="5"/>
        <v>74.149019306417046</v>
      </c>
      <c r="M54" s="13">
        <f t="shared" ref="M54:N54" si="6">M30/M19*100</f>
        <v>74.946879374759149</v>
      </c>
      <c r="N54" s="13">
        <f t="shared" si="6"/>
        <v>76.091716401730068</v>
      </c>
      <c r="O54" s="13">
        <f t="shared" ref="O54" si="7">O30/O19*100</f>
        <v>76.568882958947796</v>
      </c>
      <c r="P54" s="13">
        <v>77.008643390277172</v>
      </c>
      <c r="Q54" s="13">
        <f t="shared" ref="Q54:AL54" si="8">(Q30+Q46)/(Q35+Q19)*100</f>
        <v>64.787347816584855</v>
      </c>
      <c r="R54" s="13">
        <f t="shared" si="8"/>
        <v>65.057867500015377</v>
      </c>
      <c r="S54" s="13">
        <f t="shared" si="8"/>
        <v>65.192819309638381</v>
      </c>
      <c r="T54" s="13">
        <f t="shared" si="8"/>
        <v>64.909905985656408</v>
      </c>
      <c r="U54" s="13">
        <f t="shared" si="8"/>
        <v>65.408232810874907</v>
      </c>
      <c r="V54" s="13">
        <f t="shared" si="8"/>
        <v>66.284288329369204</v>
      </c>
      <c r="W54" s="13">
        <f t="shared" si="8"/>
        <v>67.414504428498446</v>
      </c>
      <c r="X54" s="13">
        <f t="shared" si="8"/>
        <v>68.225284464061218</v>
      </c>
      <c r="Y54" s="13">
        <f t="shared" si="8"/>
        <v>68.806407669849762</v>
      </c>
      <c r="Z54" s="13">
        <f t="shared" si="8"/>
        <v>69.203631641402836</v>
      </c>
      <c r="AA54" s="13">
        <f t="shared" si="8"/>
        <v>69.84958563072999</v>
      </c>
      <c r="AB54" s="13">
        <f t="shared" si="8"/>
        <v>70.345275393835649</v>
      </c>
      <c r="AC54" s="13">
        <f t="shared" si="8"/>
        <v>72.370970105099147</v>
      </c>
      <c r="AD54" s="13">
        <f t="shared" si="8"/>
        <v>72.524330886277923</v>
      </c>
      <c r="AE54" s="13">
        <f t="shared" si="8"/>
        <v>72.560342300831465</v>
      </c>
      <c r="AF54" s="13">
        <f t="shared" si="8"/>
        <v>73.307700847703373</v>
      </c>
      <c r="AG54" s="13">
        <f t="shared" si="8"/>
        <v>73.127433573837081</v>
      </c>
      <c r="AH54" s="13">
        <f t="shared" si="8"/>
        <v>73.574161718494722</v>
      </c>
      <c r="AI54" s="13">
        <f t="shared" si="8"/>
        <v>73.789193888361353</v>
      </c>
      <c r="AJ54" s="13">
        <f t="shared" si="8"/>
        <v>73.757378581089455</v>
      </c>
      <c r="AK54" s="13">
        <f t="shared" si="8"/>
        <v>74.084813548724583</v>
      </c>
      <c r="AL54" s="13">
        <f t="shared" si="8"/>
        <v>74.031391472263039</v>
      </c>
      <c r="AM54" s="13">
        <f>(AM30+AM46)/(AM35+AM19)*100</f>
        <v>74.383956054620413</v>
      </c>
    </row>
    <row r="55" spans="1:49" x14ac:dyDescent="0.2">
      <c r="B55" s="13">
        <f>(B28+B29+B31)/(B17+B18+B20)*100</f>
        <v>33.881634548912054</v>
      </c>
      <c r="C55" s="13">
        <f t="shared" ref="C55:J55" si="9">(C28+C29+C31)/(C17+C18+C20)*100</f>
        <v>33.111530513669692</v>
      </c>
      <c r="D55" s="13">
        <f t="shared" si="9"/>
        <v>38.283252322192524</v>
      </c>
      <c r="E55" s="13">
        <f t="shared" si="9"/>
        <v>36.208306588684479</v>
      </c>
      <c r="F55" s="13">
        <f t="shared" si="9"/>
        <v>35.155210782240758</v>
      </c>
      <c r="G55" s="13">
        <f t="shared" si="9"/>
        <v>33.979363705523312</v>
      </c>
      <c r="H55" s="13">
        <f t="shared" si="9"/>
        <v>34.618513451119057</v>
      </c>
      <c r="I55" s="13">
        <f t="shared" si="9"/>
        <v>32.341594013154612</v>
      </c>
      <c r="J55" s="13">
        <f t="shared" si="9"/>
        <v>33.062558005820712</v>
      </c>
      <c r="K55" s="13">
        <f t="shared" ref="K55:L55" si="10">(K28+K29+K31)/(K17+K18+K20)*100</f>
        <v>34.835183083177931</v>
      </c>
      <c r="L55" s="13">
        <f t="shared" si="10"/>
        <v>34.802541261333744</v>
      </c>
      <c r="M55" s="13">
        <f t="shared" ref="M55:N55" si="11">(M28+M29+M31)/(M17+M18+M20)*100</f>
        <v>37.595171564714605</v>
      </c>
      <c r="N55" s="13">
        <f t="shared" si="11"/>
        <v>37.646887502532394</v>
      </c>
      <c r="O55" s="13">
        <f t="shared" ref="O55" si="12">(O28+O29+O31)/(O17+O18+O20)*100</f>
        <v>35.787393987029361</v>
      </c>
      <c r="P55" s="13">
        <v>36.911936709227646</v>
      </c>
      <c r="Q55" s="13">
        <f t="shared" ref="Q55:AL55" si="13">(Q27-Q30+Q43-Q46)/(Q16-Q19+Q32-Q35)*100</f>
        <v>36.349582895909499</v>
      </c>
      <c r="R55" s="13">
        <f t="shared" si="13"/>
        <v>36.370373988618155</v>
      </c>
      <c r="S55" s="13">
        <f t="shared" si="13"/>
        <v>37.187370747593675</v>
      </c>
      <c r="T55" s="13">
        <f t="shared" si="13"/>
        <v>40.172801163262484</v>
      </c>
      <c r="U55" s="13">
        <f t="shared" si="13"/>
        <v>35.577223551602465</v>
      </c>
      <c r="V55" s="13">
        <f t="shared" si="13"/>
        <v>37.206508131695216</v>
      </c>
      <c r="W55" s="13">
        <f t="shared" si="13"/>
        <v>40.075188336121919</v>
      </c>
      <c r="X55" s="13">
        <f t="shared" si="13"/>
        <v>39.665821334774371</v>
      </c>
      <c r="Y55" s="13">
        <f t="shared" si="13"/>
        <v>34.25552147031398</v>
      </c>
      <c r="Z55" s="13">
        <f t="shared" si="13"/>
        <v>34.607501262590091</v>
      </c>
      <c r="AA55" s="13">
        <f t="shared" si="13"/>
        <v>38.064510761234146</v>
      </c>
      <c r="AB55" s="13">
        <f t="shared" si="13"/>
        <v>40.009775771578191</v>
      </c>
      <c r="AC55" s="13">
        <f t="shared" si="13"/>
        <v>36.380446174255518</v>
      </c>
      <c r="AD55" s="13">
        <f t="shared" si="13"/>
        <v>36.715015036870888</v>
      </c>
      <c r="AE55" s="13">
        <f t="shared" si="13"/>
        <v>36.149658272464436</v>
      </c>
      <c r="AF55" s="13">
        <f t="shared" si="13"/>
        <v>37.571043590245964</v>
      </c>
      <c r="AG55" s="13">
        <f t="shared" si="13"/>
        <v>40.142038721811765</v>
      </c>
      <c r="AH55" s="13">
        <f t="shared" si="13"/>
        <v>42.133318631100273</v>
      </c>
      <c r="AI55" s="13">
        <f t="shared" si="13"/>
        <v>41.067897498080534</v>
      </c>
      <c r="AJ55" s="13">
        <f t="shared" si="13"/>
        <v>40.468093321800609</v>
      </c>
      <c r="AK55" s="13">
        <f t="shared" si="13"/>
        <v>42.371997870497289</v>
      </c>
      <c r="AL55" s="13">
        <f t="shared" si="13"/>
        <v>42.91874307584736</v>
      </c>
      <c r="AM55" s="13">
        <f>(AM27-AM30+AM43-AM46)/(AM16-AM19+AM32-AM35)*100</f>
        <v>41.747849898474264</v>
      </c>
    </row>
    <row r="57" spans="1:49" x14ac:dyDescent="0.2">
      <c r="B57" s="13">
        <f t="shared" ref="B57:L57" si="14">B27/B5*100</f>
        <v>45.543313909326613</v>
      </c>
      <c r="C57" s="13">
        <f t="shared" si="14"/>
        <v>45.666022663836991</v>
      </c>
      <c r="D57" s="13">
        <f t="shared" si="14"/>
        <v>46.931674710742023</v>
      </c>
      <c r="E57" s="13">
        <f t="shared" si="14"/>
        <v>47.058554052852877</v>
      </c>
      <c r="F57" s="13">
        <f t="shared" si="14"/>
        <v>46.851081706586442</v>
      </c>
      <c r="G57" s="13">
        <f t="shared" si="14"/>
        <v>46.675238927447452</v>
      </c>
      <c r="H57" s="13">
        <f t="shared" si="14"/>
        <v>46.944297567630485</v>
      </c>
      <c r="I57" s="13">
        <f t="shared" si="14"/>
        <v>46.541495173229436</v>
      </c>
      <c r="J57" s="13">
        <f t="shared" si="14"/>
        <v>47.723769670322682</v>
      </c>
      <c r="K57" s="13">
        <f t="shared" si="14"/>
        <v>48.476935608795387</v>
      </c>
      <c r="L57" s="13">
        <f t="shared" si="14"/>
        <v>48.494738722058045</v>
      </c>
      <c r="M57" s="13">
        <f t="shared" ref="M57:P57" si="15">M27/M5*100</f>
        <v>49.994505372944445</v>
      </c>
      <c r="N57" s="13">
        <f t="shared" si="15"/>
        <v>50.414270231414513</v>
      </c>
      <c r="O57" s="13">
        <f t="shared" si="15"/>
        <v>49.703739606338125</v>
      </c>
      <c r="P57" s="13">
        <f t="shared" si="15"/>
        <v>50.21304941351147</v>
      </c>
      <c r="Q57" s="13">
        <f t="shared" ref="Q57:AL57" si="16">(Q27+Q43)/Q5*100</f>
        <v>50.118838408771296</v>
      </c>
      <c r="R57" s="13">
        <f t="shared" si="16"/>
        <v>49.565837873835662</v>
      </c>
      <c r="S57" s="13">
        <f t="shared" si="16"/>
        <v>49.750784393186635</v>
      </c>
      <c r="T57" s="13">
        <f t="shared" si="16"/>
        <v>50.297010195906331</v>
      </c>
      <c r="U57" s="13">
        <f t="shared" si="16"/>
        <v>48.846548234520057</v>
      </c>
      <c r="V57" s="13">
        <f t="shared" si="16"/>
        <v>49.917890082034859</v>
      </c>
      <c r="W57" s="13">
        <f t="shared" si="16"/>
        <v>51.510257967716598</v>
      </c>
      <c r="X57" s="13">
        <f t="shared" si="16"/>
        <v>51.754458867441159</v>
      </c>
      <c r="Y57" s="13">
        <f t="shared" si="16"/>
        <v>49.46107436999408</v>
      </c>
      <c r="Z57" s="13">
        <f t="shared" si="16"/>
        <v>50.180140148049965</v>
      </c>
      <c r="AA57" s="13">
        <f t="shared" si="16"/>
        <v>52.242958526467746</v>
      </c>
      <c r="AB57" s="13">
        <f t="shared" si="16"/>
        <v>53.530475223730519</v>
      </c>
      <c r="AC57" s="13">
        <f t="shared" si="16"/>
        <v>53.069867099614932</v>
      </c>
      <c r="AD57" s="13">
        <f t="shared" si="16"/>
        <v>53.182959481656603</v>
      </c>
      <c r="AE57" s="13">
        <f t="shared" si="16"/>
        <v>52.402159287562853</v>
      </c>
      <c r="AF57" s="13">
        <f t="shared" si="16"/>
        <v>53.230737227260917</v>
      </c>
      <c r="AG57" s="13">
        <f t="shared" si="16"/>
        <v>54.485668837419851</v>
      </c>
      <c r="AH57" s="13">
        <f t="shared" si="16"/>
        <v>55.597081744151346</v>
      </c>
      <c r="AI57" s="13">
        <f t="shared" si="16"/>
        <v>55.190784447907696</v>
      </c>
      <c r="AJ57" s="13">
        <f t="shared" si="16"/>
        <v>54.653881025787598</v>
      </c>
      <c r="AK57" s="13">
        <f t="shared" si="16"/>
        <v>55.539692457406517</v>
      </c>
      <c r="AL57" s="13">
        <f t="shared" si="16"/>
        <v>56.13765272875527</v>
      </c>
      <c r="AM57" s="13">
        <f>(AM27+AM43)/AM5*100</f>
        <v>55.712590303260569</v>
      </c>
    </row>
    <row r="58" spans="1:49" x14ac:dyDescent="0.2">
      <c r="B58" s="13">
        <f t="shared" ref="B58:L58" si="17">B30/B8*100</f>
        <v>53.552579138248902</v>
      </c>
      <c r="C58" s="13">
        <f t="shared" si="17"/>
        <v>53.836437311232629</v>
      </c>
      <c r="D58" s="13">
        <f t="shared" si="17"/>
        <v>53.943742363963146</v>
      </c>
      <c r="E58" s="13">
        <f t="shared" si="17"/>
        <v>54.693611190302548</v>
      </c>
      <c r="F58" s="13">
        <f t="shared" si="17"/>
        <v>55.029956641812397</v>
      </c>
      <c r="G58" s="13">
        <f t="shared" si="17"/>
        <v>55.270038278114733</v>
      </c>
      <c r="H58" s="13">
        <f t="shared" si="17"/>
        <v>55.804003977893558</v>
      </c>
      <c r="I58" s="13">
        <f t="shared" si="17"/>
        <v>56.979359493842253</v>
      </c>
      <c r="J58" s="13">
        <f t="shared" si="17"/>
        <v>59.657430653368372</v>
      </c>
      <c r="K58" s="13">
        <f t="shared" si="17"/>
        <v>60.848714004401238</v>
      </c>
      <c r="L58" s="13">
        <f t="shared" si="17"/>
        <v>61.468336946197354</v>
      </c>
      <c r="M58" s="13">
        <f t="shared" ref="M58:P58" si="18">M30/M8*100</f>
        <v>62.059193239258626</v>
      </c>
      <c r="N58" s="13">
        <f t="shared" si="18"/>
        <v>62.920037019089037</v>
      </c>
      <c r="O58" s="13">
        <f t="shared" si="18"/>
        <v>63.167253353199968</v>
      </c>
      <c r="P58" s="13">
        <f t="shared" si="18"/>
        <v>63.504505951969392</v>
      </c>
      <c r="Q58" s="13">
        <f t="shared" ref="Q58:AL58" si="19">(Q30+Q46)/Q8*100</f>
        <v>63.712130764924204</v>
      </c>
      <c r="R58" s="13">
        <f t="shared" si="19"/>
        <v>63.931594326867469</v>
      </c>
      <c r="S58" s="13">
        <f t="shared" si="19"/>
        <v>64.030415498511772</v>
      </c>
      <c r="T58" s="13">
        <f t="shared" si="19"/>
        <v>63.715713059754421</v>
      </c>
      <c r="U58" s="13">
        <f t="shared" si="19"/>
        <v>64.308048356830554</v>
      </c>
      <c r="V58" s="13">
        <f t="shared" si="19"/>
        <v>65.2360849156764</v>
      </c>
      <c r="W58" s="13">
        <f t="shared" si="19"/>
        <v>66.432106637128001</v>
      </c>
      <c r="X58" s="13">
        <f t="shared" si="19"/>
        <v>67.270030416468856</v>
      </c>
      <c r="Y58" s="13">
        <f t="shared" si="19"/>
        <v>67.907624949184125</v>
      </c>
      <c r="Z58" s="13">
        <f t="shared" si="19"/>
        <v>68.32990634886238</v>
      </c>
      <c r="AA58" s="13">
        <f t="shared" si="19"/>
        <v>68.958371987458378</v>
      </c>
      <c r="AB58" s="13">
        <f t="shared" si="19"/>
        <v>69.475269854333504</v>
      </c>
      <c r="AC58" s="13">
        <f t="shared" si="19"/>
        <v>71.733274572320184</v>
      </c>
      <c r="AD58" s="13">
        <f t="shared" si="19"/>
        <v>71.955691051338079</v>
      </c>
      <c r="AE58" s="13">
        <f t="shared" si="19"/>
        <v>71.982785559771429</v>
      </c>
      <c r="AF58" s="13">
        <f t="shared" si="19"/>
        <v>72.713515711002003</v>
      </c>
      <c r="AG58" s="13">
        <f t="shared" si="19"/>
        <v>72.477087619753462</v>
      </c>
      <c r="AH58" s="13">
        <f t="shared" si="19"/>
        <v>73.010488825088288</v>
      </c>
      <c r="AI58" s="13">
        <f t="shared" si="19"/>
        <v>73.262883889131317</v>
      </c>
      <c r="AJ58" s="13">
        <f t="shared" si="19"/>
        <v>73.193460005035462</v>
      </c>
      <c r="AK58" s="13">
        <f t="shared" si="19"/>
        <v>73.536842943495856</v>
      </c>
      <c r="AL58" s="13">
        <f t="shared" si="19"/>
        <v>73.514471888352134</v>
      </c>
      <c r="AM58" s="13">
        <f>(AM30+AM46)/AM8*100</f>
        <v>73.823941578909412</v>
      </c>
    </row>
    <row r="59" spans="1:49" x14ac:dyDescent="0.2">
      <c r="B59" s="13">
        <f t="shared" ref="B59:L59" si="20">(B28+B29+B31)/(B6+B7+B9)*100</f>
        <v>26.544029762938166</v>
      </c>
      <c r="C59" s="13">
        <f t="shared" si="20"/>
        <v>25.745804833613974</v>
      </c>
      <c r="D59" s="13">
        <f t="shared" si="20"/>
        <v>29.640908253539873</v>
      </c>
      <c r="E59" s="13">
        <f t="shared" si="20"/>
        <v>28.492842538257353</v>
      </c>
      <c r="F59" s="13">
        <f t="shared" si="20"/>
        <v>27.792733479795608</v>
      </c>
      <c r="G59" s="13">
        <f t="shared" si="20"/>
        <v>26.879350791104827</v>
      </c>
      <c r="H59" s="13">
        <f t="shared" si="20"/>
        <v>27.499875764715298</v>
      </c>
      <c r="I59" s="13">
        <f t="shared" si="20"/>
        <v>26.237257262234277</v>
      </c>
      <c r="J59" s="13">
        <f t="shared" si="20"/>
        <v>26.799602839162421</v>
      </c>
      <c r="K59" s="13">
        <f t="shared" si="20"/>
        <v>28.040817537958805</v>
      </c>
      <c r="L59" s="13">
        <f t="shared" si="20"/>
        <v>28.185535902282162</v>
      </c>
      <c r="M59" s="13">
        <f t="shared" ref="M59:P59" si="21">(M28+M29+M31)/(M6+M7+M9)*100</f>
        <v>30.166759974413683</v>
      </c>
      <c r="N59" s="13">
        <f t="shared" si="21"/>
        <v>30.411221297832896</v>
      </c>
      <c r="O59" s="13">
        <f t="shared" si="21"/>
        <v>29.159869050063243</v>
      </c>
      <c r="P59" s="13">
        <f t="shared" si="21"/>
        <v>29.963340685040833</v>
      </c>
      <c r="Q59" s="13">
        <f t="shared" ref="Q59:AL59" si="22">(Q27-Q30+Q43-Q46)/(Q6+Q7+Q9)*100</f>
        <v>29.660613680392927</v>
      </c>
      <c r="R59" s="13">
        <f t="shared" si="22"/>
        <v>30.064331566406523</v>
      </c>
      <c r="S59" s="13">
        <f t="shared" si="22"/>
        <v>30.27378398050768</v>
      </c>
      <c r="T59" s="13">
        <f t="shared" si="22"/>
        <v>32.634352472542858</v>
      </c>
      <c r="U59" s="13">
        <f t="shared" si="22"/>
        <v>29.246157341063739</v>
      </c>
      <c r="V59" s="13">
        <f t="shared" si="22"/>
        <v>30.511854435500425</v>
      </c>
      <c r="W59" s="13">
        <f t="shared" si="22"/>
        <v>33.086995779055101</v>
      </c>
      <c r="X59" s="13">
        <f t="shared" si="22"/>
        <v>32.895288049744011</v>
      </c>
      <c r="Y59" s="13">
        <f t="shared" si="22"/>
        <v>28.971824919254157</v>
      </c>
      <c r="Z59" s="13">
        <f t="shared" si="22"/>
        <v>29.246196031098549</v>
      </c>
      <c r="AA59" s="13">
        <f t="shared" si="22"/>
        <v>31.922830013910403</v>
      </c>
      <c r="AB59" s="13">
        <f t="shared" si="22"/>
        <v>33.161278654262475</v>
      </c>
      <c r="AC59" s="13">
        <f t="shared" si="22"/>
        <v>29.850454047726089</v>
      </c>
      <c r="AD59" s="13">
        <f t="shared" si="22"/>
        <v>30.306998657216294</v>
      </c>
      <c r="AE59" s="13">
        <f t="shared" si="22"/>
        <v>30.35500609493711</v>
      </c>
      <c r="AF59" s="13">
        <f t="shared" si="22"/>
        <v>31.869952960328884</v>
      </c>
      <c r="AG59" s="13">
        <f t="shared" si="22"/>
        <v>33.69630613147757</v>
      </c>
      <c r="AH59" s="13">
        <f t="shared" si="22"/>
        <v>35.378041236136788</v>
      </c>
      <c r="AI59" s="13">
        <f t="shared" si="22"/>
        <v>34.334404736441577</v>
      </c>
      <c r="AJ59" s="13">
        <f t="shared" si="22"/>
        <v>33.709740977001985</v>
      </c>
      <c r="AK59" s="13">
        <f t="shared" si="22"/>
        <v>35.22756627364226</v>
      </c>
      <c r="AL59" s="13">
        <f t="shared" si="22"/>
        <v>35.262495969565002</v>
      </c>
      <c r="AM59" s="13">
        <f>(AM27-AM30+AM43-AM46)/(AM6+AM7+AM9)*100</f>
        <v>34.363675376415323</v>
      </c>
    </row>
    <row r="61" spans="1:49" x14ac:dyDescent="0.2">
      <c r="N61" s="118">
        <f>N30/N8*100</f>
        <v>62.920037019089037</v>
      </c>
      <c r="O61" s="13">
        <f t="shared" ref="O61:P61" si="23">O30/O8*100</f>
        <v>63.167253353199968</v>
      </c>
      <c r="P61" s="13">
        <f t="shared" si="23"/>
        <v>63.504505951969392</v>
      </c>
      <c r="Q61" s="118">
        <f t="shared" ref="Q61:AL61" si="24">(Q30+Q46)/Q8*100</f>
        <v>63.712130764924204</v>
      </c>
      <c r="R61" s="118">
        <f t="shared" si="24"/>
        <v>63.931594326867469</v>
      </c>
      <c r="S61" s="118">
        <f t="shared" si="24"/>
        <v>64.030415498511772</v>
      </c>
      <c r="T61" s="118">
        <f t="shared" si="24"/>
        <v>63.715713059754421</v>
      </c>
      <c r="U61" s="118">
        <f t="shared" si="24"/>
        <v>64.308048356830554</v>
      </c>
      <c r="V61" s="118">
        <f t="shared" si="24"/>
        <v>65.2360849156764</v>
      </c>
      <c r="W61" s="118">
        <f t="shared" si="24"/>
        <v>66.432106637128001</v>
      </c>
      <c r="X61" s="118">
        <f t="shared" si="24"/>
        <v>67.270030416468856</v>
      </c>
      <c r="Y61" s="118">
        <f t="shared" si="24"/>
        <v>67.907624949184125</v>
      </c>
      <c r="Z61" s="118">
        <f t="shared" si="24"/>
        <v>68.32990634886238</v>
      </c>
      <c r="AA61" s="118">
        <f t="shared" si="24"/>
        <v>68.958371987458378</v>
      </c>
      <c r="AB61" s="118">
        <f t="shared" si="24"/>
        <v>69.475269854333504</v>
      </c>
      <c r="AC61" s="118">
        <f t="shared" si="24"/>
        <v>71.733274572320184</v>
      </c>
      <c r="AD61" s="118">
        <f t="shared" si="24"/>
        <v>71.955691051338079</v>
      </c>
      <c r="AE61" s="118">
        <f t="shared" si="24"/>
        <v>71.982785559771429</v>
      </c>
      <c r="AF61" s="118">
        <f t="shared" si="24"/>
        <v>72.713515711002003</v>
      </c>
      <c r="AG61" s="118">
        <f t="shared" si="24"/>
        <v>72.477087619753462</v>
      </c>
      <c r="AH61" s="118">
        <f t="shared" si="24"/>
        <v>73.010488825088288</v>
      </c>
      <c r="AI61" s="118">
        <f t="shared" si="24"/>
        <v>73.262883889131317</v>
      </c>
      <c r="AJ61" s="118">
        <f t="shared" si="24"/>
        <v>73.193460005035462</v>
      </c>
      <c r="AK61" s="118">
        <f t="shared" si="24"/>
        <v>73.536842943495856</v>
      </c>
      <c r="AL61" s="118">
        <f t="shared" si="24"/>
        <v>73.514471888352134</v>
      </c>
      <c r="AM61" s="118">
        <f>(AM30+AM46)/AM8*100</f>
        <v>73.823941578909412</v>
      </c>
    </row>
  </sheetData>
  <mergeCells count="2">
    <mergeCell ref="A3:B3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39997558519241921"/>
  </sheetPr>
  <dimension ref="A1:AW55"/>
  <sheetViews>
    <sheetView topLeftCell="A32" zoomScale="130" zoomScaleNormal="130" workbookViewId="0">
      <pane xSplit="16" topLeftCell="AJ1" activePane="topRight" state="frozen"/>
      <selection activeCell="AM4" sqref="AM4"/>
      <selection pane="topRight" activeCell="AM50" sqref="AK50:AM55"/>
    </sheetView>
  </sheetViews>
  <sheetFormatPr defaultRowHeight="12.75" outlineLevelRow="1" outlineLevelCol="1" x14ac:dyDescent="0.2"/>
  <cols>
    <col min="1" max="1" width="35.28515625" customWidth="1"/>
    <col min="2" max="12" width="14" hidden="1" customWidth="1" outlineLevel="1"/>
    <col min="13" max="13" width="14" hidden="1" customWidth="1" outlineLevel="1" collapsed="1"/>
    <col min="14" max="17" width="15" hidden="1" customWidth="1" outlineLevel="1" collapsed="1"/>
    <col min="18" max="25" width="15" hidden="1" customWidth="1" outlineLevel="1"/>
    <col min="26" max="26" width="15" customWidth="1" collapsed="1"/>
    <col min="27" max="38" width="15" customWidth="1"/>
    <col min="39" max="39" width="16.5703125" customWidth="1"/>
  </cols>
  <sheetData>
    <row r="1" spans="1:49" s="35" customFormat="1" ht="14.85" customHeight="1" x14ac:dyDescent="0.2">
      <c r="A1" s="124" t="s">
        <v>36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/>
      <c r="AO1"/>
      <c r="AP1"/>
      <c r="AQ1"/>
      <c r="AR1"/>
      <c r="AS1"/>
      <c r="AT1"/>
      <c r="AU1"/>
      <c r="AV1"/>
      <c r="AW1"/>
    </row>
    <row r="2" spans="1:49" s="35" customFormat="1" ht="14.85" customHeight="1" x14ac:dyDescent="0.2">
      <c r="A2" s="134"/>
      <c r="B2" s="134"/>
      <c r="AN2"/>
      <c r="AO2"/>
      <c r="AP2"/>
      <c r="AQ2"/>
      <c r="AR2"/>
      <c r="AS2"/>
      <c r="AT2"/>
      <c r="AU2"/>
      <c r="AV2"/>
      <c r="AW2"/>
    </row>
    <row r="3" spans="1:49" s="35" customFormat="1" ht="14.45" customHeight="1" x14ac:dyDescent="0.2">
      <c r="A3" s="135" t="s">
        <v>0</v>
      </c>
      <c r="B3" s="135"/>
      <c r="AM3" s="130">
        <v>44958</v>
      </c>
      <c r="AN3"/>
      <c r="AO3"/>
      <c r="AP3"/>
      <c r="AQ3"/>
      <c r="AR3"/>
      <c r="AS3"/>
      <c r="AT3"/>
      <c r="AU3"/>
      <c r="AV3"/>
      <c r="AW3"/>
    </row>
    <row r="4" spans="1:49" s="35" customFormat="1" ht="21" customHeight="1" thickBot="1" x14ac:dyDescent="0.25">
      <c r="A4" s="24" t="s">
        <v>1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69</v>
      </c>
      <c r="M4" s="2" t="s">
        <v>70</v>
      </c>
      <c r="N4" s="2" t="s">
        <v>71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  <c r="Y4" s="2" t="s">
        <v>84</v>
      </c>
      <c r="Z4" s="2" t="s">
        <v>85</v>
      </c>
      <c r="AA4" s="2" t="s">
        <v>86</v>
      </c>
      <c r="AB4" s="2" t="s">
        <v>87</v>
      </c>
      <c r="AC4" s="2" t="s">
        <v>88</v>
      </c>
      <c r="AD4" s="2" t="s">
        <v>89</v>
      </c>
      <c r="AE4" s="2" t="s">
        <v>90</v>
      </c>
      <c r="AF4" s="2" t="s">
        <v>91</v>
      </c>
      <c r="AG4" s="2" t="s">
        <v>92</v>
      </c>
      <c r="AH4" s="125">
        <v>44805</v>
      </c>
      <c r="AI4" s="125">
        <v>44835</v>
      </c>
      <c r="AJ4" s="125">
        <v>44866</v>
      </c>
      <c r="AK4" s="125">
        <v>44896</v>
      </c>
      <c r="AL4" s="125">
        <v>44927</v>
      </c>
      <c r="AM4" s="125">
        <f>'Доли в срочных'!$AM$3</f>
        <v>44958</v>
      </c>
      <c r="AN4"/>
      <c r="AO4"/>
      <c r="AP4"/>
      <c r="AQ4"/>
      <c r="AR4"/>
      <c r="AS4"/>
      <c r="AT4"/>
      <c r="AU4"/>
      <c r="AV4"/>
      <c r="AW4"/>
    </row>
    <row r="5" spans="1:49" s="35" customFormat="1" ht="23.85" customHeight="1" thickTop="1" x14ac:dyDescent="0.2">
      <c r="A5" s="30" t="s">
        <v>25</v>
      </c>
      <c r="B5" s="25">
        <v>18831552.868981771</v>
      </c>
      <c r="C5" s="25">
        <v>18921413.385589756</v>
      </c>
      <c r="D5" s="25">
        <v>19628071.236983176</v>
      </c>
      <c r="E5" s="25">
        <v>22435488.697861087</v>
      </c>
      <c r="F5" s="25">
        <v>20608578.498702336</v>
      </c>
      <c r="G5" s="25">
        <v>20242377.545143668</v>
      </c>
      <c r="H5" s="25">
        <v>20008643.039196674</v>
      </c>
      <c r="I5" s="25">
        <v>20853763.921960719</v>
      </c>
      <c r="J5" s="25">
        <v>21785235.737217322</v>
      </c>
      <c r="K5" s="25">
        <v>20730450.833213378</v>
      </c>
      <c r="L5" s="25">
        <v>20578598.970183063</v>
      </c>
      <c r="M5" s="25">
        <v>19551705.991744101</v>
      </c>
      <c r="N5" s="25">
        <v>19664014.671878569</v>
      </c>
      <c r="O5" s="25">
        <v>20094535.368321355</v>
      </c>
      <c r="P5" s="25">
        <v>19747548.062504876</v>
      </c>
      <c r="Q5" s="25">
        <v>19604916.007388532</v>
      </c>
      <c r="R5" s="25">
        <v>19663336.113962691</v>
      </c>
      <c r="S5" s="25">
        <v>18779271.324948851</v>
      </c>
      <c r="T5" s="25">
        <v>18106457.12339301</v>
      </c>
      <c r="U5" s="25">
        <v>17777198.960804932</v>
      </c>
      <c r="V5" s="25">
        <v>17607098.356048383</v>
      </c>
      <c r="W5" s="25">
        <v>17886650.263268095</v>
      </c>
      <c r="X5" s="25">
        <v>17558957.699144538</v>
      </c>
      <c r="Y5" s="25">
        <v>19219514.118672434</v>
      </c>
      <c r="Z5" s="25">
        <v>19001427.93016196</v>
      </c>
      <c r="AA5" s="25">
        <v>19172591.27637174</v>
      </c>
      <c r="AB5" s="25">
        <v>19631509.994794331</v>
      </c>
      <c r="AC5" s="25">
        <v>19859476.45471878</v>
      </c>
      <c r="AD5" s="25">
        <v>17598162.336622398</v>
      </c>
      <c r="AE5" s="25">
        <v>17838240.170671899</v>
      </c>
      <c r="AF5" s="25">
        <v>18053531.915527102</v>
      </c>
      <c r="AG5" s="25">
        <v>17985097.7269651</v>
      </c>
      <c r="AH5" s="25">
        <v>17506964.855689298</v>
      </c>
      <c r="AI5" s="25">
        <v>17014623.0222844</v>
      </c>
      <c r="AJ5" s="25">
        <v>16797846.5797639</v>
      </c>
      <c r="AK5" s="25">
        <v>16569464.9794714</v>
      </c>
      <c r="AL5" s="25">
        <v>17993572.450992402</v>
      </c>
      <c r="AM5" s="25">
        <f>'[2]Остаток_по срокам'!B10</f>
        <v>17498857.418160498</v>
      </c>
      <c r="AN5"/>
      <c r="AO5"/>
      <c r="AP5"/>
      <c r="AQ5"/>
      <c r="AR5"/>
      <c r="AS5"/>
      <c r="AT5"/>
      <c r="AU5"/>
      <c r="AV5"/>
      <c r="AW5"/>
    </row>
    <row r="6" spans="1:49" s="35" customFormat="1" ht="13.35" customHeight="1" outlineLevel="1" x14ac:dyDescent="0.2">
      <c r="A6" s="31" t="s">
        <v>17</v>
      </c>
      <c r="B6" s="26">
        <v>5197716.7785232486</v>
      </c>
      <c r="C6" s="26">
        <v>5294337.7982463287</v>
      </c>
      <c r="D6" s="26">
        <v>5368826.8319230238</v>
      </c>
      <c r="E6" s="26">
        <v>5931530.0627672998</v>
      </c>
      <c r="F6" s="26">
        <v>5303698.6109305788</v>
      </c>
      <c r="G6" s="26">
        <v>5396463.3894476052</v>
      </c>
      <c r="H6" s="26">
        <v>5411898.4961674102</v>
      </c>
      <c r="I6" s="26">
        <v>5735271.6970652705</v>
      </c>
      <c r="J6" s="26">
        <v>6221542.9368399251</v>
      </c>
      <c r="K6" s="26">
        <v>6283423.4088068279</v>
      </c>
      <c r="L6" s="26">
        <v>6408967.7945332052</v>
      </c>
      <c r="M6" s="26">
        <v>6350787.7909492878</v>
      </c>
      <c r="N6" s="26">
        <v>6523216.0713384757</v>
      </c>
      <c r="O6" s="26">
        <v>6644778.4936318425</v>
      </c>
      <c r="P6" s="26">
        <v>6408568.6122346735</v>
      </c>
      <c r="Q6" s="26">
        <v>6527662.865667508</v>
      </c>
      <c r="R6" s="26">
        <v>6467762.499479414</v>
      </c>
      <c r="S6" s="26">
        <v>6268789.3219875256</v>
      </c>
      <c r="T6" s="26">
        <v>6310244.9738398874</v>
      </c>
      <c r="U6" s="26">
        <v>6050773.8751470428</v>
      </c>
      <c r="V6" s="26">
        <v>6438846.2542600231</v>
      </c>
      <c r="W6" s="26">
        <v>6830747.4705868335</v>
      </c>
      <c r="X6" s="26">
        <v>6844348.5904657124</v>
      </c>
      <c r="Y6" s="26">
        <v>7361497.267778378</v>
      </c>
      <c r="Z6" s="26">
        <v>7505537.4140983522</v>
      </c>
      <c r="AA6" s="26">
        <v>7842448.3850286286</v>
      </c>
      <c r="AB6" s="26">
        <v>8131988.1853298591</v>
      </c>
      <c r="AC6" s="26">
        <v>8223273.7536098044</v>
      </c>
      <c r="AD6" s="26">
        <v>7513169.87495769</v>
      </c>
      <c r="AE6" s="26">
        <v>7891133.4427521201</v>
      </c>
      <c r="AF6" s="26">
        <v>8182418.8966276096</v>
      </c>
      <c r="AG6" s="26">
        <v>8352542.2910500402</v>
      </c>
      <c r="AH6" s="26">
        <v>8172945.8007708304</v>
      </c>
      <c r="AI6" s="26">
        <v>7828949.16238904</v>
      </c>
      <c r="AJ6" s="26">
        <v>7441081.8734483197</v>
      </c>
      <c r="AK6" s="26">
        <v>7362149.3738158001</v>
      </c>
      <c r="AL6" s="26">
        <v>7693453.5939161303</v>
      </c>
      <c r="AM6" s="26">
        <f>'[2]Остаток_по срокам'!B11</f>
        <v>7319960.2232087897</v>
      </c>
      <c r="AN6"/>
      <c r="AO6"/>
      <c r="AP6"/>
      <c r="AQ6"/>
      <c r="AR6"/>
      <c r="AS6"/>
      <c r="AT6"/>
      <c r="AU6"/>
      <c r="AV6"/>
      <c r="AW6"/>
    </row>
    <row r="7" spans="1:49" s="35" customFormat="1" ht="13.35" customHeight="1" outlineLevel="1" x14ac:dyDescent="0.2">
      <c r="A7" s="31" t="s">
        <v>18</v>
      </c>
      <c r="B7" s="26">
        <v>3126879.2528619822</v>
      </c>
      <c r="C7" s="26">
        <v>3093393.0404256526</v>
      </c>
      <c r="D7" s="26">
        <v>3331398.1007234501</v>
      </c>
      <c r="E7" s="26">
        <v>6071109.2288414305</v>
      </c>
      <c r="F7" s="26">
        <v>5618670.3062992115</v>
      </c>
      <c r="G7" s="26">
        <v>5451360.5184325203</v>
      </c>
      <c r="H7" s="26">
        <v>5383186.6525866557</v>
      </c>
      <c r="I7" s="26">
        <v>5672785.8738457626</v>
      </c>
      <c r="J7" s="26">
        <v>6094145.098462387</v>
      </c>
      <c r="K7" s="26">
        <v>5496921.8276893878</v>
      </c>
      <c r="L7" s="26">
        <v>5117416.8639686536</v>
      </c>
      <c r="M7" s="26">
        <v>4875959.6230424186</v>
      </c>
      <c r="N7" s="26">
        <v>5285285.316764161</v>
      </c>
      <c r="O7" s="26">
        <v>5197973.9976107301</v>
      </c>
      <c r="P7" s="26">
        <v>5476181.8027910842</v>
      </c>
      <c r="Q7" s="26">
        <v>5361259.7252133926</v>
      </c>
      <c r="R7" s="26">
        <v>5275114.4221173665</v>
      </c>
      <c r="S7" s="26">
        <v>5202497.5981451645</v>
      </c>
      <c r="T7" s="26">
        <v>4501462.8220164161</v>
      </c>
      <c r="U7" s="26">
        <v>4790412.5982974377</v>
      </c>
      <c r="V7" s="26">
        <v>4416416.8479240062</v>
      </c>
      <c r="W7" s="26">
        <v>4595330.7768275216</v>
      </c>
      <c r="X7" s="26">
        <v>4560768.6524947323</v>
      </c>
      <c r="Y7" s="26">
        <v>4954036.4185678586</v>
      </c>
      <c r="Z7" s="26">
        <v>4451228.2037318069</v>
      </c>
      <c r="AA7" s="26">
        <v>4379538.2799387723</v>
      </c>
      <c r="AB7" s="26">
        <v>4620804.8661748515</v>
      </c>
      <c r="AC7" s="26">
        <v>4807012.2473126734</v>
      </c>
      <c r="AD7" s="26">
        <v>4097189.6343196002</v>
      </c>
      <c r="AE7" s="26">
        <v>4235177.5380009897</v>
      </c>
      <c r="AF7" s="26">
        <v>4197360.7328029899</v>
      </c>
      <c r="AG7" s="26">
        <v>4005279.42146545</v>
      </c>
      <c r="AH7" s="26">
        <v>3873428.8278021002</v>
      </c>
      <c r="AI7" s="26">
        <v>3871275.8495782502</v>
      </c>
      <c r="AJ7" s="26">
        <v>3970505.7016702099</v>
      </c>
      <c r="AK7" s="26">
        <v>3967293.1207387699</v>
      </c>
      <c r="AL7" s="26">
        <v>4518122.6126359403</v>
      </c>
      <c r="AM7" s="26">
        <f>'[2]Остаток_по срокам'!B12</f>
        <v>4586385.3616487598</v>
      </c>
      <c r="AN7"/>
      <c r="AO7"/>
      <c r="AP7"/>
      <c r="AQ7"/>
      <c r="AR7"/>
      <c r="AS7"/>
      <c r="AT7"/>
      <c r="AU7"/>
      <c r="AV7"/>
      <c r="AW7"/>
    </row>
    <row r="8" spans="1:49" s="35" customFormat="1" ht="13.35" customHeight="1" outlineLevel="1" x14ac:dyDescent="0.2">
      <c r="A8" s="31" t="s">
        <v>19</v>
      </c>
      <c r="B8" s="26">
        <v>10506956.837596541</v>
      </c>
      <c r="C8" s="26">
        <v>10533682.546917774</v>
      </c>
      <c r="D8" s="26">
        <v>10927846.304336706</v>
      </c>
      <c r="E8" s="26">
        <v>10432849.40625236</v>
      </c>
      <c r="F8" s="26">
        <v>9686209.5814725459</v>
      </c>
      <c r="G8" s="26">
        <v>9394553.6372635458</v>
      </c>
      <c r="H8" s="26">
        <v>9213557.8904426116</v>
      </c>
      <c r="I8" s="26">
        <v>9445706.3510496859</v>
      </c>
      <c r="J8" s="26">
        <v>9469547.7019150127</v>
      </c>
      <c r="K8" s="26">
        <v>8950105.5967171658</v>
      </c>
      <c r="L8" s="26">
        <v>9052214.3116812017</v>
      </c>
      <c r="M8" s="26">
        <v>8324958.5777523946</v>
      </c>
      <c r="N8" s="26">
        <v>7855513.2837759368</v>
      </c>
      <c r="O8" s="26">
        <v>8251782.8770787809</v>
      </c>
      <c r="P8" s="26">
        <v>7862797.6474791206</v>
      </c>
      <c r="Q8" s="26">
        <v>7715993.4165076315</v>
      </c>
      <c r="R8" s="26">
        <v>7920459.1923659127</v>
      </c>
      <c r="S8" s="26">
        <v>7307984.40481616</v>
      </c>
      <c r="T8" s="26">
        <v>7294749.3275367031</v>
      </c>
      <c r="U8" s="26">
        <v>6936012.4873604495</v>
      </c>
      <c r="V8" s="26">
        <v>6751835.2538643554</v>
      </c>
      <c r="W8" s="26">
        <v>6460572.015853731</v>
      </c>
      <c r="X8" s="26">
        <v>6153840.4561840938</v>
      </c>
      <c r="Y8" s="26">
        <v>6903980.4323261995</v>
      </c>
      <c r="Z8" s="26">
        <v>7044662.3123318013</v>
      </c>
      <c r="AA8" s="26">
        <v>6950604.6114043351</v>
      </c>
      <c r="AB8" s="26">
        <v>6878716.9432896255</v>
      </c>
      <c r="AC8" s="26">
        <v>6829190.453796302</v>
      </c>
      <c r="AD8" s="26">
        <v>5987802.8273451496</v>
      </c>
      <c r="AE8" s="26">
        <v>5711929.18991879</v>
      </c>
      <c r="AF8" s="26">
        <v>5673752.2860964704</v>
      </c>
      <c r="AG8" s="26">
        <v>5627276.0144495796</v>
      </c>
      <c r="AH8" s="26">
        <v>5460590.2271163203</v>
      </c>
      <c r="AI8" s="26">
        <v>5314398.0103171496</v>
      </c>
      <c r="AJ8" s="26">
        <v>5386259.00464541</v>
      </c>
      <c r="AK8" s="26">
        <v>5240022.48491685</v>
      </c>
      <c r="AL8" s="26">
        <v>5781996.2444402901</v>
      </c>
      <c r="AM8" s="26">
        <f>'[2]Остаток_по срокам'!B13</f>
        <v>5592511.83330297</v>
      </c>
      <c r="AN8"/>
      <c r="AO8"/>
      <c r="AP8"/>
      <c r="AQ8"/>
      <c r="AR8"/>
      <c r="AS8"/>
      <c r="AT8"/>
      <c r="AU8"/>
      <c r="AV8"/>
      <c r="AW8"/>
    </row>
    <row r="9" spans="1:49" s="35" customFormat="1" ht="13.35" customHeight="1" outlineLevel="1" x14ac:dyDescent="0.2">
      <c r="A9" s="32" t="s">
        <v>20</v>
      </c>
      <c r="B9" s="27">
        <v>5584413.272414485</v>
      </c>
      <c r="C9" s="27">
        <v>5503464.3024939075</v>
      </c>
      <c r="D9" s="27">
        <v>5663263.9136083238</v>
      </c>
      <c r="E9" s="27">
        <v>6537832.5494815027</v>
      </c>
      <c r="F9" s="27">
        <v>6188405.6656968147</v>
      </c>
      <c r="G9" s="27">
        <v>6128036.6479524858</v>
      </c>
      <c r="H9" s="27">
        <v>6263068.8237378923</v>
      </c>
      <c r="I9" s="27">
        <v>7080477.3450957201</v>
      </c>
      <c r="J9" s="27">
        <v>7912197.336772304</v>
      </c>
      <c r="K9" s="27">
        <v>7817402.8625045074</v>
      </c>
      <c r="L9" s="27">
        <v>8021514.6165905707</v>
      </c>
      <c r="M9" s="27">
        <v>7396275.7273949897</v>
      </c>
      <c r="N9" s="27">
        <v>7564519.8430015752</v>
      </c>
      <c r="O9" s="27">
        <v>7955420.8214491261</v>
      </c>
      <c r="P9" s="27">
        <v>7825419.1446559587</v>
      </c>
      <c r="Q9" s="27">
        <v>7826240.2889331616</v>
      </c>
      <c r="R9" s="27">
        <v>8340759.6198497275</v>
      </c>
      <c r="S9" s="27">
        <v>7943952.1921509337</v>
      </c>
      <c r="T9" s="27">
        <v>7817069.8922293838</v>
      </c>
      <c r="U9" s="27">
        <v>7839342.2586141145</v>
      </c>
      <c r="V9" s="27">
        <v>7767168.9003163166</v>
      </c>
      <c r="W9" s="27">
        <v>8004228.5529411091</v>
      </c>
      <c r="X9" s="27">
        <v>7925507.0947426371</v>
      </c>
      <c r="Y9" s="27">
        <v>9105597.9079669137</v>
      </c>
      <c r="Z9" s="27">
        <v>8823918.4972487092</v>
      </c>
      <c r="AA9" s="27">
        <v>8653249.6414398868</v>
      </c>
      <c r="AB9" s="27">
        <v>8619829.0193729289</v>
      </c>
      <c r="AC9" s="27">
        <v>8849583.1137104239</v>
      </c>
      <c r="AD9" s="27">
        <v>7932195.6746887201</v>
      </c>
      <c r="AE9" s="27">
        <v>8390644.8680715095</v>
      </c>
      <c r="AF9" s="27">
        <v>8611711.1111607291</v>
      </c>
      <c r="AG9" s="27">
        <v>8343757.2072869698</v>
      </c>
      <c r="AH9" s="27">
        <v>8100879.0369849298</v>
      </c>
      <c r="AI9" s="27">
        <v>7898843.36368722</v>
      </c>
      <c r="AJ9" s="27">
        <v>7887428.3125587096</v>
      </c>
      <c r="AK9" s="27">
        <v>7784097.7599088401</v>
      </c>
      <c r="AL9" s="27">
        <v>8173984.4022653503</v>
      </c>
      <c r="AM9" s="27">
        <f>'[2]Остаток_по срокам'!B14</f>
        <v>8031571.6066499399</v>
      </c>
      <c r="AN9"/>
      <c r="AO9"/>
      <c r="AP9"/>
      <c r="AQ9"/>
      <c r="AR9"/>
      <c r="AS9"/>
      <c r="AT9"/>
      <c r="AU9"/>
      <c r="AV9"/>
      <c r="AW9"/>
    </row>
    <row r="10" spans="1:49" s="35" customFormat="1" ht="13.35" customHeight="1" outlineLevel="1" x14ac:dyDescent="0.2">
      <c r="A10" s="31" t="s">
        <v>17</v>
      </c>
      <c r="B10" s="26">
        <v>2343836.0469716955</v>
      </c>
      <c r="C10" s="26">
        <v>2440152.068073276</v>
      </c>
      <c r="D10" s="26">
        <v>2416414.6343160002</v>
      </c>
      <c r="E10" s="26">
        <v>2593318.0268745003</v>
      </c>
      <c r="F10" s="26">
        <v>2331670.4432626236</v>
      </c>
      <c r="G10" s="26">
        <v>2465197.0386582599</v>
      </c>
      <c r="H10" s="26">
        <v>2494920.5005431026</v>
      </c>
      <c r="I10" s="26">
        <v>2783198.6575201638</v>
      </c>
      <c r="J10" s="26">
        <v>3372173.4164639222</v>
      </c>
      <c r="K10" s="26">
        <v>3720998.7828337536</v>
      </c>
      <c r="L10" s="26">
        <v>3859384.7804477597</v>
      </c>
      <c r="M10" s="26">
        <v>3766467.9129998954</v>
      </c>
      <c r="N10" s="26">
        <v>3789447.6462558853</v>
      </c>
      <c r="O10" s="26">
        <v>3757125.90767788</v>
      </c>
      <c r="P10" s="26">
        <v>3459712.1721269158</v>
      </c>
      <c r="Q10" s="26">
        <v>3471318.3595699742</v>
      </c>
      <c r="R10" s="26">
        <v>3471628.8221010687</v>
      </c>
      <c r="S10" s="26">
        <v>3428009.9604614559</v>
      </c>
      <c r="T10" s="26">
        <v>3627325.2681993628</v>
      </c>
      <c r="U10" s="26">
        <v>3437355.5276972456</v>
      </c>
      <c r="V10" s="26">
        <v>3702283.024226754</v>
      </c>
      <c r="W10" s="26">
        <v>3960555.4723220128</v>
      </c>
      <c r="X10" s="26">
        <v>3974358.6364029539</v>
      </c>
      <c r="Y10" s="26">
        <v>4290997.6293860264</v>
      </c>
      <c r="Z10" s="26">
        <v>4358495.9554384509</v>
      </c>
      <c r="AA10" s="26">
        <v>4498718.2005737657</v>
      </c>
      <c r="AB10" s="26">
        <v>4640402.0327326376</v>
      </c>
      <c r="AC10" s="26">
        <v>4876258.4059196096</v>
      </c>
      <c r="AD10" s="26">
        <v>4533718.6430893801</v>
      </c>
      <c r="AE10" s="26">
        <v>4890889.6864794502</v>
      </c>
      <c r="AF10" s="26">
        <v>5070763.53480139</v>
      </c>
      <c r="AG10" s="26">
        <v>5081176.6212272896</v>
      </c>
      <c r="AH10" s="26">
        <v>4979730.8551127296</v>
      </c>
      <c r="AI10" s="26">
        <v>4790169.6886556596</v>
      </c>
      <c r="AJ10" s="26">
        <v>4578581.2412500596</v>
      </c>
      <c r="AK10" s="26">
        <v>4633743.0799053898</v>
      </c>
      <c r="AL10" s="26">
        <v>4733370.8797459602</v>
      </c>
      <c r="AM10" s="26">
        <f>'[2]Остаток_по срокам'!B15</f>
        <v>4542868.6769644003</v>
      </c>
      <c r="AN10"/>
      <c r="AO10"/>
      <c r="AP10"/>
      <c r="AQ10"/>
      <c r="AR10"/>
      <c r="AS10"/>
      <c r="AT10"/>
      <c r="AU10"/>
      <c r="AV10"/>
      <c r="AW10"/>
    </row>
    <row r="11" spans="1:49" s="35" customFormat="1" ht="13.35" customHeight="1" outlineLevel="1" x14ac:dyDescent="0.2">
      <c r="A11" s="31" t="s">
        <v>18</v>
      </c>
      <c r="B11" s="26">
        <v>1510951.7474275411</v>
      </c>
      <c r="C11" s="26">
        <v>1477648.6085958839</v>
      </c>
      <c r="D11" s="26">
        <v>1666782.4108285247</v>
      </c>
      <c r="E11" s="26">
        <v>1960322.1082160999</v>
      </c>
      <c r="F11" s="26">
        <v>1970436.3823530686</v>
      </c>
      <c r="G11" s="26">
        <v>1927102.2303765803</v>
      </c>
      <c r="H11" s="26">
        <v>1981365.997257272</v>
      </c>
      <c r="I11" s="26">
        <v>2272843.9634356517</v>
      </c>
      <c r="J11" s="26">
        <v>2686606.2502835682</v>
      </c>
      <c r="K11" s="26">
        <v>2392455.9205116616</v>
      </c>
      <c r="L11" s="26">
        <v>2148881.9125606031</v>
      </c>
      <c r="M11" s="26">
        <v>2071806.6719828353</v>
      </c>
      <c r="N11" s="26">
        <v>2581831.3859391697</v>
      </c>
      <c r="O11" s="26">
        <v>2510922.194933997</v>
      </c>
      <c r="P11" s="26">
        <v>2862194.9119454501</v>
      </c>
      <c r="Q11" s="26">
        <v>2795914.4044463262</v>
      </c>
      <c r="R11" s="26">
        <v>2791350.0251706331</v>
      </c>
      <c r="S11" s="26">
        <v>2824874.5369044384</v>
      </c>
      <c r="T11" s="26">
        <v>2242548.5376406489</v>
      </c>
      <c r="U11" s="26">
        <v>2620913.0828125277</v>
      </c>
      <c r="V11" s="26">
        <v>2309072.1292755776</v>
      </c>
      <c r="W11" s="26">
        <v>2473172.4849497415</v>
      </c>
      <c r="X11" s="26">
        <v>2454305.4871261641</v>
      </c>
      <c r="Y11" s="26">
        <v>2702201.180239493</v>
      </c>
      <c r="Z11" s="26">
        <v>2163141.8424830851</v>
      </c>
      <c r="AA11" s="26">
        <v>2001144.2763415109</v>
      </c>
      <c r="AB11" s="26">
        <v>2131371.0308149741</v>
      </c>
      <c r="AC11" s="26">
        <v>2353355.6964079803</v>
      </c>
      <c r="AD11" s="26">
        <v>1919685.4633297799</v>
      </c>
      <c r="AE11" s="26">
        <v>2098182.3745689299</v>
      </c>
      <c r="AF11" s="26">
        <v>2057963.6618129199</v>
      </c>
      <c r="AG11" s="26">
        <v>1783899.949339</v>
      </c>
      <c r="AH11" s="26">
        <v>1635701.55269589</v>
      </c>
      <c r="AI11" s="26">
        <v>1630504.6961296599</v>
      </c>
      <c r="AJ11" s="26">
        <v>1712659.110937</v>
      </c>
      <c r="AK11" s="26">
        <v>1687947.3311725799</v>
      </c>
      <c r="AL11" s="26">
        <v>1944409.80384663</v>
      </c>
      <c r="AM11" s="26">
        <f>'[2]Остаток_по срокам'!B16</f>
        <v>2028531.2242113899</v>
      </c>
      <c r="AN11"/>
      <c r="AO11"/>
      <c r="AP11"/>
      <c r="AQ11"/>
      <c r="AR11"/>
      <c r="AS11"/>
      <c r="AT11"/>
      <c r="AU11"/>
      <c r="AV11"/>
      <c r="AW11"/>
    </row>
    <row r="12" spans="1:49" s="35" customFormat="1" ht="13.35" customHeight="1" outlineLevel="1" x14ac:dyDescent="0.2">
      <c r="A12" s="31" t="s">
        <v>19</v>
      </c>
      <c r="B12" s="26">
        <v>1729625.4780152477</v>
      </c>
      <c r="C12" s="26">
        <v>1585663.6258247478</v>
      </c>
      <c r="D12" s="26">
        <v>1580066.8684638001</v>
      </c>
      <c r="E12" s="26">
        <v>1984192.4143909002</v>
      </c>
      <c r="F12" s="26">
        <v>1886298.8400811222</v>
      </c>
      <c r="G12" s="26">
        <v>1735737.3789176443</v>
      </c>
      <c r="H12" s="26">
        <v>1786782.3259375177</v>
      </c>
      <c r="I12" s="26">
        <v>2024434.7241399044</v>
      </c>
      <c r="J12" s="26">
        <v>1853417.6700248136</v>
      </c>
      <c r="K12" s="26">
        <v>1703948.1591590929</v>
      </c>
      <c r="L12" s="26">
        <v>2013247.923582209</v>
      </c>
      <c r="M12" s="26">
        <v>1558001.1424122588</v>
      </c>
      <c r="N12" s="26">
        <v>1193240.8108065205</v>
      </c>
      <c r="O12" s="26">
        <v>1687372.7188372479</v>
      </c>
      <c r="P12" s="26">
        <v>1503512.0605835917</v>
      </c>
      <c r="Q12" s="26">
        <v>1559007.52491686</v>
      </c>
      <c r="R12" s="26">
        <v>2077780.7725780252</v>
      </c>
      <c r="S12" s="26">
        <v>1691067.6947850394</v>
      </c>
      <c r="T12" s="26">
        <v>1947196.0863893735</v>
      </c>
      <c r="U12" s="26">
        <v>1781073.6481043403</v>
      </c>
      <c r="V12" s="26">
        <v>1755813.7468139839</v>
      </c>
      <c r="W12" s="26">
        <v>1570500.5956693545</v>
      </c>
      <c r="X12" s="26">
        <v>1496842.9712135196</v>
      </c>
      <c r="Y12" s="26">
        <v>2112399.0983413933</v>
      </c>
      <c r="Z12" s="26">
        <v>2302280.6993271732</v>
      </c>
      <c r="AA12" s="26">
        <v>2153387.1645246092</v>
      </c>
      <c r="AB12" s="26">
        <v>1848055.9558253174</v>
      </c>
      <c r="AC12" s="26">
        <v>1619969.0113828338</v>
      </c>
      <c r="AD12" s="26">
        <v>1478791.5682695601</v>
      </c>
      <c r="AE12" s="26">
        <v>1401572.8070231299</v>
      </c>
      <c r="AF12" s="26">
        <v>1482983.9145464201</v>
      </c>
      <c r="AG12" s="26">
        <v>1478680.6367206799</v>
      </c>
      <c r="AH12" s="26">
        <v>1485446.62917631</v>
      </c>
      <c r="AI12" s="26">
        <v>1478168.9789018999</v>
      </c>
      <c r="AJ12" s="26">
        <v>1596187.9603716601</v>
      </c>
      <c r="AK12" s="26">
        <v>1462407.3488308699</v>
      </c>
      <c r="AL12" s="26">
        <v>1496203.7186727701</v>
      </c>
      <c r="AM12" s="26">
        <f>'[2]Остаток_по срокам'!B17</f>
        <v>1460171.7054741499</v>
      </c>
      <c r="AN12"/>
      <c r="AO12"/>
      <c r="AP12"/>
      <c r="AQ12"/>
      <c r="AR12"/>
      <c r="AS12"/>
      <c r="AT12"/>
      <c r="AU12"/>
      <c r="AV12"/>
      <c r="AW12"/>
    </row>
    <row r="13" spans="1:49" s="35" customFormat="1" ht="13.35" customHeight="1" outlineLevel="1" x14ac:dyDescent="0.2">
      <c r="A13" s="32" t="s">
        <v>5</v>
      </c>
      <c r="B13" s="27">
        <v>13247139.596567288</v>
      </c>
      <c r="C13" s="27">
        <v>13417949.083095849</v>
      </c>
      <c r="D13" s="27">
        <v>13964807.323374854</v>
      </c>
      <c r="E13" s="27">
        <v>15897656.148379588</v>
      </c>
      <c r="F13" s="27">
        <v>14420172.833005521</v>
      </c>
      <c r="G13" s="27">
        <v>14114340.897191186</v>
      </c>
      <c r="H13" s="27">
        <v>13745574.215458782</v>
      </c>
      <c r="I13" s="27">
        <v>13773286.576865001</v>
      </c>
      <c r="J13" s="27">
        <v>13873038.400445018</v>
      </c>
      <c r="K13" s="27">
        <v>12913047.970708871</v>
      </c>
      <c r="L13" s="27">
        <v>12557084.353592491</v>
      </c>
      <c r="M13" s="27">
        <v>12155430.26434911</v>
      </c>
      <c r="N13" s="27">
        <v>12099494.828876996</v>
      </c>
      <c r="O13" s="27">
        <v>12139114.546872228</v>
      </c>
      <c r="P13" s="27">
        <v>11922128.917848919</v>
      </c>
      <c r="Q13" s="27">
        <v>11778675.718455371</v>
      </c>
      <c r="R13" s="27">
        <v>11322576.494112965</v>
      </c>
      <c r="S13" s="27">
        <v>10835319.132797915</v>
      </c>
      <c r="T13" s="27">
        <v>10289387.231163625</v>
      </c>
      <c r="U13" s="27">
        <v>9937856.7021908145</v>
      </c>
      <c r="V13" s="27">
        <v>9839929.4557320662</v>
      </c>
      <c r="W13" s="27">
        <v>9882421.7103269808</v>
      </c>
      <c r="X13" s="27">
        <v>9633450.6044019014</v>
      </c>
      <c r="Y13" s="27">
        <v>10113916.210705521</v>
      </c>
      <c r="Z13" s="27">
        <v>10177509.432913249</v>
      </c>
      <c r="AA13" s="27">
        <v>10519341.634931855</v>
      </c>
      <c r="AB13" s="27">
        <v>11011680.975421406</v>
      </c>
      <c r="AC13" s="27">
        <v>11009893.341008354</v>
      </c>
      <c r="AD13" s="27">
        <v>9665966.6619337201</v>
      </c>
      <c r="AE13" s="27">
        <v>9447595.3026003893</v>
      </c>
      <c r="AF13" s="27">
        <v>9441820.8043663409</v>
      </c>
      <c r="AG13" s="27">
        <v>9641340.5196780991</v>
      </c>
      <c r="AH13" s="27">
        <v>9406085.8187043294</v>
      </c>
      <c r="AI13" s="27">
        <v>9115779.6585972197</v>
      </c>
      <c r="AJ13" s="27">
        <v>8910418.2672052309</v>
      </c>
      <c r="AK13" s="27">
        <v>8785367.2195625808</v>
      </c>
      <c r="AL13" s="27">
        <v>9819588.0487270094</v>
      </c>
      <c r="AM13" s="27">
        <f>'[2]Остаток_по срокам'!B18</f>
        <v>9467285.8115105703</v>
      </c>
      <c r="AN13"/>
      <c r="AO13"/>
      <c r="AP13"/>
      <c r="AQ13"/>
      <c r="AR13"/>
      <c r="AS13"/>
      <c r="AT13"/>
      <c r="AU13"/>
      <c r="AV13"/>
      <c r="AW13"/>
    </row>
    <row r="14" spans="1:49" s="35" customFormat="1" ht="13.35" customHeight="1" outlineLevel="1" x14ac:dyDescent="0.2">
      <c r="A14" s="31" t="s">
        <v>17</v>
      </c>
      <c r="B14" s="26">
        <v>2853880.7315515536</v>
      </c>
      <c r="C14" s="26">
        <v>2854185.7301730518</v>
      </c>
      <c r="D14" s="26">
        <v>2952412.197607025</v>
      </c>
      <c r="E14" s="26">
        <v>3338212.0358928004</v>
      </c>
      <c r="F14" s="26">
        <v>2972028.1676679538</v>
      </c>
      <c r="G14" s="26">
        <v>2931266.3507893453</v>
      </c>
      <c r="H14" s="26">
        <v>2916977.9956243085</v>
      </c>
      <c r="I14" s="26">
        <v>2952073.0395451058</v>
      </c>
      <c r="J14" s="26">
        <v>2849369.520376002</v>
      </c>
      <c r="K14" s="26">
        <v>2562424.6259730738</v>
      </c>
      <c r="L14" s="26">
        <v>2549583.0140854465</v>
      </c>
      <c r="M14" s="26">
        <v>2584319.8779493934</v>
      </c>
      <c r="N14" s="26">
        <v>2733768.425082589</v>
      </c>
      <c r="O14" s="26">
        <v>2887652.585953963</v>
      </c>
      <c r="P14" s="26">
        <v>2948856.4401077568</v>
      </c>
      <c r="Q14" s="26">
        <v>3056344.5060975333</v>
      </c>
      <c r="R14" s="26">
        <v>2996133.6773783434</v>
      </c>
      <c r="S14" s="26">
        <v>2840779.3615260706</v>
      </c>
      <c r="T14" s="26">
        <v>2682919.705640526</v>
      </c>
      <c r="U14" s="26">
        <v>2613418.3474497967</v>
      </c>
      <c r="V14" s="26">
        <v>2736563.2300332692</v>
      </c>
      <c r="W14" s="26">
        <v>2870191.9982648212</v>
      </c>
      <c r="X14" s="26">
        <v>2869989.9540627589</v>
      </c>
      <c r="Y14" s="26">
        <v>3070499.6383923502</v>
      </c>
      <c r="Z14" s="26">
        <v>3147041.4586599008</v>
      </c>
      <c r="AA14" s="26">
        <v>3343730.1844548644</v>
      </c>
      <c r="AB14" s="26">
        <v>3491586.1525972215</v>
      </c>
      <c r="AC14" s="26">
        <v>3347015.3476901962</v>
      </c>
      <c r="AD14" s="26">
        <v>2979451.2318683099</v>
      </c>
      <c r="AE14" s="26">
        <v>3000243.7562726699</v>
      </c>
      <c r="AF14" s="26">
        <v>3111655.3618262201</v>
      </c>
      <c r="AG14" s="26">
        <v>3271365.6698227501</v>
      </c>
      <c r="AH14" s="26">
        <v>3193214.9456581101</v>
      </c>
      <c r="AI14" s="26">
        <v>3038779.47373338</v>
      </c>
      <c r="AJ14" s="26">
        <v>2862500.6321982602</v>
      </c>
      <c r="AK14" s="26">
        <v>2728406.2939104098</v>
      </c>
      <c r="AL14" s="26">
        <v>2960082.71417017</v>
      </c>
      <c r="AM14" s="26">
        <f>'[2]Остаток_по срокам'!B19</f>
        <v>2777091.5462443898</v>
      </c>
      <c r="AN14"/>
      <c r="AO14"/>
      <c r="AP14"/>
      <c r="AQ14"/>
      <c r="AR14"/>
      <c r="AS14"/>
      <c r="AT14"/>
      <c r="AU14"/>
      <c r="AV14"/>
      <c r="AW14"/>
    </row>
    <row r="15" spans="1:49" s="35" customFormat="1" ht="13.35" customHeight="1" outlineLevel="1" x14ac:dyDescent="0.2">
      <c r="A15" s="31" t="s">
        <v>18</v>
      </c>
      <c r="B15" s="26">
        <v>1615927.5054344411</v>
      </c>
      <c r="C15" s="26">
        <v>1615744.431829768</v>
      </c>
      <c r="D15" s="26">
        <v>1664615.6898949249</v>
      </c>
      <c r="E15" s="26">
        <v>4110787.1206253306</v>
      </c>
      <c r="F15" s="26">
        <v>3648233.9239461436</v>
      </c>
      <c r="G15" s="26">
        <v>3524258.2880559405</v>
      </c>
      <c r="H15" s="26">
        <v>3401820.6553293839</v>
      </c>
      <c r="I15" s="26">
        <v>3399941.9104101104</v>
      </c>
      <c r="J15" s="26">
        <v>3407538.8481788184</v>
      </c>
      <c r="K15" s="26">
        <v>3104465.9071777277</v>
      </c>
      <c r="L15" s="26">
        <v>2968534.9514080505</v>
      </c>
      <c r="M15" s="26">
        <v>2804152.9510595836</v>
      </c>
      <c r="N15" s="26">
        <v>2703453.9308249908</v>
      </c>
      <c r="O15" s="26">
        <v>2687051.8026767331</v>
      </c>
      <c r="P15" s="26">
        <v>2613986.8908456345</v>
      </c>
      <c r="Q15" s="26">
        <v>2565345.3207670655</v>
      </c>
      <c r="R15" s="26">
        <v>2483764.3969467334</v>
      </c>
      <c r="S15" s="26">
        <v>2377623.0612407266</v>
      </c>
      <c r="T15" s="26">
        <v>2258914.2843757682</v>
      </c>
      <c r="U15" s="26">
        <v>2169499.5154849086</v>
      </c>
      <c r="V15" s="26">
        <v>2107344.7186484286</v>
      </c>
      <c r="W15" s="26">
        <v>2122158.2918777801</v>
      </c>
      <c r="X15" s="26">
        <v>2106463.1653685682</v>
      </c>
      <c r="Y15" s="26">
        <v>2251835.2383283661</v>
      </c>
      <c r="Z15" s="26">
        <v>2288086.3612487232</v>
      </c>
      <c r="AA15" s="26">
        <v>2378394.0035972614</v>
      </c>
      <c r="AB15" s="26">
        <v>2489433.8353598774</v>
      </c>
      <c r="AC15" s="26">
        <v>2453656.5509046922</v>
      </c>
      <c r="AD15" s="26">
        <v>2177504.17098981</v>
      </c>
      <c r="AE15" s="26">
        <v>2136995.16343205</v>
      </c>
      <c r="AF15" s="26">
        <v>2139397.0709900698</v>
      </c>
      <c r="AG15" s="26">
        <v>2221379.4721264499</v>
      </c>
      <c r="AH15" s="26">
        <v>2237727.2751062098</v>
      </c>
      <c r="AI15" s="26">
        <v>2240771.1534485901</v>
      </c>
      <c r="AJ15" s="26">
        <v>2257846.5907332101</v>
      </c>
      <c r="AK15" s="26">
        <v>2279345.78956619</v>
      </c>
      <c r="AL15" s="26">
        <v>2573712.8087893198</v>
      </c>
      <c r="AM15" s="26">
        <f>'[2]Остаток_по срокам'!B20</f>
        <v>2557854.1374373701</v>
      </c>
      <c r="AN15"/>
      <c r="AO15"/>
      <c r="AP15"/>
      <c r="AQ15"/>
      <c r="AR15"/>
      <c r="AS15"/>
      <c r="AT15"/>
      <c r="AU15"/>
      <c r="AV15"/>
      <c r="AW15"/>
    </row>
    <row r="16" spans="1:49" s="35" customFormat="1" ht="13.35" customHeight="1" outlineLevel="1" x14ac:dyDescent="0.2">
      <c r="A16" s="31" t="s">
        <v>19</v>
      </c>
      <c r="B16" s="26">
        <v>8777331.3595812935</v>
      </c>
      <c r="C16" s="26">
        <v>8948018.921093028</v>
      </c>
      <c r="D16" s="26">
        <v>9347779.435872905</v>
      </c>
      <c r="E16" s="26">
        <v>8448656.9918614589</v>
      </c>
      <c r="F16" s="26">
        <v>7799910.7413914222</v>
      </c>
      <c r="G16" s="26">
        <v>7658816.2583458992</v>
      </c>
      <c r="H16" s="26">
        <v>7426775.5645050928</v>
      </c>
      <c r="I16" s="26">
        <v>7421271.6269097812</v>
      </c>
      <c r="J16" s="26">
        <v>7616130.0318901995</v>
      </c>
      <c r="K16" s="26">
        <v>7246157.4375580708</v>
      </c>
      <c r="L16" s="26">
        <v>7038966.3880989933</v>
      </c>
      <c r="M16" s="26">
        <v>6766957.4353401354</v>
      </c>
      <c r="N16" s="26">
        <v>6662272.4729694165</v>
      </c>
      <c r="O16" s="26">
        <v>6564410.1582415327</v>
      </c>
      <c r="P16" s="26">
        <v>6359285.5868955273</v>
      </c>
      <c r="Q16" s="26">
        <v>6156985.8915907703</v>
      </c>
      <c r="R16" s="26">
        <v>5842678.4197878866</v>
      </c>
      <c r="S16" s="26">
        <v>5616916.7100311201</v>
      </c>
      <c r="T16" s="26">
        <v>5347553.241147331</v>
      </c>
      <c r="U16" s="26">
        <v>5154938.8392561087</v>
      </c>
      <c r="V16" s="26">
        <v>4996021.5070503689</v>
      </c>
      <c r="W16" s="26">
        <v>4890071.4201843776</v>
      </c>
      <c r="X16" s="26">
        <v>4656997.4849705743</v>
      </c>
      <c r="Y16" s="26">
        <v>4791581.3339848071</v>
      </c>
      <c r="Z16" s="26">
        <v>4742381.6130046276</v>
      </c>
      <c r="AA16" s="26">
        <v>4797217.4468797278</v>
      </c>
      <c r="AB16" s="26">
        <v>5030660.9874643069</v>
      </c>
      <c r="AC16" s="26">
        <v>5209221.4424134698</v>
      </c>
      <c r="AD16" s="26">
        <v>4509011.2590755904</v>
      </c>
      <c r="AE16" s="26">
        <v>4310356.3828956597</v>
      </c>
      <c r="AF16" s="26">
        <v>4190768.3715500501</v>
      </c>
      <c r="AG16" s="26">
        <v>4148595.3777288999</v>
      </c>
      <c r="AH16" s="26">
        <v>3975143.59794001</v>
      </c>
      <c r="AI16" s="26">
        <v>3836229.0314152502</v>
      </c>
      <c r="AJ16" s="26">
        <v>3790071.0442737499</v>
      </c>
      <c r="AK16" s="26">
        <v>3777615.1360859801</v>
      </c>
      <c r="AL16" s="26">
        <v>4285792.5257675201</v>
      </c>
      <c r="AM16" s="26">
        <f>'[2]Остаток_по срокам'!B21</f>
        <v>4132340.1278288201</v>
      </c>
      <c r="AN16"/>
      <c r="AO16"/>
      <c r="AP16"/>
      <c r="AQ16"/>
      <c r="AR16"/>
      <c r="AS16"/>
      <c r="AT16"/>
      <c r="AU16"/>
      <c r="AV16"/>
      <c r="AW16"/>
    </row>
    <row r="17" spans="1:49" s="35" customFormat="1" ht="13.35" customHeight="1" outlineLevel="1" x14ac:dyDescent="0.2">
      <c r="A17" s="32" t="s">
        <v>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f>'[2]Остаток_по срокам'!B22</f>
        <v>0</v>
      </c>
      <c r="AN17"/>
      <c r="AO17"/>
      <c r="AP17"/>
      <c r="AQ17"/>
      <c r="AR17"/>
      <c r="AS17"/>
      <c r="AT17"/>
      <c r="AU17"/>
      <c r="AV17"/>
      <c r="AW17"/>
    </row>
    <row r="18" spans="1:49" s="35" customFormat="1" ht="13.35" customHeight="1" outlineLevel="1" x14ac:dyDescent="0.2">
      <c r="A18" s="33" t="s">
        <v>8</v>
      </c>
      <c r="B18" s="29">
        <v>1410669.9082418471</v>
      </c>
      <c r="C18" s="29">
        <v>1428030.3904054521</v>
      </c>
      <c r="D18" s="29">
        <v>1497235.3858582752</v>
      </c>
      <c r="E18" s="29">
        <v>1645773.0233976003</v>
      </c>
      <c r="F18" s="29">
        <v>1550964.8909934242</v>
      </c>
      <c r="G18" s="29">
        <v>1535528.0258052296</v>
      </c>
      <c r="H18" s="29">
        <v>1567476.1643835159</v>
      </c>
      <c r="I18" s="29">
        <v>1611753.4882175722</v>
      </c>
      <c r="J18" s="29">
        <v>1742454.8942621839</v>
      </c>
      <c r="K18" s="29">
        <v>1728009.482082766</v>
      </c>
      <c r="L18" s="29">
        <v>1714414.3725862829</v>
      </c>
      <c r="M18" s="29">
        <v>1650415.1815958968</v>
      </c>
      <c r="N18" s="29">
        <v>1638439.0216163532</v>
      </c>
      <c r="O18" s="29">
        <v>1668567.8785806666</v>
      </c>
      <c r="P18" s="29">
        <v>1666232.8331708384</v>
      </c>
      <c r="Q18" s="29">
        <v>1635647.326416201</v>
      </c>
      <c r="R18" s="29">
        <v>1642169.5520778112</v>
      </c>
      <c r="S18" s="29">
        <v>1670074.1855597564</v>
      </c>
      <c r="T18" s="29">
        <v>1656178.6049745528</v>
      </c>
      <c r="U18" s="29">
        <v>1562190.312147968</v>
      </c>
      <c r="V18" s="29">
        <v>1553171.0185024184</v>
      </c>
      <c r="W18" s="29">
        <v>1539765.2295687017</v>
      </c>
      <c r="X18" s="29">
        <v>1487682.0969660787</v>
      </c>
      <c r="Y18" s="29">
        <v>1536593.5131952881</v>
      </c>
      <c r="Z18" s="29">
        <v>1495474.1824673936</v>
      </c>
      <c r="AA18" s="29">
        <v>1530412.1484434968</v>
      </c>
      <c r="AB18" s="29">
        <v>1611649.8444792537</v>
      </c>
      <c r="AC18" s="29">
        <v>1685441.1713128136</v>
      </c>
      <c r="AD18" s="29">
        <v>1460225.11601915</v>
      </c>
      <c r="AE18" s="29">
        <v>1420188.1192027701</v>
      </c>
      <c r="AF18" s="29">
        <v>1383284.2405397999</v>
      </c>
      <c r="AG18" s="29">
        <v>1425526.7309563099</v>
      </c>
      <c r="AH18" s="29">
        <v>1370884.8307207599</v>
      </c>
      <c r="AI18" s="29">
        <v>1360113.7708837499</v>
      </c>
      <c r="AJ18" s="29">
        <v>1385361.1519247501</v>
      </c>
      <c r="AK18" s="29">
        <v>1377474.3191843601</v>
      </c>
      <c r="AL18" s="29">
        <v>1526716.5080623501</v>
      </c>
      <c r="AM18" s="29">
        <f>'[2]Остаток_по срокам'!B23</f>
        <v>1491865.1155113501</v>
      </c>
      <c r="AN18"/>
      <c r="AO18"/>
      <c r="AP18"/>
      <c r="AQ18"/>
      <c r="AR18"/>
      <c r="AS18"/>
      <c r="AT18"/>
      <c r="AU18"/>
      <c r="AV18"/>
      <c r="AW18"/>
    </row>
    <row r="19" spans="1:49" s="35" customFormat="1" ht="13.35" customHeight="1" outlineLevel="1" x14ac:dyDescent="0.2">
      <c r="A19" s="31" t="s">
        <v>20</v>
      </c>
      <c r="B19" s="26">
        <v>1199389.5172965839</v>
      </c>
      <c r="C19" s="26">
        <v>1216031.3457658039</v>
      </c>
      <c r="D19" s="26">
        <v>1270094.6703443252</v>
      </c>
      <c r="E19" s="26">
        <v>1383624.7368621002</v>
      </c>
      <c r="F19" s="26">
        <v>1287625.059119622</v>
      </c>
      <c r="G19" s="26">
        <v>1272618.7882763848</v>
      </c>
      <c r="H19" s="26">
        <v>1280563.8710902622</v>
      </c>
      <c r="I19" s="26">
        <v>1329465.2601310259</v>
      </c>
      <c r="J19" s="26">
        <v>1491736.0846016582</v>
      </c>
      <c r="K19" s="26">
        <v>1518280.678995989</v>
      </c>
      <c r="L19" s="26">
        <v>1520026.5926631261</v>
      </c>
      <c r="M19" s="26">
        <v>1457701.0056734753</v>
      </c>
      <c r="N19" s="26">
        <v>1451455.1014242838</v>
      </c>
      <c r="O19" s="26">
        <v>1470803.5925377496</v>
      </c>
      <c r="P19" s="26">
        <v>1470664.4978765899</v>
      </c>
      <c r="Q19" s="26">
        <v>1440167.2920379059</v>
      </c>
      <c r="R19" s="26">
        <v>1446154.6095924694</v>
      </c>
      <c r="S19" s="26">
        <v>1476877.8122764269</v>
      </c>
      <c r="T19" s="26">
        <v>1466877.5536675751</v>
      </c>
      <c r="U19" s="26">
        <v>1395032.8308889274</v>
      </c>
      <c r="V19" s="26">
        <v>1397564.7970892398</v>
      </c>
      <c r="W19" s="26">
        <v>1395753.6501034335</v>
      </c>
      <c r="X19" s="26">
        <v>1352799.6592536573</v>
      </c>
      <c r="Y19" s="26">
        <v>1404480.6266737403</v>
      </c>
      <c r="Z19" s="26">
        <v>1366978.7957991962</v>
      </c>
      <c r="AA19" s="26">
        <v>1396195.4498241446</v>
      </c>
      <c r="AB19" s="26">
        <v>1475461.2604668811</v>
      </c>
      <c r="AC19" s="26">
        <v>1588427.6893912915</v>
      </c>
      <c r="AD19" s="26">
        <v>1384437.3959532599</v>
      </c>
      <c r="AE19" s="26">
        <v>1344988.33126349</v>
      </c>
      <c r="AF19" s="26">
        <v>1306754.90568851</v>
      </c>
      <c r="AG19" s="26">
        <v>1339783.1667085099</v>
      </c>
      <c r="AH19" s="26">
        <v>1298822.0917752001</v>
      </c>
      <c r="AI19" s="26">
        <v>1295094.41327488</v>
      </c>
      <c r="AJ19" s="26">
        <v>1317235.75921215</v>
      </c>
      <c r="AK19" s="26">
        <v>1312493.0799551599</v>
      </c>
      <c r="AL19" s="26">
        <v>1458151.8455944499</v>
      </c>
      <c r="AM19" s="26">
        <f>'[2]Остаток_по срокам'!B24</f>
        <v>1420588.76263432</v>
      </c>
      <c r="AN19"/>
      <c r="AO19"/>
      <c r="AP19"/>
      <c r="AQ19"/>
      <c r="AR19"/>
      <c r="AS19"/>
      <c r="AT19"/>
      <c r="AU19"/>
      <c r="AV19"/>
      <c r="AW19"/>
    </row>
    <row r="20" spans="1:49" s="35" customFormat="1" ht="13.35" customHeight="1" outlineLevel="1" x14ac:dyDescent="0.2">
      <c r="A20" s="31" t="s">
        <v>5</v>
      </c>
      <c r="B20" s="26">
        <v>211280.390945263</v>
      </c>
      <c r="C20" s="26">
        <v>211999.044639648</v>
      </c>
      <c r="D20" s="26">
        <v>227140.71551394995</v>
      </c>
      <c r="E20" s="26">
        <v>262148.28653550002</v>
      </c>
      <c r="F20" s="26">
        <v>263339.831873802</v>
      </c>
      <c r="G20" s="26">
        <v>262909.23752884503</v>
      </c>
      <c r="H20" s="26">
        <v>286912.29329325404</v>
      </c>
      <c r="I20" s="26">
        <v>282288.22808654601</v>
      </c>
      <c r="J20" s="26">
        <v>250718.80966052602</v>
      </c>
      <c r="K20" s="26">
        <v>209728.80308677698</v>
      </c>
      <c r="L20" s="26">
        <v>194387.77992315695</v>
      </c>
      <c r="M20" s="26">
        <v>192714.17592242148</v>
      </c>
      <c r="N20" s="26">
        <v>186983.92019206943</v>
      </c>
      <c r="O20" s="26">
        <v>197764.28604291665</v>
      </c>
      <c r="P20" s="26">
        <v>195568.33529424871</v>
      </c>
      <c r="Q20" s="26">
        <v>195480.03437829483</v>
      </c>
      <c r="R20" s="26">
        <v>196014.94248534183</v>
      </c>
      <c r="S20" s="26">
        <v>193196.37328332942</v>
      </c>
      <c r="T20" s="26">
        <v>189301.05130697781</v>
      </c>
      <c r="U20" s="26">
        <v>167157.48125904045</v>
      </c>
      <c r="V20" s="26">
        <v>155606.22141317881</v>
      </c>
      <c r="W20" s="26">
        <v>144011.57946526838</v>
      </c>
      <c r="X20" s="26">
        <v>134882.43771242182</v>
      </c>
      <c r="Y20" s="26">
        <v>132112.886521548</v>
      </c>
      <c r="Z20" s="26">
        <v>128495.3866681973</v>
      </c>
      <c r="AA20" s="26">
        <v>134216.69861935228</v>
      </c>
      <c r="AB20" s="26">
        <v>136188.58401237294</v>
      </c>
      <c r="AC20" s="26">
        <v>97013.481921522747</v>
      </c>
      <c r="AD20" s="26">
        <v>75787.720065896094</v>
      </c>
      <c r="AE20" s="26">
        <v>75199.787939283196</v>
      </c>
      <c r="AF20" s="26">
        <v>76529.334851289197</v>
      </c>
      <c r="AG20" s="26">
        <v>85743.564247798597</v>
      </c>
      <c r="AH20" s="26">
        <v>72062.738945561403</v>
      </c>
      <c r="AI20" s="26">
        <v>65019.357608873303</v>
      </c>
      <c r="AJ20" s="26">
        <v>68125.392712594694</v>
      </c>
      <c r="AK20" s="26">
        <v>64981.239229203602</v>
      </c>
      <c r="AL20" s="26">
        <v>68564.662467900795</v>
      </c>
      <c r="AM20" s="26">
        <f>'[2]Остаток_по срокам'!B25</f>
        <v>71276.352877029203</v>
      </c>
      <c r="AN20"/>
      <c r="AO20"/>
      <c r="AP20"/>
      <c r="AQ20"/>
      <c r="AR20"/>
      <c r="AS20"/>
      <c r="AT20"/>
      <c r="AU20"/>
      <c r="AV20"/>
      <c r="AW20"/>
    </row>
    <row r="21" spans="1:49" s="35" customFormat="1" ht="13.35" customHeight="1" x14ac:dyDescent="0.2">
      <c r="A21" s="33" t="s">
        <v>9</v>
      </c>
      <c r="B21" s="29">
        <v>15717032.583250726</v>
      </c>
      <c r="C21" s="29">
        <v>15732666.165142601</v>
      </c>
      <c r="D21" s="29">
        <v>16262230.294454506</v>
      </c>
      <c r="E21" s="29">
        <v>18640217.11101979</v>
      </c>
      <c r="F21" s="29">
        <v>17066273.50938271</v>
      </c>
      <c r="G21" s="29">
        <v>16766756.809404939</v>
      </c>
      <c r="H21" s="29">
        <v>16543275.176633161</v>
      </c>
      <c r="I21" s="29">
        <v>17352341.98812595</v>
      </c>
      <c r="J21" s="29">
        <v>18010314.815254837</v>
      </c>
      <c r="K21" s="29">
        <v>17005787.204713017</v>
      </c>
      <c r="L21" s="29">
        <v>16906004.159950573</v>
      </c>
      <c r="M21" s="29">
        <v>16000060.765133781</v>
      </c>
      <c r="N21" s="29">
        <v>16115672.256120503</v>
      </c>
      <c r="O21" s="29">
        <v>16496584.189675216</v>
      </c>
      <c r="P21" s="29">
        <v>16183779.719863947</v>
      </c>
      <c r="Q21" s="29">
        <v>16074961.369690131</v>
      </c>
      <c r="R21" s="29">
        <v>16181024.469430121</v>
      </c>
      <c r="S21" s="29">
        <v>15314920.176891388</v>
      </c>
      <c r="T21" s="29">
        <v>14669278.923601488</v>
      </c>
      <c r="U21" s="29">
        <v>14466634.066079995</v>
      </c>
      <c r="V21" s="29">
        <v>14333111.948013416</v>
      </c>
      <c r="W21" s="29">
        <v>14638103.691326927</v>
      </c>
      <c r="X21" s="29">
        <v>14425106.966745218</v>
      </c>
      <c r="Y21" s="29">
        <v>15968279.696188314</v>
      </c>
      <c r="Z21" s="29">
        <v>15778612.312758137</v>
      </c>
      <c r="AA21" s="29">
        <v>15882459.040577179</v>
      </c>
      <c r="AB21" s="29">
        <v>16172887.607141873</v>
      </c>
      <c r="AC21" s="29">
        <v>16198258.273461491</v>
      </c>
      <c r="AD21" s="29">
        <v>14384018.313210901</v>
      </c>
      <c r="AE21" s="29">
        <v>14724715.747434</v>
      </c>
      <c r="AF21" s="29">
        <v>15026322.858169399</v>
      </c>
      <c r="AG21" s="29">
        <v>14865015.767139999</v>
      </c>
      <c r="AH21" s="29">
        <v>14496148.955954701</v>
      </c>
      <c r="AI21" s="29">
        <v>14069823.485053999</v>
      </c>
      <c r="AJ21" s="29">
        <v>13847754.3249074</v>
      </c>
      <c r="AK21" s="29">
        <v>13657506.2540568</v>
      </c>
      <c r="AL21" s="29">
        <v>14714881.040097401</v>
      </c>
      <c r="AM21" s="29">
        <f>'[2]Остаток_по срокам'!B26</f>
        <v>14322872.8323313</v>
      </c>
      <c r="AN21"/>
      <c r="AO21"/>
      <c r="AP21"/>
      <c r="AQ21"/>
      <c r="AR21"/>
      <c r="AS21"/>
      <c r="AT21"/>
      <c r="AU21"/>
      <c r="AV21"/>
      <c r="AW21"/>
    </row>
    <row r="22" spans="1:49" s="35" customFormat="1" ht="13.35" customHeight="1" x14ac:dyDescent="0.2">
      <c r="A22" s="31" t="s">
        <v>17</v>
      </c>
      <c r="B22" s="26">
        <v>3786695.3318182016</v>
      </c>
      <c r="C22" s="26">
        <v>3865952.0958652762</v>
      </c>
      <c r="D22" s="26">
        <v>3871219.0185363502</v>
      </c>
      <c r="E22" s="26">
        <v>4285324.9903736999</v>
      </c>
      <c r="F22" s="26">
        <v>3752332.5982150538</v>
      </c>
      <c r="G22" s="26">
        <v>3860537.3247181745</v>
      </c>
      <c r="H22" s="26">
        <v>3844025.4811238935</v>
      </c>
      <c r="I22" s="26">
        <v>4123111.4817992975</v>
      </c>
      <c r="J22" s="26">
        <v>4478644.1932482393</v>
      </c>
      <c r="K22" s="26">
        <v>4554977.3203140609</v>
      </c>
      <c r="L22" s="26">
        <v>4694121.6254579471</v>
      </c>
      <c r="M22" s="26">
        <v>4699947.1590895141</v>
      </c>
      <c r="N22" s="26">
        <v>4884349.5042908285</v>
      </c>
      <c r="O22" s="26">
        <v>4975778.4528025649</v>
      </c>
      <c r="P22" s="26">
        <v>4741906.5957050044</v>
      </c>
      <c r="Q22" s="26">
        <v>4891589.4123287583</v>
      </c>
      <c r="R22" s="26">
        <v>4825174.0361901224</v>
      </c>
      <c r="S22" s="26">
        <v>4598302.988695791</v>
      </c>
      <c r="T22" s="26">
        <v>4653658.8092164956</v>
      </c>
      <c r="U22" s="26">
        <v>4488180.5332127148</v>
      </c>
      <c r="V22" s="26">
        <v>4885274.3274854086</v>
      </c>
      <c r="W22" s="26">
        <v>5290586.0928207748</v>
      </c>
      <c r="X22" s="26">
        <v>5356283.6196453823</v>
      </c>
      <c r="Y22" s="26">
        <v>5824506.1268029567</v>
      </c>
      <c r="Z22" s="26">
        <v>6009666.9623794723</v>
      </c>
      <c r="AA22" s="26">
        <v>6311632.3670859011</v>
      </c>
      <c r="AB22" s="26">
        <v>6519912.3017496057</v>
      </c>
      <c r="AC22" s="26">
        <v>6537375.7748620352</v>
      </c>
      <c r="AD22" s="26">
        <v>6052545.4944151295</v>
      </c>
      <c r="AE22" s="26">
        <v>6470561.6325116605</v>
      </c>
      <c r="AF22" s="26">
        <v>6798763.6873375997</v>
      </c>
      <c r="AG22" s="26">
        <v>6926636.5032313997</v>
      </c>
      <c r="AH22" s="26">
        <v>6801695.6889977697</v>
      </c>
      <c r="AI22" s="26">
        <v>6468485.4956044797</v>
      </c>
      <c r="AJ22" s="26">
        <v>6055369.4921806604</v>
      </c>
      <c r="AK22" s="26">
        <v>5984326.5231107697</v>
      </c>
      <c r="AL22" s="26">
        <v>6166343.7402605601</v>
      </c>
      <c r="AM22" s="26">
        <f>'[2]Остаток_по срокам'!B27</f>
        <v>5827712.3285403904</v>
      </c>
      <c r="AN22"/>
      <c r="AO22"/>
      <c r="AP22"/>
      <c r="AQ22"/>
      <c r="AR22"/>
      <c r="AS22"/>
      <c r="AT22"/>
      <c r="AU22"/>
      <c r="AV22"/>
      <c r="AW22"/>
    </row>
    <row r="23" spans="1:49" s="35" customFormat="1" ht="13.35" customHeight="1" x14ac:dyDescent="0.2">
      <c r="A23" s="31" t="s">
        <v>18</v>
      </c>
      <c r="B23" s="26">
        <v>3123189.2505339817</v>
      </c>
      <c r="C23" s="26">
        <v>3093393.0404256526</v>
      </c>
      <c r="D23" s="26">
        <v>3331398.1007234501</v>
      </c>
      <c r="E23" s="26">
        <v>6071109.2288414305</v>
      </c>
      <c r="F23" s="26">
        <v>5618670.3062992115</v>
      </c>
      <c r="G23" s="26">
        <v>5451360.5184325203</v>
      </c>
      <c r="H23" s="26">
        <v>5383186.6525866557</v>
      </c>
      <c r="I23" s="26">
        <v>5672785.8738457626</v>
      </c>
      <c r="J23" s="26">
        <v>6094145.098462387</v>
      </c>
      <c r="K23" s="26">
        <v>5496921.8276893878</v>
      </c>
      <c r="L23" s="26">
        <v>5117416.8639686536</v>
      </c>
      <c r="M23" s="26">
        <v>4875959.6230424186</v>
      </c>
      <c r="N23" s="26">
        <v>5285285.316764161</v>
      </c>
      <c r="O23" s="26">
        <v>5197973.9976107301</v>
      </c>
      <c r="P23" s="26">
        <v>5476181.8027910842</v>
      </c>
      <c r="Q23" s="26">
        <v>5361259.7252133926</v>
      </c>
      <c r="R23" s="26">
        <v>5275114.4221173665</v>
      </c>
      <c r="S23" s="26">
        <v>5202497.5981451645</v>
      </c>
      <c r="T23" s="26">
        <v>4501462.8220164161</v>
      </c>
      <c r="U23" s="26">
        <v>4790412.5982974377</v>
      </c>
      <c r="V23" s="26">
        <v>4416416.8479240062</v>
      </c>
      <c r="W23" s="26">
        <v>4595316.9485696219</v>
      </c>
      <c r="X23" s="26">
        <v>4556415.0210343311</v>
      </c>
      <c r="Y23" s="26">
        <v>4949177.323933159</v>
      </c>
      <c r="Z23" s="26">
        <v>4446314.0287950048</v>
      </c>
      <c r="AA23" s="26">
        <v>4374129.0109260073</v>
      </c>
      <c r="AB23" s="26">
        <v>4617025.113295828</v>
      </c>
      <c r="AC23" s="26">
        <v>4803874.9976247447</v>
      </c>
      <c r="AD23" s="26">
        <v>4094477.5361257601</v>
      </c>
      <c r="AE23" s="26">
        <v>4233378.3918690002</v>
      </c>
      <c r="AF23" s="26">
        <v>4195798.0359800402</v>
      </c>
      <c r="AG23" s="26">
        <v>4003737.8643865101</v>
      </c>
      <c r="AH23" s="26">
        <v>3872032.4880139502</v>
      </c>
      <c r="AI23" s="26">
        <v>3870021.72966624</v>
      </c>
      <c r="AJ23" s="26">
        <v>3969304.0742038302</v>
      </c>
      <c r="AK23" s="26">
        <v>3966409.8362392001</v>
      </c>
      <c r="AL23" s="26">
        <v>4517558.8975454196</v>
      </c>
      <c r="AM23" s="26">
        <f>'[2]Остаток_по срокам'!B28</f>
        <v>4585893.1255208598</v>
      </c>
      <c r="AN23"/>
      <c r="AO23"/>
      <c r="AP23"/>
      <c r="AQ23"/>
      <c r="AR23"/>
      <c r="AS23"/>
      <c r="AT23"/>
      <c r="AU23"/>
      <c r="AV23"/>
      <c r="AW23"/>
    </row>
    <row r="24" spans="1:49" s="35" customFormat="1" ht="13.35" customHeight="1" x14ac:dyDescent="0.2">
      <c r="A24" s="31" t="s">
        <v>19</v>
      </c>
      <c r="B24" s="26">
        <v>8807148.00089854</v>
      </c>
      <c r="C24" s="26">
        <v>8773321.028851673</v>
      </c>
      <c r="D24" s="26">
        <v>9059613.1751947068</v>
      </c>
      <c r="E24" s="26">
        <v>8283782.8918046597</v>
      </c>
      <c r="F24" s="26">
        <v>7695270.6048684446</v>
      </c>
      <c r="G24" s="26">
        <v>7454858.9662542446</v>
      </c>
      <c r="H24" s="26">
        <v>7316063.0429226113</v>
      </c>
      <c r="I24" s="26">
        <v>7556444.6324808868</v>
      </c>
      <c r="J24" s="26">
        <v>7437525.5235442147</v>
      </c>
      <c r="K24" s="26">
        <v>6953888.0567095643</v>
      </c>
      <c r="L24" s="26">
        <v>7094465.6705239695</v>
      </c>
      <c r="M24" s="26">
        <v>6424153.9830018496</v>
      </c>
      <c r="N24" s="26">
        <v>5946037.4350655125</v>
      </c>
      <c r="O24" s="26">
        <v>6322831.7392619206</v>
      </c>
      <c r="P24" s="26">
        <v>5965691.3213678608</v>
      </c>
      <c r="Q24" s="26">
        <v>5822112.2321479851</v>
      </c>
      <c r="R24" s="26">
        <v>6080736.0111226328</v>
      </c>
      <c r="S24" s="26">
        <v>5514119.59005043</v>
      </c>
      <c r="T24" s="26">
        <v>5514157.2923685741</v>
      </c>
      <c r="U24" s="26">
        <v>5188040.934569845</v>
      </c>
      <c r="V24" s="26">
        <v>5031420.7726039998</v>
      </c>
      <c r="W24" s="26">
        <v>4752200.6499365289</v>
      </c>
      <c r="X24" s="26">
        <v>4512408.3260655059</v>
      </c>
      <c r="Y24" s="26">
        <v>5194596.2454522001</v>
      </c>
      <c r="Z24" s="26">
        <v>5322631.3215836566</v>
      </c>
      <c r="AA24" s="26">
        <v>5196697.6625652686</v>
      </c>
      <c r="AB24" s="26">
        <v>5035950.1920964355</v>
      </c>
      <c r="AC24" s="26">
        <v>4857007.5009747092</v>
      </c>
      <c r="AD24" s="26">
        <v>4236995.2826700201</v>
      </c>
      <c r="AE24" s="26">
        <v>4020775.7230533799</v>
      </c>
      <c r="AF24" s="26">
        <v>4031761.1348517602</v>
      </c>
      <c r="AG24" s="26">
        <v>3934641.3995221099</v>
      </c>
      <c r="AH24" s="26">
        <v>3822420.7789430101</v>
      </c>
      <c r="AI24" s="26">
        <v>3731316.2597832298</v>
      </c>
      <c r="AJ24" s="26">
        <v>3823080.7585229599</v>
      </c>
      <c r="AK24" s="26">
        <v>3706769.8947068001</v>
      </c>
      <c r="AL24" s="26">
        <v>4030978.4022914199</v>
      </c>
      <c r="AM24" s="26">
        <f>'[2]Остаток_по срокам'!B29</f>
        <v>3909267.37827005</v>
      </c>
      <c r="AN24"/>
      <c r="AO24"/>
      <c r="AP24"/>
      <c r="AQ24"/>
      <c r="AR24"/>
      <c r="AS24"/>
      <c r="AT24"/>
      <c r="AU24"/>
      <c r="AV24"/>
      <c r="AW24"/>
    </row>
    <row r="25" spans="1:49" s="35" customFormat="1" ht="13.35" customHeight="1" x14ac:dyDescent="0.2">
      <c r="A25" s="32" t="s">
        <v>20</v>
      </c>
      <c r="B25" s="27">
        <v>4375020.0982047003</v>
      </c>
      <c r="C25" s="27">
        <v>4279207.7455397034</v>
      </c>
      <c r="D25" s="27">
        <v>4384796.899335999</v>
      </c>
      <c r="E25" s="27">
        <v>5144715.4237278001</v>
      </c>
      <c r="F25" s="27">
        <v>4892381.6840959918</v>
      </c>
      <c r="G25" s="27">
        <v>4847578.9054956986</v>
      </c>
      <c r="H25" s="27">
        <v>4975188.0536940303</v>
      </c>
      <c r="I25" s="27">
        <v>5744067.7032534936</v>
      </c>
      <c r="J25" s="27">
        <v>6413410.1836054455</v>
      </c>
      <c r="K25" s="27">
        <v>6292671.6005710186</v>
      </c>
      <c r="L25" s="27">
        <v>6496384.4599413099</v>
      </c>
      <c r="M25" s="27">
        <v>5934849.2183054732</v>
      </c>
      <c r="N25" s="27">
        <v>6110632.3050449928</v>
      </c>
      <c r="O25" s="27">
        <v>6482143.6697983835</v>
      </c>
      <c r="P25" s="27">
        <v>6352300.115857929</v>
      </c>
      <c r="Q25" s="27">
        <v>6383597.4358869437</v>
      </c>
      <c r="R25" s="27">
        <v>6892188.5341958664</v>
      </c>
      <c r="S25" s="27">
        <v>6464684.9427732695</v>
      </c>
      <c r="T25" s="27">
        <v>6347923.9037500322</v>
      </c>
      <c r="U25" s="27">
        <v>6442060.0209804382</v>
      </c>
      <c r="V25" s="27">
        <v>6367357.7423357973</v>
      </c>
      <c r="W25" s="27">
        <v>6606227.499046904</v>
      </c>
      <c r="X25" s="27">
        <v>6566536.8395865504</v>
      </c>
      <c r="Y25" s="27">
        <v>7694751.0898616733</v>
      </c>
      <c r="Z25" s="27">
        <v>7450578.1012660917</v>
      </c>
      <c r="AA25" s="27">
        <v>7250620.4129414642</v>
      </c>
      <c r="AB25" s="27">
        <v>7139506.6770535605</v>
      </c>
      <c r="AC25" s="27">
        <v>7256810.4612669153</v>
      </c>
      <c r="AD25" s="27">
        <v>6543986.2300807796</v>
      </c>
      <c r="AE25" s="27">
        <v>7042868.5804098696</v>
      </c>
      <c r="AF25" s="27">
        <v>7302429.7660319498</v>
      </c>
      <c r="AG25" s="27">
        <v>7001432.7475751797</v>
      </c>
      <c r="AH25" s="27">
        <v>6801916.1668386003</v>
      </c>
      <c r="AI25" s="27">
        <v>6603712.8728919504</v>
      </c>
      <c r="AJ25" s="27">
        <v>6570191.8468044801</v>
      </c>
      <c r="AK25" s="27">
        <v>6471603.9583659396</v>
      </c>
      <c r="AL25" s="27">
        <v>6715831.7179110898</v>
      </c>
      <c r="AM25" s="27">
        <f>'[2]Остаток_по срокам'!B30</f>
        <v>6610982.0135697601</v>
      </c>
      <c r="AN25"/>
      <c r="AO25"/>
      <c r="AP25"/>
      <c r="AQ25"/>
      <c r="AR25"/>
      <c r="AS25"/>
      <c r="AT25"/>
      <c r="AU25"/>
      <c r="AV25"/>
      <c r="AW25"/>
    </row>
    <row r="26" spans="1:49" s="35" customFormat="1" ht="13.35" customHeight="1" x14ac:dyDescent="0.2">
      <c r="A26" s="31" t="s">
        <v>17</v>
      </c>
      <c r="B26" s="26">
        <v>1144446.5296751109</v>
      </c>
      <c r="C26" s="26">
        <v>1224120.7223074718</v>
      </c>
      <c r="D26" s="26">
        <v>1146319.9639716751</v>
      </c>
      <c r="E26" s="26">
        <v>1209693.2900123999</v>
      </c>
      <c r="F26" s="26">
        <v>1044045.384143002</v>
      </c>
      <c r="G26" s="26">
        <v>1192578.2503818749</v>
      </c>
      <c r="H26" s="26">
        <v>1214356.6294528402</v>
      </c>
      <c r="I26" s="26">
        <v>1453733.3973891381</v>
      </c>
      <c r="J26" s="26">
        <v>1880437.3318622638</v>
      </c>
      <c r="K26" s="26">
        <v>2202718.1038377639</v>
      </c>
      <c r="L26" s="26">
        <v>2339358.1877846341</v>
      </c>
      <c r="M26" s="26">
        <v>2308766.9073264208</v>
      </c>
      <c r="N26" s="26">
        <v>2337992.5448316019</v>
      </c>
      <c r="O26" s="26">
        <v>2286322.3151401309</v>
      </c>
      <c r="P26" s="26">
        <v>1989047.6742503273</v>
      </c>
      <c r="Q26" s="26">
        <v>2031151.067532069</v>
      </c>
      <c r="R26" s="26">
        <v>2025474.2125085995</v>
      </c>
      <c r="S26" s="26">
        <v>1951132.1481850287</v>
      </c>
      <c r="T26" s="26">
        <v>2160447.7145317867</v>
      </c>
      <c r="U26" s="26">
        <v>2042322.6968083181</v>
      </c>
      <c r="V26" s="26">
        <v>2304718.2271375149</v>
      </c>
      <c r="W26" s="26">
        <v>2564801.8222185797</v>
      </c>
      <c r="X26" s="26">
        <v>2621558.9771492966</v>
      </c>
      <c r="Y26" s="26">
        <v>2886517.0027122865</v>
      </c>
      <c r="Z26" s="26">
        <v>2991517.1596392551</v>
      </c>
      <c r="AA26" s="26">
        <v>3102522.750749622</v>
      </c>
      <c r="AB26" s="26">
        <v>3164940.7722657556</v>
      </c>
      <c r="AC26" s="26">
        <v>3287830.7165283188</v>
      </c>
      <c r="AD26" s="26">
        <v>3149281.24713613</v>
      </c>
      <c r="AE26" s="26">
        <v>3545901.3552159602</v>
      </c>
      <c r="AF26" s="26">
        <v>3764008.6291128802</v>
      </c>
      <c r="AG26" s="26">
        <v>3741393.4545187699</v>
      </c>
      <c r="AH26" s="26">
        <v>3680908.7633375302</v>
      </c>
      <c r="AI26" s="26">
        <v>3495075.2753807898</v>
      </c>
      <c r="AJ26" s="26">
        <v>3261345.4820379</v>
      </c>
      <c r="AK26" s="26">
        <v>3321249.9999502301</v>
      </c>
      <c r="AL26" s="26">
        <v>3275219.0341515099</v>
      </c>
      <c r="AM26" s="26">
        <f>'[2]Остаток_по срокам'!B31</f>
        <v>3122279.9143300802</v>
      </c>
      <c r="AN26"/>
      <c r="AO26"/>
      <c r="AP26"/>
      <c r="AQ26"/>
      <c r="AR26"/>
      <c r="AS26"/>
      <c r="AT26"/>
      <c r="AU26"/>
      <c r="AV26"/>
      <c r="AW26"/>
    </row>
    <row r="27" spans="1:49" s="35" customFormat="1" ht="13.35" customHeight="1" x14ac:dyDescent="0.2">
      <c r="A27" s="31" t="s">
        <v>18</v>
      </c>
      <c r="B27" s="26">
        <v>1507261.7450995413</v>
      </c>
      <c r="C27" s="26">
        <v>1477648.6085958839</v>
      </c>
      <c r="D27" s="26">
        <v>1666782.4108285247</v>
      </c>
      <c r="E27" s="26">
        <v>1960322.1082160999</v>
      </c>
      <c r="F27" s="26">
        <v>1970436.3823530686</v>
      </c>
      <c r="G27" s="26">
        <v>1927102.2303765803</v>
      </c>
      <c r="H27" s="26">
        <v>1981365.997257272</v>
      </c>
      <c r="I27" s="26">
        <v>2272843.9634356517</v>
      </c>
      <c r="J27" s="26">
        <v>2686606.2502835682</v>
      </c>
      <c r="K27" s="26">
        <v>2392455.9205116616</v>
      </c>
      <c r="L27" s="26">
        <v>2148881.9125606031</v>
      </c>
      <c r="M27" s="26">
        <v>2071806.6719828353</v>
      </c>
      <c r="N27" s="26">
        <v>2581831.3859391697</v>
      </c>
      <c r="O27" s="26">
        <v>2510922.194933997</v>
      </c>
      <c r="P27" s="26">
        <v>2862194.9119454501</v>
      </c>
      <c r="Q27" s="26">
        <v>2795914.4044463262</v>
      </c>
      <c r="R27" s="26">
        <v>2791350.0251706331</v>
      </c>
      <c r="S27" s="26">
        <v>2824874.5369044384</v>
      </c>
      <c r="T27" s="26">
        <v>2242548.5376406489</v>
      </c>
      <c r="U27" s="26">
        <v>2620913.0828125277</v>
      </c>
      <c r="V27" s="26">
        <v>2309072.1292755776</v>
      </c>
      <c r="W27" s="26">
        <v>2473172.4849497415</v>
      </c>
      <c r="X27" s="26">
        <v>2450302.1898541641</v>
      </c>
      <c r="Y27" s="26">
        <v>2698113.4072474921</v>
      </c>
      <c r="Z27" s="26">
        <v>2159049.2423070851</v>
      </c>
      <c r="AA27" s="26">
        <v>1997038.4976379741</v>
      </c>
      <c r="AB27" s="26">
        <v>2128966.9489774355</v>
      </c>
      <c r="AC27" s="26">
        <v>2351657.7333559562</v>
      </c>
      <c r="AD27" s="26">
        <v>1918276.4146388001</v>
      </c>
      <c r="AE27" s="26">
        <v>2097654.3573030001</v>
      </c>
      <c r="AF27" s="26">
        <v>2057640.2223278901</v>
      </c>
      <c r="AG27" s="26">
        <v>1783643.5662062999</v>
      </c>
      <c r="AH27" s="26">
        <v>1635560.7743247601</v>
      </c>
      <c r="AI27" s="26">
        <v>1630468.6186092601</v>
      </c>
      <c r="AJ27" s="26">
        <v>1712658.40439492</v>
      </c>
      <c r="AK27" s="26">
        <v>1687946.60958484</v>
      </c>
      <c r="AL27" s="26">
        <v>1944408.9650868201</v>
      </c>
      <c r="AM27" s="26">
        <f>'[2]Остаток_по срокам'!B32</f>
        <v>2028530.3937655401</v>
      </c>
      <c r="AN27"/>
      <c r="AO27"/>
      <c r="AP27"/>
      <c r="AQ27"/>
      <c r="AR27"/>
      <c r="AS27"/>
      <c r="AT27"/>
      <c r="AU27"/>
      <c r="AV27"/>
      <c r="AW27"/>
    </row>
    <row r="28" spans="1:49" s="35" customFormat="1" ht="13.35" customHeight="1" x14ac:dyDescent="0.2">
      <c r="A28" s="31" t="s">
        <v>19</v>
      </c>
      <c r="B28" s="26">
        <v>1723311.8234300481</v>
      </c>
      <c r="C28" s="26">
        <v>1577438.4146363481</v>
      </c>
      <c r="D28" s="26">
        <v>1571694.5245357999</v>
      </c>
      <c r="E28" s="26">
        <v>1974700.0254993001</v>
      </c>
      <c r="F28" s="26">
        <v>1877899.9175999223</v>
      </c>
      <c r="G28" s="26">
        <v>1727898.4247372446</v>
      </c>
      <c r="H28" s="26">
        <v>1779465.4269839176</v>
      </c>
      <c r="I28" s="26">
        <v>2017490.3424287043</v>
      </c>
      <c r="J28" s="26">
        <v>1846366.601459614</v>
      </c>
      <c r="K28" s="26">
        <v>1697497.576221593</v>
      </c>
      <c r="L28" s="26">
        <v>2008144.3595960732</v>
      </c>
      <c r="M28" s="26">
        <v>1554275.6389962179</v>
      </c>
      <c r="N28" s="26">
        <v>1190808.3742742206</v>
      </c>
      <c r="O28" s="26">
        <v>1684899.159724256</v>
      </c>
      <c r="P28" s="26">
        <v>1501057.5296621516</v>
      </c>
      <c r="Q28" s="26">
        <v>1556531.963908548</v>
      </c>
      <c r="R28" s="26">
        <v>2075364.2965166334</v>
      </c>
      <c r="S28" s="26">
        <v>1688678.2576838017</v>
      </c>
      <c r="T28" s="26">
        <v>1944927.6515775975</v>
      </c>
      <c r="U28" s="26">
        <v>1778824.2413595906</v>
      </c>
      <c r="V28" s="26">
        <v>1753567.3859227039</v>
      </c>
      <c r="W28" s="26">
        <v>1568253.1918785824</v>
      </c>
      <c r="X28" s="26">
        <v>1494675.6725830913</v>
      </c>
      <c r="Y28" s="26">
        <v>2110120.6799018937</v>
      </c>
      <c r="Z28" s="26">
        <v>2300011.6993197529</v>
      </c>
      <c r="AA28" s="26">
        <v>2151059.1645538686</v>
      </c>
      <c r="AB28" s="26">
        <v>1845598.9558103685</v>
      </c>
      <c r="AC28" s="26">
        <v>1617322.0113826417</v>
      </c>
      <c r="AD28" s="26">
        <v>1476428.56830586</v>
      </c>
      <c r="AE28" s="26">
        <v>1399312.86789092</v>
      </c>
      <c r="AF28" s="26">
        <v>1480780.9145911799</v>
      </c>
      <c r="AG28" s="26">
        <v>1476395.7268501001</v>
      </c>
      <c r="AH28" s="26">
        <v>1485446.62917631</v>
      </c>
      <c r="AI28" s="26">
        <v>1478168.9789018999</v>
      </c>
      <c r="AJ28" s="26">
        <v>1596187.9603716601</v>
      </c>
      <c r="AK28" s="26">
        <v>1462407.3488308699</v>
      </c>
      <c r="AL28" s="26">
        <v>1496203.7186727701</v>
      </c>
      <c r="AM28" s="26">
        <f>'[2]Остаток_по срокам'!B33</f>
        <v>1460171.7054741499</v>
      </c>
      <c r="AN28"/>
      <c r="AO28"/>
      <c r="AP28"/>
      <c r="AQ28"/>
      <c r="AR28"/>
      <c r="AS28"/>
      <c r="AT28"/>
      <c r="AU28"/>
      <c r="AV28"/>
      <c r="AW28"/>
    </row>
    <row r="29" spans="1:49" s="35" customFormat="1" ht="13.35" customHeight="1" x14ac:dyDescent="0.2">
      <c r="A29" s="32" t="s">
        <v>5</v>
      </c>
      <c r="B29" s="27">
        <v>11342012.485046024</v>
      </c>
      <c r="C29" s="27">
        <v>11453458.419602897</v>
      </c>
      <c r="D29" s="27">
        <v>11877433.395118505</v>
      </c>
      <c r="E29" s="27">
        <v>13495501.687291989</v>
      </c>
      <c r="F29" s="27">
        <v>12173891.825286716</v>
      </c>
      <c r="G29" s="27">
        <v>11919177.90390924</v>
      </c>
      <c r="H29" s="27">
        <v>11568087.12293913</v>
      </c>
      <c r="I29" s="27">
        <v>11608274.284872452</v>
      </c>
      <c r="J29" s="27">
        <v>11596904.631649395</v>
      </c>
      <c r="K29" s="27">
        <v>10713115.604141997</v>
      </c>
      <c r="L29" s="27">
        <v>10409619.70000926</v>
      </c>
      <c r="M29" s="27">
        <v>10065211.546828307</v>
      </c>
      <c r="N29" s="27">
        <v>10005039.951075509</v>
      </c>
      <c r="O29" s="27">
        <v>10014440.51987683</v>
      </c>
      <c r="P29" s="27">
        <v>9831479.6040060204</v>
      </c>
      <c r="Q29" s="27">
        <v>9691363.9338031914</v>
      </c>
      <c r="R29" s="27">
        <v>9288835.9352342561</v>
      </c>
      <c r="S29" s="27">
        <v>8850235.2341181189</v>
      </c>
      <c r="T29" s="27">
        <v>8321355.0198514545</v>
      </c>
      <c r="U29" s="27">
        <v>8024574.0450995583</v>
      </c>
      <c r="V29" s="27">
        <v>7965754.2056776201</v>
      </c>
      <c r="W29" s="27">
        <v>8031876.1922800234</v>
      </c>
      <c r="X29" s="27">
        <v>7858570.1271586679</v>
      </c>
      <c r="Y29" s="27">
        <v>8273528.6063266415</v>
      </c>
      <c r="Z29" s="27">
        <v>8328034.211492043</v>
      </c>
      <c r="AA29" s="27">
        <v>8631838.6276357137</v>
      </c>
      <c r="AB29" s="27">
        <v>9033380.9300883114</v>
      </c>
      <c r="AC29" s="27">
        <v>8941447.8121945746</v>
      </c>
      <c r="AD29" s="27">
        <v>7840032.0831301296</v>
      </c>
      <c r="AE29" s="27">
        <v>7681847.16702417</v>
      </c>
      <c r="AF29" s="27">
        <v>7723893.0921374597</v>
      </c>
      <c r="AG29" s="27">
        <v>7863583.01956484</v>
      </c>
      <c r="AH29" s="27">
        <v>7694232.7891161302</v>
      </c>
      <c r="AI29" s="27">
        <v>7466110.6121619996</v>
      </c>
      <c r="AJ29" s="27">
        <v>7277562.4781029699</v>
      </c>
      <c r="AK29" s="27">
        <v>7185902.2956908299</v>
      </c>
      <c r="AL29" s="27">
        <v>7999049.3221863098</v>
      </c>
      <c r="AM29" s="27">
        <f>'[2]Остаток_по срокам'!B34</f>
        <v>7711890.8187615303</v>
      </c>
      <c r="AN29"/>
      <c r="AO29"/>
      <c r="AP29"/>
      <c r="AQ29"/>
      <c r="AR29"/>
      <c r="AS29"/>
      <c r="AT29"/>
      <c r="AU29"/>
      <c r="AV29"/>
      <c r="AW29"/>
    </row>
    <row r="30" spans="1:49" s="35" customFormat="1" ht="13.35" customHeight="1" x14ac:dyDescent="0.2">
      <c r="A30" s="31" t="s">
        <v>17</v>
      </c>
      <c r="B30" s="26">
        <v>2642248.8021430909</v>
      </c>
      <c r="C30" s="26">
        <v>2641831.3735578042</v>
      </c>
      <c r="D30" s="26">
        <v>2724899.0545646753</v>
      </c>
      <c r="E30" s="26">
        <v>3075631.7003613003</v>
      </c>
      <c r="F30" s="26">
        <v>2708287.2140720515</v>
      </c>
      <c r="G30" s="26">
        <v>2667959.0743362997</v>
      </c>
      <c r="H30" s="26">
        <v>2629668.851671054</v>
      </c>
      <c r="I30" s="26">
        <v>2669378.0844101598</v>
      </c>
      <c r="J30" s="26">
        <v>2598206.861385976</v>
      </c>
      <c r="K30" s="26">
        <v>2352259.216476297</v>
      </c>
      <c r="L30" s="26">
        <v>2354763.437673314</v>
      </c>
      <c r="M30" s="26">
        <v>2391180.2517630938</v>
      </c>
      <c r="N30" s="26">
        <v>2546356.9594592266</v>
      </c>
      <c r="O30" s="26">
        <v>2689456.1376624345</v>
      </c>
      <c r="P30" s="26">
        <v>2752858.9214546783</v>
      </c>
      <c r="Q30" s="26">
        <v>2860438.3447966897</v>
      </c>
      <c r="R30" s="26">
        <v>2799699.823681524</v>
      </c>
      <c r="S30" s="26">
        <v>2647170.8405107632</v>
      </c>
      <c r="T30" s="26">
        <v>2493211.0946847089</v>
      </c>
      <c r="U30" s="26">
        <v>2445857.8364043962</v>
      </c>
      <c r="V30" s="26">
        <v>2580556.1003478947</v>
      </c>
      <c r="W30" s="26">
        <v>2725784.2706021955</v>
      </c>
      <c r="X30" s="26">
        <v>2734724.6424960853</v>
      </c>
      <c r="Y30" s="26">
        <v>2937989.1240906697</v>
      </c>
      <c r="Z30" s="26">
        <v>3018149.8027402186</v>
      </c>
      <c r="AA30" s="26">
        <v>3209109.6163362805</v>
      </c>
      <c r="AB30" s="26">
        <v>3354971.5294838506</v>
      </c>
      <c r="AC30" s="26">
        <v>3249545.0583337168</v>
      </c>
      <c r="AD30" s="26">
        <v>2903264.247279</v>
      </c>
      <c r="AE30" s="26">
        <v>2924660.2772956998</v>
      </c>
      <c r="AF30" s="26">
        <v>3034755.0582247302</v>
      </c>
      <c r="AG30" s="26">
        <v>3185243.04871262</v>
      </c>
      <c r="AH30" s="26">
        <v>3120786.92566024</v>
      </c>
      <c r="AI30" s="26">
        <v>2973410.2202236899</v>
      </c>
      <c r="AJ30" s="26">
        <v>2794024.0101427599</v>
      </c>
      <c r="AK30" s="26">
        <v>2663076.52316054</v>
      </c>
      <c r="AL30" s="26">
        <v>2891124.7061090502</v>
      </c>
      <c r="AM30" s="26">
        <f>'[2]Остаток_по срокам'!B35</f>
        <v>2705432.4142103102</v>
      </c>
      <c r="AN30"/>
      <c r="AO30"/>
      <c r="AP30"/>
      <c r="AQ30"/>
      <c r="AR30"/>
      <c r="AS30"/>
      <c r="AT30"/>
      <c r="AU30"/>
      <c r="AV30"/>
      <c r="AW30"/>
    </row>
    <row r="31" spans="1:49" s="35" customFormat="1" ht="13.35" customHeight="1" x14ac:dyDescent="0.2">
      <c r="A31" s="31" t="s">
        <v>18</v>
      </c>
      <c r="B31" s="26">
        <v>1615927.5054344411</v>
      </c>
      <c r="C31" s="26">
        <v>1615744.431829768</v>
      </c>
      <c r="D31" s="26">
        <v>1664615.6898949249</v>
      </c>
      <c r="E31" s="26">
        <v>4110787.1206253306</v>
      </c>
      <c r="F31" s="26">
        <v>3648233.9239461436</v>
      </c>
      <c r="G31" s="26">
        <v>3524258.2880559405</v>
      </c>
      <c r="H31" s="26">
        <v>3401820.6553293839</v>
      </c>
      <c r="I31" s="26">
        <v>3399941.9104101104</v>
      </c>
      <c r="J31" s="26">
        <v>3407538.8481788184</v>
      </c>
      <c r="K31" s="26">
        <v>3104465.9071777277</v>
      </c>
      <c r="L31" s="26">
        <v>2968534.9514080505</v>
      </c>
      <c r="M31" s="26">
        <v>2804152.9510595836</v>
      </c>
      <c r="N31" s="26">
        <v>2703453.9308249908</v>
      </c>
      <c r="O31" s="26">
        <v>2687051.8026767331</v>
      </c>
      <c r="P31" s="26">
        <v>2613986.8908456345</v>
      </c>
      <c r="Q31" s="26">
        <v>2565345.3207670655</v>
      </c>
      <c r="R31" s="26">
        <v>2483764.3969467334</v>
      </c>
      <c r="S31" s="26">
        <v>2377623.0612407266</v>
      </c>
      <c r="T31" s="26">
        <v>2258914.2843757682</v>
      </c>
      <c r="U31" s="26">
        <v>2169499.5154849086</v>
      </c>
      <c r="V31" s="26">
        <v>2107344.7186484286</v>
      </c>
      <c r="W31" s="26">
        <v>2122144.4636198804</v>
      </c>
      <c r="X31" s="26">
        <v>2106112.8311801679</v>
      </c>
      <c r="Y31" s="26">
        <v>2251063.916685666</v>
      </c>
      <c r="Z31" s="26">
        <v>2287264.7864879207</v>
      </c>
      <c r="AA31" s="26">
        <v>2377090.5132880337</v>
      </c>
      <c r="AB31" s="26">
        <v>2488058.164318393</v>
      </c>
      <c r="AC31" s="26">
        <v>2452217.2642687885</v>
      </c>
      <c r="AD31" s="26">
        <v>2176201.12148696</v>
      </c>
      <c r="AE31" s="26">
        <v>2135724.0345660001</v>
      </c>
      <c r="AF31" s="26">
        <v>2138157.8136521499</v>
      </c>
      <c r="AG31" s="26">
        <v>2220094.2981802099</v>
      </c>
      <c r="AH31" s="26">
        <v>2236471.7136891899</v>
      </c>
      <c r="AI31" s="26">
        <v>2239553.1110569802</v>
      </c>
      <c r="AJ31" s="26">
        <v>2256645.6698089102</v>
      </c>
      <c r="AK31" s="26">
        <v>2278463.2266543601</v>
      </c>
      <c r="AL31" s="26">
        <v>2573149.9324586098</v>
      </c>
      <c r="AM31" s="26">
        <f>'[2]Остаток_по срокам'!B36</f>
        <v>2557362.7317553302</v>
      </c>
      <c r="AN31"/>
      <c r="AO31"/>
      <c r="AP31"/>
      <c r="AQ31"/>
      <c r="AR31"/>
      <c r="AS31"/>
      <c r="AT31"/>
      <c r="AU31"/>
      <c r="AV31"/>
      <c r="AW31"/>
    </row>
    <row r="32" spans="1:49" s="35" customFormat="1" ht="13.35" customHeight="1" x14ac:dyDescent="0.2">
      <c r="A32" s="31" t="s">
        <v>19</v>
      </c>
      <c r="B32" s="26">
        <v>7083836.1774684936</v>
      </c>
      <c r="C32" s="26">
        <v>7195882.6142153265</v>
      </c>
      <c r="D32" s="26">
        <v>7487918.6506589046</v>
      </c>
      <c r="E32" s="26">
        <v>6309082.8663053587</v>
      </c>
      <c r="F32" s="26">
        <v>5817370.6872685226</v>
      </c>
      <c r="G32" s="26">
        <v>5726960.5415170006</v>
      </c>
      <c r="H32" s="26">
        <v>5536597.6159386942</v>
      </c>
      <c r="I32" s="26">
        <v>5538954.290052182</v>
      </c>
      <c r="J32" s="26">
        <v>5591158.9220845997</v>
      </c>
      <c r="K32" s="26">
        <v>5256390.4804879716</v>
      </c>
      <c r="L32" s="26">
        <v>5086321.3109278986</v>
      </c>
      <c r="M32" s="26">
        <v>4869878.3440056304</v>
      </c>
      <c r="N32" s="26">
        <v>4755229.0607912922</v>
      </c>
      <c r="O32" s="26">
        <v>4637932.5795376636</v>
      </c>
      <c r="P32" s="26">
        <v>4464633.7917057071</v>
      </c>
      <c r="Q32" s="26">
        <v>4265580.2682394357</v>
      </c>
      <c r="R32" s="26">
        <v>4005371.7146059982</v>
      </c>
      <c r="S32" s="26">
        <v>3825441.332366629</v>
      </c>
      <c r="T32" s="26">
        <v>3569229.640790977</v>
      </c>
      <c r="U32" s="26">
        <v>3409216.6932102544</v>
      </c>
      <c r="V32" s="26">
        <v>3277853.3866812959</v>
      </c>
      <c r="W32" s="26">
        <v>3183947.458057947</v>
      </c>
      <c r="X32" s="26">
        <v>3017732.6534824148</v>
      </c>
      <c r="Y32" s="26">
        <v>3084475.5655503068</v>
      </c>
      <c r="Z32" s="26">
        <v>3022619.6222639037</v>
      </c>
      <c r="AA32" s="26">
        <v>3045638.4980114</v>
      </c>
      <c r="AB32" s="26">
        <v>3190351.2362860679</v>
      </c>
      <c r="AC32" s="26">
        <v>3239685.4895920688</v>
      </c>
      <c r="AD32" s="26">
        <v>2760566.7143641701</v>
      </c>
      <c r="AE32" s="26">
        <v>2621462.8551624599</v>
      </c>
      <c r="AF32" s="26">
        <v>2550980.2202605801</v>
      </c>
      <c r="AG32" s="26">
        <v>2458245.67267201</v>
      </c>
      <c r="AH32" s="26">
        <v>2336974.1497666999</v>
      </c>
      <c r="AI32" s="26">
        <v>2253147.2808813299</v>
      </c>
      <c r="AJ32" s="26">
        <v>2226892.7981512998</v>
      </c>
      <c r="AK32" s="26">
        <v>2244362.5458759302</v>
      </c>
      <c r="AL32" s="26">
        <v>2534774.6836186498</v>
      </c>
      <c r="AM32" s="26">
        <f>'[2]Остаток_по срокам'!B37</f>
        <v>2449095.6727959001</v>
      </c>
      <c r="AN32"/>
      <c r="AO32"/>
      <c r="AP32"/>
      <c r="AQ32"/>
      <c r="AR32"/>
      <c r="AS32"/>
      <c r="AT32"/>
      <c r="AU32"/>
      <c r="AV32"/>
      <c r="AW32"/>
    </row>
    <row r="33" spans="1:49" s="35" customFormat="1" ht="13.35" customHeight="1" outlineLevel="1" x14ac:dyDescent="0.2">
      <c r="A33" s="33" t="s">
        <v>13</v>
      </c>
      <c r="B33" s="29">
        <v>1703850.3774892001</v>
      </c>
      <c r="C33" s="29">
        <v>1760716.8300417</v>
      </c>
      <c r="D33" s="29">
        <v>1868605.5566703998</v>
      </c>
      <c r="E33" s="29">
        <v>2149498.5634437003</v>
      </c>
      <c r="F33" s="29">
        <v>1991340.0983261999</v>
      </c>
      <c r="G33" s="29">
        <v>1940092.7099334998</v>
      </c>
      <c r="H33" s="29">
        <v>1897891.6981799998</v>
      </c>
      <c r="I33" s="29">
        <v>1889668.4456171999</v>
      </c>
      <c r="J33" s="29">
        <v>2032466.0277003003</v>
      </c>
      <c r="K33" s="29">
        <v>1996654.1464175999</v>
      </c>
      <c r="L33" s="29">
        <v>1958180.4376462079</v>
      </c>
      <c r="M33" s="29">
        <v>1901230.0450144231</v>
      </c>
      <c r="N33" s="29">
        <v>1909903.3941417166</v>
      </c>
      <c r="O33" s="29">
        <v>1929383.3000654718</v>
      </c>
      <c r="P33" s="29">
        <v>1897535.50947009</v>
      </c>
      <c r="Q33" s="29">
        <v>1894307.3112821949</v>
      </c>
      <c r="R33" s="29">
        <v>1840142.092454758</v>
      </c>
      <c r="S33" s="29">
        <v>1794276.9624977072</v>
      </c>
      <c r="T33" s="29">
        <v>1780999.5948169671</v>
      </c>
      <c r="U33" s="29">
        <v>1748374.5825769647</v>
      </c>
      <c r="V33" s="29">
        <v>1720815.3895325498</v>
      </c>
      <c r="W33" s="29">
        <v>1708781.3423724603</v>
      </c>
      <c r="X33" s="29">
        <v>1646168.6354332399</v>
      </c>
      <c r="Y33" s="29">
        <v>1714640.9092888322</v>
      </c>
      <c r="Z33" s="29">
        <v>1727341.4349364319</v>
      </c>
      <c r="AA33" s="29">
        <v>1759720.087351064</v>
      </c>
      <c r="AB33" s="29">
        <v>1846972.5431732102</v>
      </c>
      <c r="AC33" s="29">
        <v>1975777.009944476</v>
      </c>
      <c r="AD33" s="29">
        <v>1753918.90739237</v>
      </c>
      <c r="AE33" s="29">
        <v>1693336.3040350899</v>
      </c>
      <c r="AF33" s="29">
        <v>1643924.8168178599</v>
      </c>
      <c r="AG33" s="29">
        <v>1694555.2288687399</v>
      </c>
      <c r="AH33" s="29">
        <v>1639931.06901377</v>
      </c>
      <c r="AI33" s="29">
        <v>1584685.7663467401</v>
      </c>
      <c r="AJ33" s="29">
        <v>1564731.10293175</v>
      </c>
      <c r="AK33" s="29">
        <v>1534484.40623029</v>
      </c>
      <c r="AL33" s="29">
        <v>1751974.9028326001</v>
      </c>
      <c r="AM33" s="29">
        <f>'[2]Остаток_по срокам'!B38</f>
        <v>1684119.4703178699</v>
      </c>
      <c r="AN33"/>
      <c r="AO33"/>
      <c r="AP33"/>
      <c r="AQ33"/>
      <c r="AR33"/>
      <c r="AS33"/>
      <c r="AT33"/>
      <c r="AU33"/>
      <c r="AV33"/>
      <c r="AW33"/>
    </row>
    <row r="34" spans="1:49" s="35" customFormat="1" ht="13.35" customHeight="1" outlineLevel="1" x14ac:dyDescent="0.2">
      <c r="A34" s="31" t="s">
        <v>17</v>
      </c>
      <c r="B34" s="26">
        <v>351.53846320000002</v>
      </c>
      <c r="C34" s="26">
        <v>355.31197560000004</v>
      </c>
      <c r="D34" s="26">
        <v>372.42752840000003</v>
      </c>
      <c r="E34" s="26">
        <v>432.04899599999999</v>
      </c>
      <c r="F34" s="26">
        <v>401.1217221</v>
      </c>
      <c r="G34" s="26">
        <v>398.0389242</v>
      </c>
      <c r="H34" s="26">
        <v>396.85066</v>
      </c>
      <c r="I34" s="26">
        <v>406.72704840000011</v>
      </c>
      <c r="J34" s="26">
        <v>443.84932950000007</v>
      </c>
      <c r="K34" s="26">
        <v>436.60640999999993</v>
      </c>
      <c r="L34" s="26">
        <v>431.79648897599998</v>
      </c>
      <c r="M34" s="26">
        <v>425.45026387799999</v>
      </c>
      <c r="N34" s="26">
        <v>427.54543129299998</v>
      </c>
      <c r="O34" s="26">
        <v>432.16224861200004</v>
      </c>
      <c r="P34" s="26">
        <v>429.18335882999997</v>
      </c>
      <c r="Q34" s="26">
        <v>426.12692254900003</v>
      </c>
      <c r="R34" s="26">
        <v>418.91121147800004</v>
      </c>
      <c r="S34" s="26">
        <v>412.14773197800002</v>
      </c>
      <c r="T34" s="26">
        <v>407.55964883899998</v>
      </c>
      <c r="U34" s="26">
        <v>403.02978636</v>
      </c>
      <c r="V34" s="26">
        <v>400.90827219600004</v>
      </c>
      <c r="W34" s="26">
        <v>396.14819735699996</v>
      </c>
      <c r="X34" s="26">
        <v>382.873854252</v>
      </c>
      <c r="Y34" s="26">
        <v>397.62778013200005</v>
      </c>
      <c r="Z34" s="26">
        <v>396.26925148499998</v>
      </c>
      <c r="AA34" s="26">
        <v>403.86949923200001</v>
      </c>
      <c r="AB34" s="26">
        <v>426.03910099799992</v>
      </c>
      <c r="AC34" s="26">
        <v>456.80743495599995</v>
      </c>
      <c r="AD34" s="26">
        <v>399.26452341200002</v>
      </c>
      <c r="AE34" s="26">
        <v>383.69103768799999</v>
      </c>
      <c r="AF34" s="26">
        <v>370.96875020499999</v>
      </c>
      <c r="AG34" s="26">
        <v>379.05686233</v>
      </c>
      <c r="AH34" s="26">
        <v>365.28105230800003</v>
      </c>
      <c r="AI34" s="26">
        <v>349.89590081199998</v>
      </c>
      <c r="AJ34" s="26">
        <v>351.22934291199999</v>
      </c>
      <c r="AK34" s="26">
        <v>348.53152066199999</v>
      </c>
      <c r="AL34" s="26">
        <v>393.34559321199998</v>
      </c>
      <c r="AM34" s="26">
        <f>'[2]Остаток_по срокам'!B39</f>
        <v>382.779157054</v>
      </c>
      <c r="AN34"/>
      <c r="AO34"/>
      <c r="AP34"/>
      <c r="AQ34"/>
      <c r="AR34"/>
      <c r="AS34"/>
      <c r="AT34"/>
      <c r="AU34"/>
      <c r="AV34"/>
      <c r="AW34"/>
    </row>
    <row r="35" spans="1:49" s="35" customFormat="1" ht="13.35" customHeight="1" outlineLevel="1" x14ac:dyDescent="0.2">
      <c r="A35" s="31" t="s">
        <v>18</v>
      </c>
      <c r="B35" s="26">
        <v>3690.0023279999996</v>
      </c>
      <c r="C35" s="26" t="s">
        <v>2</v>
      </c>
      <c r="D35" s="26" t="s">
        <v>2</v>
      </c>
      <c r="E35" s="26" t="s">
        <v>2</v>
      </c>
      <c r="F35" s="26" t="s">
        <v>2</v>
      </c>
      <c r="G35" s="26" t="s">
        <v>2</v>
      </c>
      <c r="H35" s="26" t="s">
        <v>2</v>
      </c>
      <c r="I35" s="26" t="s">
        <v>2</v>
      </c>
      <c r="J35" s="26" t="s">
        <v>2</v>
      </c>
      <c r="K35" s="26" t="s">
        <v>2</v>
      </c>
      <c r="L35" s="26" t="s">
        <v>2</v>
      </c>
      <c r="M35" s="26" t="s">
        <v>2</v>
      </c>
      <c r="N35" s="26" t="s">
        <v>2</v>
      </c>
      <c r="O35" s="26" t="s">
        <v>2</v>
      </c>
      <c r="P35" s="26" t="s">
        <v>2</v>
      </c>
      <c r="Q35" s="26" t="s">
        <v>2</v>
      </c>
      <c r="R35" s="26" t="s">
        <v>2</v>
      </c>
      <c r="S35" s="26" t="s">
        <v>2</v>
      </c>
      <c r="T35" s="26" t="s">
        <v>2</v>
      </c>
      <c r="U35" s="26" t="s">
        <v>2</v>
      </c>
      <c r="V35" s="26" t="s">
        <v>2</v>
      </c>
      <c r="W35" s="26">
        <v>13.828257900000001</v>
      </c>
      <c r="X35" s="26">
        <v>4353.6314603999999</v>
      </c>
      <c r="Y35" s="26">
        <v>4859.0946346999999</v>
      </c>
      <c r="Z35" s="26">
        <v>4914.174936802</v>
      </c>
      <c r="AA35" s="26">
        <v>5409.2690127650003</v>
      </c>
      <c r="AB35" s="26">
        <v>3779.7528790230003</v>
      </c>
      <c r="AC35" s="26">
        <v>3137.2496879279997</v>
      </c>
      <c r="AD35" s="26">
        <v>2712.0981938320001</v>
      </c>
      <c r="AE35" s="26">
        <v>1799.146131984</v>
      </c>
      <c r="AF35" s="26">
        <v>1562.6968229500001</v>
      </c>
      <c r="AG35" s="26">
        <v>1541.5570789379999</v>
      </c>
      <c r="AH35" s="26">
        <v>1396.3397881559999</v>
      </c>
      <c r="AI35" s="26">
        <v>1254.119912012</v>
      </c>
      <c r="AJ35" s="26">
        <v>1201.6274663839999</v>
      </c>
      <c r="AK35" s="26">
        <v>883.28449957199996</v>
      </c>
      <c r="AL35" s="26">
        <v>563.71509051999999</v>
      </c>
      <c r="AM35" s="26">
        <f>'[2]Остаток_по срокам'!B40</f>
        <v>492.23612789600003</v>
      </c>
      <c r="AN35"/>
      <c r="AO35"/>
      <c r="AP35"/>
      <c r="AQ35"/>
      <c r="AR35"/>
      <c r="AS35"/>
      <c r="AT35"/>
      <c r="AU35"/>
      <c r="AV35"/>
      <c r="AW35"/>
    </row>
    <row r="36" spans="1:49" s="35" customFormat="1" ht="13.35" customHeight="1" outlineLevel="1" x14ac:dyDescent="0.2">
      <c r="A36" s="31" t="s">
        <v>19</v>
      </c>
      <c r="B36" s="26">
        <v>1699808.8366979999</v>
      </c>
      <c r="C36" s="26">
        <v>1760361.5180661001</v>
      </c>
      <c r="D36" s="26">
        <v>1868233.1291419999</v>
      </c>
      <c r="E36" s="26">
        <v>2149066.5144477002</v>
      </c>
      <c r="F36" s="26">
        <v>1990938.9766041001</v>
      </c>
      <c r="G36" s="26">
        <v>1939694.6710093</v>
      </c>
      <c r="H36" s="26">
        <v>1897494.8475199998</v>
      </c>
      <c r="I36" s="26">
        <v>1889261.7185688</v>
      </c>
      <c r="J36" s="26">
        <v>2032022.1783708001</v>
      </c>
      <c r="K36" s="26">
        <v>1996217.5400075999</v>
      </c>
      <c r="L36" s="26">
        <v>1957748.6411572318</v>
      </c>
      <c r="M36" s="26">
        <v>1900804.5947505452</v>
      </c>
      <c r="N36" s="26">
        <v>1909475.8487104238</v>
      </c>
      <c r="O36" s="26">
        <v>1928951.1378168599</v>
      </c>
      <c r="P36" s="26">
        <v>1897106.3261112601</v>
      </c>
      <c r="Q36" s="26">
        <v>1893881.1843596459</v>
      </c>
      <c r="R36" s="26">
        <v>1839723.1812432799</v>
      </c>
      <c r="S36" s="26">
        <v>1793864.8147657292</v>
      </c>
      <c r="T36" s="26">
        <v>1780592.0351681283</v>
      </c>
      <c r="U36" s="26">
        <v>1747971.5527906048</v>
      </c>
      <c r="V36" s="26">
        <v>1720414.4812603539</v>
      </c>
      <c r="W36" s="26">
        <v>1708371.3659172032</v>
      </c>
      <c r="X36" s="26">
        <v>1641432.130118588</v>
      </c>
      <c r="Y36" s="26">
        <v>1709384.1868740001</v>
      </c>
      <c r="Z36" s="26">
        <v>1722030.9907481447</v>
      </c>
      <c r="AA36" s="26">
        <v>1753906.948839067</v>
      </c>
      <c r="AB36" s="26">
        <v>1842766.7511931891</v>
      </c>
      <c r="AC36" s="26">
        <v>1972182.9528215921</v>
      </c>
      <c r="AD36" s="26">
        <v>1750807.5446751299</v>
      </c>
      <c r="AE36" s="26">
        <v>1691153.4668654201</v>
      </c>
      <c r="AF36" s="26">
        <v>1641991.15124471</v>
      </c>
      <c r="AG36" s="26">
        <v>1692634.61492747</v>
      </c>
      <c r="AH36" s="26">
        <v>1638169.4481733099</v>
      </c>
      <c r="AI36" s="26">
        <v>1583081.75053392</v>
      </c>
      <c r="AJ36" s="26">
        <v>1563178.2461224601</v>
      </c>
      <c r="AK36" s="26">
        <v>1533252.5902100501</v>
      </c>
      <c r="AL36" s="26">
        <v>1751017.84214887</v>
      </c>
      <c r="AM36" s="26">
        <f>'[2]Остаток_по срокам'!B41</f>
        <v>1683244.45503292</v>
      </c>
      <c r="AN36"/>
      <c r="AO36"/>
      <c r="AP36"/>
      <c r="AQ36"/>
      <c r="AR36"/>
      <c r="AS36"/>
      <c r="AT36"/>
      <c r="AU36"/>
      <c r="AV36"/>
      <c r="AW36"/>
    </row>
    <row r="37" spans="1:49" s="35" customFormat="1" ht="13.35" customHeight="1" outlineLevel="1" x14ac:dyDescent="0.2">
      <c r="A37" s="32" t="s">
        <v>20</v>
      </c>
      <c r="B37" s="27">
        <v>10003.6569132</v>
      </c>
      <c r="C37" s="27">
        <v>8225.2111884000005</v>
      </c>
      <c r="D37" s="27">
        <v>8372.3439280000002</v>
      </c>
      <c r="E37" s="27">
        <v>9492.3888915999996</v>
      </c>
      <c r="F37" s="27">
        <v>8398.9224812000011</v>
      </c>
      <c r="G37" s="27">
        <v>7838.9541804</v>
      </c>
      <c r="H37" s="27">
        <v>7316.898953599999</v>
      </c>
      <c r="I37" s="27">
        <v>6944.3817112000006</v>
      </c>
      <c r="J37" s="27">
        <v>7051.0685652000002</v>
      </c>
      <c r="K37" s="27">
        <v>6450.5829375000003</v>
      </c>
      <c r="L37" s="27">
        <v>5103.5639861359996</v>
      </c>
      <c r="M37" s="27">
        <v>3725.503416041</v>
      </c>
      <c r="N37" s="27">
        <v>2432.4365323000002</v>
      </c>
      <c r="O37" s="27">
        <v>2473.5591129919999</v>
      </c>
      <c r="P37" s="27">
        <v>2454.5309214399999</v>
      </c>
      <c r="Q37" s="27">
        <v>2475.561008312</v>
      </c>
      <c r="R37" s="27">
        <v>2416.4760613919998</v>
      </c>
      <c r="S37" s="27">
        <v>2389.4371012380002</v>
      </c>
      <c r="T37" s="27">
        <v>2268.4348117759996</v>
      </c>
      <c r="U37" s="27">
        <v>2249.4067447500001</v>
      </c>
      <c r="V37" s="27">
        <v>2246.3608912799996</v>
      </c>
      <c r="W37" s="27">
        <v>2247.4037907720003</v>
      </c>
      <c r="X37" s="27">
        <v>6170.595902428001</v>
      </c>
      <c r="Y37" s="27">
        <v>6366.1914315000004</v>
      </c>
      <c r="Z37" s="27">
        <v>6361.6001834210001</v>
      </c>
      <c r="AA37" s="27">
        <v>6433.7786742770004</v>
      </c>
      <c r="AB37" s="27">
        <v>4861.0818524879996</v>
      </c>
      <c r="AC37" s="27">
        <v>4344.9630522159996</v>
      </c>
      <c r="AD37" s="27">
        <v>3772.0486546840002</v>
      </c>
      <c r="AE37" s="27">
        <v>2787.956398152</v>
      </c>
      <c r="AF37" s="27">
        <v>2526.43944027</v>
      </c>
      <c r="AG37" s="27">
        <v>2541.293003278</v>
      </c>
      <c r="AH37" s="27">
        <v>140.77837113199999</v>
      </c>
      <c r="AI37" s="27">
        <v>36.077520395999997</v>
      </c>
      <c r="AJ37" s="27">
        <v>0.70654207999999996</v>
      </c>
      <c r="AK37" s="27">
        <v>0.72158774400000003</v>
      </c>
      <c r="AL37" s="27">
        <v>0.83875980800000005</v>
      </c>
      <c r="AM37" s="27">
        <f>'[2]Остаток_по срокам'!B42</f>
        <v>0.83044585599999998</v>
      </c>
      <c r="AN37"/>
      <c r="AO37"/>
      <c r="AP37"/>
      <c r="AQ37"/>
      <c r="AR37"/>
      <c r="AS37"/>
      <c r="AT37"/>
      <c r="AU37"/>
      <c r="AV37"/>
      <c r="AW37"/>
    </row>
    <row r="38" spans="1:49" s="35" customFormat="1" ht="13.35" customHeight="1" outlineLevel="1" x14ac:dyDescent="0.2">
      <c r="A38" s="31" t="s">
        <v>17</v>
      </c>
      <c r="B38" s="26" t="s">
        <v>2</v>
      </c>
      <c r="C38" s="26" t="s">
        <v>2</v>
      </c>
      <c r="D38" s="26" t="s">
        <v>2</v>
      </c>
      <c r="E38" s="26" t="s">
        <v>2</v>
      </c>
      <c r="F38" s="26" t="s">
        <v>2</v>
      </c>
      <c r="G38" s="26" t="s">
        <v>2</v>
      </c>
      <c r="H38" s="26" t="s">
        <v>2</v>
      </c>
      <c r="I38" s="26" t="s">
        <v>2</v>
      </c>
      <c r="J38" s="26" t="s">
        <v>2</v>
      </c>
      <c r="K38" s="26" t="s">
        <v>2</v>
      </c>
      <c r="L38" s="26" t="s">
        <v>2</v>
      </c>
      <c r="M38" s="26" t="s">
        <v>2</v>
      </c>
      <c r="N38" s="26" t="s">
        <v>2</v>
      </c>
      <c r="O38" s="26" t="s">
        <v>2</v>
      </c>
      <c r="P38" s="26" t="s">
        <v>2</v>
      </c>
      <c r="Q38" s="26" t="s">
        <v>2</v>
      </c>
      <c r="R38" s="26" t="s">
        <v>2</v>
      </c>
      <c r="S38" s="26" t="s">
        <v>2</v>
      </c>
      <c r="T38" s="26" t="s">
        <v>2</v>
      </c>
      <c r="U38" s="26" t="s">
        <v>2</v>
      </c>
      <c r="V38" s="26" t="s">
        <v>2</v>
      </c>
      <c r="W38" s="26" t="s">
        <v>2</v>
      </c>
      <c r="X38" s="26" t="s">
        <v>2</v>
      </c>
      <c r="Y38" s="26" t="s">
        <v>2</v>
      </c>
      <c r="Z38" s="26" t="s">
        <v>2</v>
      </c>
      <c r="AA38" s="26" t="s">
        <v>2</v>
      </c>
      <c r="AB38" s="26" t="s">
        <v>2</v>
      </c>
      <c r="AC38" s="26" t="s">
        <v>2</v>
      </c>
      <c r="AD38" s="26" t="s">
        <v>2</v>
      </c>
      <c r="AE38" s="26" t="s">
        <v>2</v>
      </c>
      <c r="AF38" s="26" t="s">
        <v>2</v>
      </c>
      <c r="AG38" s="26" t="s">
        <v>2</v>
      </c>
      <c r="AH38" s="26" t="s">
        <v>2</v>
      </c>
      <c r="AI38" s="26" t="s">
        <v>2</v>
      </c>
      <c r="AJ38" s="26" t="s">
        <v>2</v>
      </c>
      <c r="AK38" s="26" t="s">
        <v>2</v>
      </c>
      <c r="AL38" s="26" t="s">
        <v>2</v>
      </c>
      <c r="AM38" s="26" t="str">
        <f>'[2]Остаток_по срокам'!B43</f>
        <v>0,00</v>
      </c>
      <c r="AN38"/>
      <c r="AO38"/>
      <c r="AP38"/>
      <c r="AQ38"/>
      <c r="AR38"/>
      <c r="AS38"/>
      <c r="AT38"/>
      <c r="AU38"/>
      <c r="AV38"/>
      <c r="AW38"/>
    </row>
    <row r="39" spans="1:49" s="35" customFormat="1" ht="13.35" customHeight="1" outlineLevel="1" x14ac:dyDescent="0.2">
      <c r="A39" s="31" t="s">
        <v>18</v>
      </c>
      <c r="B39" s="26">
        <v>3690.0023279999996</v>
      </c>
      <c r="C39" s="26" t="s">
        <v>2</v>
      </c>
      <c r="D39" s="26" t="s">
        <v>2</v>
      </c>
      <c r="E39" s="26" t="s">
        <v>2</v>
      </c>
      <c r="F39" s="26" t="s">
        <v>2</v>
      </c>
      <c r="G39" s="26" t="s">
        <v>2</v>
      </c>
      <c r="H39" s="26" t="s">
        <v>2</v>
      </c>
      <c r="I39" s="26" t="s">
        <v>2</v>
      </c>
      <c r="J39" s="26" t="s">
        <v>2</v>
      </c>
      <c r="K39" s="26" t="s">
        <v>2</v>
      </c>
      <c r="L39" s="26" t="s">
        <v>2</v>
      </c>
      <c r="M39" s="26" t="s">
        <v>2</v>
      </c>
      <c r="N39" s="26" t="s">
        <v>2</v>
      </c>
      <c r="O39" s="26" t="s">
        <v>2</v>
      </c>
      <c r="P39" s="26" t="s">
        <v>2</v>
      </c>
      <c r="Q39" s="26" t="s">
        <v>2</v>
      </c>
      <c r="R39" s="26" t="s">
        <v>2</v>
      </c>
      <c r="S39" s="26" t="s">
        <v>2</v>
      </c>
      <c r="T39" s="26" t="s">
        <v>2</v>
      </c>
      <c r="U39" s="26" t="s">
        <v>2</v>
      </c>
      <c r="V39" s="26" t="s">
        <v>2</v>
      </c>
      <c r="W39" s="26" t="s">
        <v>2</v>
      </c>
      <c r="X39" s="26">
        <v>4003.2972720000002</v>
      </c>
      <c r="Y39" s="26">
        <v>4087.7729920000002</v>
      </c>
      <c r="Z39" s="26">
        <v>4092.6001759999999</v>
      </c>
      <c r="AA39" s="26">
        <v>4105.7787035370002</v>
      </c>
      <c r="AB39" s="26">
        <v>2404.0818375389999</v>
      </c>
      <c r="AC39" s="26">
        <v>1697.9630520239998</v>
      </c>
      <c r="AD39" s="26">
        <v>1409.0486909839999</v>
      </c>
      <c r="AE39" s="26">
        <v>528.01726593599994</v>
      </c>
      <c r="AF39" s="26">
        <v>323.43948503000001</v>
      </c>
      <c r="AG39" s="26">
        <v>256.383132698</v>
      </c>
      <c r="AH39" s="26">
        <v>140.77837113199999</v>
      </c>
      <c r="AI39" s="26">
        <v>36.077520395999997</v>
      </c>
      <c r="AJ39" s="26">
        <v>0.70654207999999996</v>
      </c>
      <c r="AK39" s="26">
        <v>0.72158774400000003</v>
      </c>
      <c r="AL39" s="26">
        <v>0.83875980800000005</v>
      </c>
      <c r="AM39" s="26">
        <f>'[2]Остаток_по срокам'!B44</f>
        <v>0.83044585599999998</v>
      </c>
      <c r="AN39"/>
      <c r="AO39"/>
      <c r="AP39"/>
      <c r="AQ39"/>
      <c r="AR39"/>
      <c r="AS39"/>
      <c r="AT39"/>
      <c r="AU39"/>
      <c r="AV39"/>
      <c r="AW39"/>
    </row>
    <row r="40" spans="1:49" s="35" customFormat="1" ht="13.35" customHeight="1" outlineLevel="1" x14ac:dyDescent="0.2">
      <c r="A40" s="31" t="s">
        <v>19</v>
      </c>
      <c r="B40" s="26">
        <v>6313.6545851999999</v>
      </c>
      <c r="C40" s="26">
        <v>8225.2111884000005</v>
      </c>
      <c r="D40" s="26">
        <v>8372.3439280000002</v>
      </c>
      <c r="E40" s="26">
        <v>9492.3888915999996</v>
      </c>
      <c r="F40" s="26">
        <v>8398.9224812000011</v>
      </c>
      <c r="G40" s="26">
        <v>7838.9541804</v>
      </c>
      <c r="H40" s="26">
        <v>7316.898953599999</v>
      </c>
      <c r="I40" s="26">
        <v>6944.3817112000006</v>
      </c>
      <c r="J40" s="26">
        <v>7051.0685652000002</v>
      </c>
      <c r="K40" s="26">
        <v>6450.5829375000003</v>
      </c>
      <c r="L40" s="26">
        <v>5103.5639861359996</v>
      </c>
      <c r="M40" s="26">
        <v>3725.503416041</v>
      </c>
      <c r="N40" s="26">
        <v>2432.4365323000002</v>
      </c>
      <c r="O40" s="26">
        <v>2473.5591129919999</v>
      </c>
      <c r="P40" s="26">
        <v>2454.5309214399999</v>
      </c>
      <c r="Q40" s="26">
        <v>2475.561008312</v>
      </c>
      <c r="R40" s="26">
        <v>2416.4760613919998</v>
      </c>
      <c r="S40" s="26">
        <v>2389.4371012380002</v>
      </c>
      <c r="T40" s="26">
        <v>2268.4348117759996</v>
      </c>
      <c r="U40" s="26">
        <v>2249.4067447500001</v>
      </c>
      <c r="V40" s="26">
        <v>2246.3608912799996</v>
      </c>
      <c r="W40" s="26">
        <v>2247.4037907720003</v>
      </c>
      <c r="X40" s="26">
        <v>2167.2986304280003</v>
      </c>
      <c r="Y40" s="26">
        <v>2278.4184394999997</v>
      </c>
      <c r="Z40" s="26">
        <v>2269.0000074209997</v>
      </c>
      <c r="AA40" s="26">
        <v>2327.9999707399998</v>
      </c>
      <c r="AB40" s="26">
        <v>2457.0000149490002</v>
      </c>
      <c r="AC40" s="26">
        <v>2647.0000001920002</v>
      </c>
      <c r="AD40" s="26">
        <v>2362.9999637000001</v>
      </c>
      <c r="AE40" s="26">
        <v>2259.939132216</v>
      </c>
      <c r="AF40" s="26">
        <v>2202.99995524</v>
      </c>
      <c r="AG40" s="26">
        <v>2284.9098705800002</v>
      </c>
      <c r="AH40" s="26" t="s">
        <v>2</v>
      </c>
      <c r="AI40" s="26" t="s">
        <v>2</v>
      </c>
      <c r="AJ40" s="26" t="s">
        <v>2</v>
      </c>
      <c r="AK40" s="26" t="s">
        <v>2</v>
      </c>
      <c r="AL40" s="26" t="s">
        <v>2</v>
      </c>
      <c r="AM40" s="26" t="str">
        <f>'[2]Остаток_по срокам'!B45</f>
        <v>0,00</v>
      </c>
      <c r="AN40"/>
      <c r="AO40"/>
      <c r="AP40"/>
      <c r="AQ40"/>
      <c r="AR40"/>
      <c r="AS40"/>
      <c r="AT40"/>
      <c r="AU40"/>
      <c r="AV40"/>
      <c r="AW40"/>
    </row>
    <row r="41" spans="1:49" s="35" customFormat="1" ht="13.35" customHeight="1" outlineLevel="1" x14ac:dyDescent="0.2">
      <c r="A41" s="32" t="s">
        <v>5</v>
      </c>
      <c r="B41" s="27">
        <v>1693846.7205759999</v>
      </c>
      <c r="C41" s="27">
        <v>1752491.6188533003</v>
      </c>
      <c r="D41" s="27">
        <v>1860233.2127423999</v>
      </c>
      <c r="E41" s="27">
        <v>2140006.1745521002</v>
      </c>
      <c r="F41" s="27">
        <v>1982941.175845</v>
      </c>
      <c r="G41" s="27">
        <v>1932253.7557530999</v>
      </c>
      <c r="H41" s="27">
        <v>1890574.7992264</v>
      </c>
      <c r="I41" s="27">
        <v>1882724.0639060002</v>
      </c>
      <c r="J41" s="27">
        <v>2025414.9591351</v>
      </c>
      <c r="K41" s="27">
        <v>1990203.5634800999</v>
      </c>
      <c r="L41" s="27">
        <v>1953076.8736600718</v>
      </c>
      <c r="M41" s="27">
        <v>1897504.5415983822</v>
      </c>
      <c r="N41" s="27">
        <v>1907470.9576094167</v>
      </c>
      <c r="O41" s="27">
        <v>1926909.7409524799</v>
      </c>
      <c r="P41" s="27">
        <v>1895080.9785486499</v>
      </c>
      <c r="Q41" s="27">
        <v>1891831.7502738829</v>
      </c>
      <c r="R41" s="27">
        <v>1837725.6163933661</v>
      </c>
      <c r="S41" s="27">
        <v>1791887.525396469</v>
      </c>
      <c r="T41" s="27">
        <v>1778731.1600051913</v>
      </c>
      <c r="U41" s="27">
        <v>1746125.175832215</v>
      </c>
      <c r="V41" s="27">
        <v>1718569.02864127</v>
      </c>
      <c r="W41" s="27">
        <v>1706533.9385816881</v>
      </c>
      <c r="X41" s="27">
        <v>1639998.0395308121</v>
      </c>
      <c r="Y41" s="27">
        <v>1708274.717857332</v>
      </c>
      <c r="Z41" s="27">
        <v>1720979.8347530107</v>
      </c>
      <c r="AA41" s="27">
        <v>1753286.308676787</v>
      </c>
      <c r="AB41" s="27">
        <v>1842111.461320722</v>
      </c>
      <c r="AC41" s="27">
        <v>1971432.04689226</v>
      </c>
      <c r="AD41" s="27">
        <v>1750146.8587376899</v>
      </c>
      <c r="AE41" s="27">
        <v>1690548.34763694</v>
      </c>
      <c r="AF41" s="27">
        <v>1641398.3773775899</v>
      </c>
      <c r="AG41" s="27">
        <v>1692013.93586546</v>
      </c>
      <c r="AH41" s="27">
        <v>1639790.2906426401</v>
      </c>
      <c r="AI41" s="27">
        <v>1584649.68882635</v>
      </c>
      <c r="AJ41" s="27">
        <v>1564730.39638967</v>
      </c>
      <c r="AK41" s="27">
        <v>1534483.6846425501</v>
      </c>
      <c r="AL41" s="27">
        <v>1751974.0640728001</v>
      </c>
      <c r="AM41" s="27">
        <f>'[2]Остаток_по срокам'!B46</f>
        <v>1684118.6398720101</v>
      </c>
      <c r="AN41"/>
      <c r="AO41"/>
      <c r="AP41"/>
      <c r="AQ41"/>
      <c r="AR41"/>
      <c r="AS41"/>
      <c r="AT41"/>
      <c r="AU41"/>
      <c r="AV41"/>
      <c r="AW41"/>
    </row>
    <row r="42" spans="1:49" s="35" customFormat="1" ht="13.35" customHeight="1" outlineLevel="1" x14ac:dyDescent="0.2">
      <c r="A42" s="31" t="s">
        <v>17</v>
      </c>
      <c r="B42" s="26">
        <v>351.53846320000002</v>
      </c>
      <c r="C42" s="26">
        <v>355.31197560000004</v>
      </c>
      <c r="D42" s="26">
        <v>372.42752840000003</v>
      </c>
      <c r="E42" s="26">
        <v>432.04899599999999</v>
      </c>
      <c r="F42" s="26">
        <v>401.1217221</v>
      </c>
      <c r="G42" s="26">
        <v>398.0389242</v>
      </c>
      <c r="H42" s="26">
        <v>396.85066</v>
      </c>
      <c r="I42" s="26">
        <v>406.72704840000011</v>
      </c>
      <c r="J42" s="26">
        <v>443.84932950000007</v>
      </c>
      <c r="K42" s="26">
        <v>436.60640999999993</v>
      </c>
      <c r="L42" s="26">
        <v>431.79648897599998</v>
      </c>
      <c r="M42" s="26">
        <v>425.45026387799999</v>
      </c>
      <c r="N42" s="26">
        <v>427.54543129299998</v>
      </c>
      <c r="O42" s="26">
        <v>432.16224861200004</v>
      </c>
      <c r="P42" s="26">
        <v>429.18335882999997</v>
      </c>
      <c r="Q42" s="26">
        <v>426.12692254900003</v>
      </c>
      <c r="R42" s="26">
        <v>418.91121147800004</v>
      </c>
      <c r="S42" s="26">
        <v>412.14773197800002</v>
      </c>
      <c r="T42" s="26">
        <v>407.55964883899998</v>
      </c>
      <c r="U42" s="26">
        <v>403.02978636</v>
      </c>
      <c r="V42" s="26">
        <v>400.90827219600004</v>
      </c>
      <c r="W42" s="26">
        <v>396.14819735699996</v>
      </c>
      <c r="X42" s="26">
        <v>382.873854252</v>
      </c>
      <c r="Y42" s="26">
        <v>397.62778013200005</v>
      </c>
      <c r="Z42" s="26">
        <v>396.26925148499998</v>
      </c>
      <c r="AA42" s="26">
        <v>403.86949923200001</v>
      </c>
      <c r="AB42" s="26">
        <v>426.03910099799992</v>
      </c>
      <c r="AC42" s="26">
        <v>456.80743495599995</v>
      </c>
      <c r="AD42" s="26">
        <v>399.26452341200002</v>
      </c>
      <c r="AE42" s="26">
        <v>383.69103768799999</v>
      </c>
      <c r="AF42" s="26">
        <v>370.96875020499999</v>
      </c>
      <c r="AG42" s="26">
        <v>379.05686233</v>
      </c>
      <c r="AH42" s="26">
        <v>365.28105230800003</v>
      </c>
      <c r="AI42" s="26">
        <v>349.89590081199998</v>
      </c>
      <c r="AJ42" s="26">
        <v>351.22934291199999</v>
      </c>
      <c r="AK42" s="26">
        <v>348.53152066199999</v>
      </c>
      <c r="AL42" s="26">
        <v>393.34559321199998</v>
      </c>
      <c r="AM42" s="26">
        <f>'[2]Остаток_по срокам'!B47</f>
        <v>382.779157054</v>
      </c>
      <c r="AN42"/>
      <c r="AO42"/>
      <c r="AP42"/>
      <c r="AQ42"/>
      <c r="AR42"/>
      <c r="AS42"/>
      <c r="AT42"/>
      <c r="AU42"/>
      <c r="AV42"/>
      <c r="AW42"/>
    </row>
    <row r="43" spans="1:49" s="35" customFormat="1" ht="13.35" customHeight="1" outlineLevel="1" x14ac:dyDescent="0.2">
      <c r="A43" s="31" t="s">
        <v>18</v>
      </c>
      <c r="B43" s="26" t="s">
        <v>2</v>
      </c>
      <c r="C43" s="26" t="s">
        <v>2</v>
      </c>
      <c r="D43" s="26" t="s">
        <v>2</v>
      </c>
      <c r="E43" s="26" t="s">
        <v>2</v>
      </c>
      <c r="F43" s="26" t="s">
        <v>2</v>
      </c>
      <c r="G43" s="26" t="s">
        <v>2</v>
      </c>
      <c r="H43" s="26" t="s">
        <v>2</v>
      </c>
      <c r="I43" s="26" t="s">
        <v>2</v>
      </c>
      <c r="J43" s="26" t="s">
        <v>2</v>
      </c>
      <c r="K43" s="26" t="s">
        <v>2</v>
      </c>
      <c r="L43" s="26" t="s">
        <v>2</v>
      </c>
      <c r="M43" s="26" t="s">
        <v>2</v>
      </c>
      <c r="N43" s="26" t="s">
        <v>2</v>
      </c>
      <c r="O43" s="26" t="s">
        <v>2</v>
      </c>
      <c r="P43" s="26" t="s">
        <v>2</v>
      </c>
      <c r="Q43" s="26" t="s">
        <v>2</v>
      </c>
      <c r="R43" s="26" t="s">
        <v>2</v>
      </c>
      <c r="S43" s="26" t="s">
        <v>2</v>
      </c>
      <c r="T43" s="26" t="s">
        <v>2</v>
      </c>
      <c r="U43" s="26" t="s">
        <v>2</v>
      </c>
      <c r="V43" s="26" t="s">
        <v>2</v>
      </c>
      <c r="W43" s="26">
        <v>13.828257900000001</v>
      </c>
      <c r="X43" s="26">
        <v>350.33418839999996</v>
      </c>
      <c r="Y43" s="26">
        <v>771.3216427000001</v>
      </c>
      <c r="Z43" s="26">
        <v>821.5747608019999</v>
      </c>
      <c r="AA43" s="26">
        <v>1303.4903092279999</v>
      </c>
      <c r="AB43" s="26">
        <v>1375.6710414840002</v>
      </c>
      <c r="AC43" s="26">
        <v>1439.2866359039999</v>
      </c>
      <c r="AD43" s="26">
        <v>1303.049502848</v>
      </c>
      <c r="AE43" s="26">
        <v>1271.128866048</v>
      </c>
      <c r="AF43" s="26">
        <v>1239.2573379200001</v>
      </c>
      <c r="AG43" s="26">
        <v>1285.1739462400001</v>
      </c>
      <c r="AH43" s="26">
        <v>1255.5614170240001</v>
      </c>
      <c r="AI43" s="26">
        <v>1218.042391616</v>
      </c>
      <c r="AJ43" s="26">
        <v>1200.920924304</v>
      </c>
      <c r="AK43" s="26">
        <v>882.56291182799998</v>
      </c>
      <c r="AL43" s="26">
        <v>562.87633071200003</v>
      </c>
      <c r="AM43" s="26">
        <f>'[2]Остаток_по срокам'!B48</f>
        <v>491.40568203999999</v>
      </c>
      <c r="AN43"/>
      <c r="AO43"/>
      <c r="AP43"/>
      <c r="AQ43"/>
      <c r="AR43"/>
      <c r="AS43"/>
      <c r="AT43"/>
      <c r="AU43"/>
      <c r="AV43"/>
      <c r="AW43"/>
    </row>
    <row r="44" spans="1:49" s="35" customFormat="1" ht="13.35" customHeight="1" outlineLevel="1" x14ac:dyDescent="0.2">
      <c r="A44" s="31" t="s">
        <v>19</v>
      </c>
      <c r="B44" s="26">
        <v>1693495.1821128002</v>
      </c>
      <c r="C44" s="26">
        <v>1752136.3068777001</v>
      </c>
      <c r="D44" s="26">
        <v>1859860.7852139999</v>
      </c>
      <c r="E44" s="26">
        <v>2139574.1255561002</v>
      </c>
      <c r="F44" s="26">
        <v>1982540.0541229001</v>
      </c>
      <c r="G44" s="26">
        <v>1931855.7168288999</v>
      </c>
      <c r="H44" s="26">
        <v>1890177.9485664</v>
      </c>
      <c r="I44" s="26">
        <v>1882317.3368575999</v>
      </c>
      <c r="J44" s="26">
        <v>2024971.1098056</v>
      </c>
      <c r="K44" s="26">
        <v>1989766.9570700999</v>
      </c>
      <c r="L44" s="26">
        <v>1952645.0771710959</v>
      </c>
      <c r="M44" s="26">
        <v>1897079.0913345043</v>
      </c>
      <c r="N44" s="26">
        <v>1907043.4121781236</v>
      </c>
      <c r="O44" s="26">
        <v>1926477.578703868</v>
      </c>
      <c r="P44" s="26">
        <v>1894651.79518982</v>
      </c>
      <c r="Q44" s="26">
        <v>1891405.6233513339</v>
      </c>
      <c r="R44" s="26">
        <v>1837306.7051818881</v>
      </c>
      <c r="S44" s="26">
        <v>1791475.3776644911</v>
      </c>
      <c r="T44" s="26">
        <v>1778323.6003563523</v>
      </c>
      <c r="U44" s="26">
        <v>1745722.146045855</v>
      </c>
      <c r="V44" s="26">
        <v>1718168.1203690739</v>
      </c>
      <c r="W44" s="26">
        <v>1706123.9621264313</v>
      </c>
      <c r="X44" s="26">
        <v>1639264.83148816</v>
      </c>
      <c r="Y44" s="26">
        <v>1707105.7684345001</v>
      </c>
      <c r="Z44" s="26">
        <v>1719761.9907407237</v>
      </c>
      <c r="AA44" s="26">
        <v>1751578.9488683268</v>
      </c>
      <c r="AB44" s="26">
        <v>1840309.7511782402</v>
      </c>
      <c r="AC44" s="26">
        <v>1969535.9528214002</v>
      </c>
      <c r="AD44" s="26">
        <v>1748444.5447114301</v>
      </c>
      <c r="AE44" s="26">
        <v>1688893.5277332</v>
      </c>
      <c r="AF44" s="26">
        <v>1639788.15128947</v>
      </c>
      <c r="AG44" s="26">
        <v>1690349.7050568899</v>
      </c>
      <c r="AH44" s="26">
        <v>1638169.4481733099</v>
      </c>
      <c r="AI44" s="26">
        <v>1583081.75053392</v>
      </c>
      <c r="AJ44" s="26">
        <v>1563178.2461224601</v>
      </c>
      <c r="AK44" s="26">
        <v>1533252.5902100501</v>
      </c>
      <c r="AL44" s="26">
        <v>1751017.84214887</v>
      </c>
      <c r="AM44" s="26">
        <f>'[2]Остаток_по срокам'!B49</f>
        <v>1683244.45503292</v>
      </c>
      <c r="AN44"/>
      <c r="AO44"/>
      <c r="AP44"/>
      <c r="AQ44"/>
      <c r="AR44"/>
      <c r="AS44"/>
      <c r="AT44"/>
      <c r="AU44"/>
      <c r="AV44"/>
      <c r="AW44"/>
    </row>
    <row r="45" spans="1:49" s="35" customFormat="1" ht="13.35" customHeight="1" outlineLevel="1" x14ac:dyDescent="0.2">
      <c r="A45" s="34" t="s">
        <v>14</v>
      </c>
      <c r="B45" s="26" t="s">
        <v>2</v>
      </c>
      <c r="C45" s="26" t="s">
        <v>2</v>
      </c>
      <c r="D45" s="26" t="s">
        <v>2</v>
      </c>
      <c r="E45" s="26" t="s">
        <v>2</v>
      </c>
      <c r="F45" s="26" t="s">
        <v>2</v>
      </c>
      <c r="G45" s="26" t="s">
        <v>2</v>
      </c>
      <c r="H45" s="26" t="s">
        <v>2</v>
      </c>
      <c r="I45" s="26" t="s">
        <v>2</v>
      </c>
      <c r="J45" s="26" t="s">
        <v>2</v>
      </c>
      <c r="K45" s="26" t="s">
        <v>2</v>
      </c>
      <c r="L45" s="26" t="s">
        <v>2</v>
      </c>
      <c r="M45" s="26" t="s">
        <v>2</v>
      </c>
      <c r="N45" s="26" t="s">
        <v>2</v>
      </c>
      <c r="O45" s="26" t="s">
        <v>2</v>
      </c>
      <c r="P45" s="26" t="s">
        <v>2</v>
      </c>
      <c r="Q45" s="26" t="s">
        <v>2</v>
      </c>
      <c r="R45" s="26" t="s">
        <v>2</v>
      </c>
      <c r="S45" s="26" t="s">
        <v>2</v>
      </c>
      <c r="T45" s="26" t="s">
        <v>2</v>
      </c>
      <c r="U45" s="26" t="s">
        <v>2</v>
      </c>
      <c r="V45" s="26" t="s">
        <v>2</v>
      </c>
      <c r="W45" s="26" t="s">
        <v>2</v>
      </c>
      <c r="X45" s="26" t="s">
        <v>2</v>
      </c>
      <c r="Y45" s="26" t="s">
        <v>2</v>
      </c>
      <c r="Z45" s="26" t="s">
        <v>2</v>
      </c>
      <c r="AA45" s="26" t="s">
        <v>2</v>
      </c>
      <c r="AB45" s="26" t="s">
        <v>2</v>
      </c>
      <c r="AC45" s="26" t="s">
        <v>2</v>
      </c>
      <c r="AD45" s="26" t="s">
        <v>2</v>
      </c>
      <c r="AE45" s="26" t="s">
        <v>2</v>
      </c>
      <c r="AF45" s="26" t="s">
        <v>2</v>
      </c>
      <c r="AG45" s="26" t="s">
        <v>2</v>
      </c>
      <c r="AH45" s="26" t="s">
        <v>2</v>
      </c>
      <c r="AI45" s="26" t="s">
        <v>2</v>
      </c>
      <c r="AJ45" s="26" t="s">
        <v>2</v>
      </c>
      <c r="AK45" s="26" t="s">
        <v>2</v>
      </c>
      <c r="AL45" s="26" t="s">
        <v>2</v>
      </c>
      <c r="AM45" s="26" t="str">
        <f>'[2]Остаток_по срокам'!B50</f>
        <v>0,00</v>
      </c>
      <c r="AN45"/>
      <c r="AO45"/>
      <c r="AP45"/>
      <c r="AQ45"/>
      <c r="AR45"/>
      <c r="AS45"/>
      <c r="AT45"/>
      <c r="AU45"/>
      <c r="AV45"/>
      <c r="AW45"/>
    </row>
    <row r="46" spans="1:49" s="35" customFormat="1" ht="13.35" customHeight="1" outlineLevel="1" x14ac:dyDescent="0.2">
      <c r="A46" s="31" t="s">
        <v>15</v>
      </c>
      <c r="B46" s="26" t="s">
        <v>2</v>
      </c>
      <c r="C46" s="26" t="s">
        <v>2</v>
      </c>
      <c r="D46" s="26" t="s">
        <v>2</v>
      </c>
      <c r="E46" s="26" t="s">
        <v>2</v>
      </c>
      <c r="F46" s="26" t="s">
        <v>2</v>
      </c>
      <c r="G46" s="26" t="s">
        <v>2</v>
      </c>
      <c r="H46" s="26" t="s">
        <v>2</v>
      </c>
      <c r="I46" s="26" t="s">
        <v>2</v>
      </c>
      <c r="J46" s="26" t="s">
        <v>2</v>
      </c>
      <c r="K46" s="26" t="s">
        <v>2</v>
      </c>
      <c r="L46" s="26" t="s">
        <v>2</v>
      </c>
      <c r="M46" s="26" t="s">
        <v>2</v>
      </c>
      <c r="N46" s="26" t="s">
        <v>2</v>
      </c>
      <c r="O46" s="26" t="s">
        <v>2</v>
      </c>
      <c r="P46" s="26" t="s">
        <v>2</v>
      </c>
      <c r="Q46" s="26" t="s">
        <v>2</v>
      </c>
      <c r="R46" s="26" t="s">
        <v>2</v>
      </c>
      <c r="S46" s="26" t="s">
        <v>2</v>
      </c>
      <c r="T46" s="26" t="s">
        <v>2</v>
      </c>
      <c r="U46" s="26" t="s">
        <v>2</v>
      </c>
      <c r="V46" s="26" t="s">
        <v>2</v>
      </c>
      <c r="W46" s="26" t="s">
        <v>2</v>
      </c>
      <c r="X46" s="26" t="s">
        <v>2</v>
      </c>
      <c r="Y46" s="26" t="s">
        <v>2</v>
      </c>
      <c r="Z46" s="26" t="s">
        <v>2</v>
      </c>
      <c r="AA46" s="26" t="s">
        <v>2</v>
      </c>
      <c r="AB46" s="26" t="s">
        <v>2</v>
      </c>
      <c r="AC46" s="26" t="s">
        <v>2</v>
      </c>
      <c r="AD46" s="26" t="s">
        <v>2</v>
      </c>
      <c r="AE46" s="26" t="s">
        <v>2</v>
      </c>
      <c r="AF46" s="26" t="s">
        <v>2</v>
      </c>
      <c r="AG46" s="26" t="s">
        <v>2</v>
      </c>
      <c r="AH46" s="26" t="s">
        <v>2</v>
      </c>
      <c r="AI46" s="26" t="s">
        <v>2</v>
      </c>
      <c r="AJ46" s="26" t="s">
        <v>2</v>
      </c>
      <c r="AK46" s="26" t="s">
        <v>2</v>
      </c>
      <c r="AL46" s="26" t="s">
        <v>2</v>
      </c>
      <c r="AM46" s="26" t="str">
        <f>'[2]Остаток_по срокам'!B51</f>
        <v>0,00</v>
      </c>
      <c r="AN46"/>
      <c r="AO46"/>
      <c r="AP46"/>
      <c r="AQ46"/>
      <c r="AR46"/>
      <c r="AS46"/>
      <c r="AT46"/>
      <c r="AU46"/>
      <c r="AV46"/>
      <c r="AW46"/>
    </row>
    <row r="47" spans="1:49" s="35" customFormat="1" ht="13.35" customHeight="1" outlineLevel="1" x14ac:dyDescent="0.2">
      <c r="A47" s="31" t="s">
        <v>16</v>
      </c>
      <c r="B47" s="26" t="s">
        <v>2</v>
      </c>
      <c r="C47" s="26" t="s">
        <v>2</v>
      </c>
      <c r="D47" s="26" t="s">
        <v>2</v>
      </c>
      <c r="E47" s="26" t="s">
        <v>2</v>
      </c>
      <c r="F47" s="26" t="s">
        <v>2</v>
      </c>
      <c r="G47" s="26" t="s">
        <v>2</v>
      </c>
      <c r="H47" s="26" t="s">
        <v>2</v>
      </c>
      <c r="I47" s="26" t="s">
        <v>2</v>
      </c>
      <c r="J47" s="26" t="s">
        <v>2</v>
      </c>
      <c r="K47" s="26" t="s">
        <v>2</v>
      </c>
      <c r="L47" s="26" t="s">
        <v>2</v>
      </c>
      <c r="M47" s="26" t="s">
        <v>2</v>
      </c>
      <c r="N47" s="26" t="s">
        <v>2</v>
      </c>
      <c r="O47" s="26" t="s">
        <v>2</v>
      </c>
      <c r="P47" s="26" t="s">
        <v>2</v>
      </c>
      <c r="Q47" s="26" t="s">
        <v>2</v>
      </c>
      <c r="R47" s="26" t="s">
        <v>2</v>
      </c>
      <c r="S47" s="26" t="s">
        <v>2</v>
      </c>
      <c r="T47" s="26" t="s">
        <v>2</v>
      </c>
      <c r="U47" s="26" t="s">
        <v>2</v>
      </c>
      <c r="V47" s="26" t="s">
        <v>2</v>
      </c>
      <c r="W47" s="26" t="s">
        <v>2</v>
      </c>
      <c r="X47" s="26" t="s">
        <v>2</v>
      </c>
      <c r="Y47" s="26" t="s">
        <v>2</v>
      </c>
      <c r="Z47" s="26" t="s">
        <v>2</v>
      </c>
      <c r="AA47" s="26" t="s">
        <v>2</v>
      </c>
      <c r="AB47" s="26" t="s">
        <v>2</v>
      </c>
      <c r="AC47" s="26" t="s">
        <v>2</v>
      </c>
      <c r="AD47" s="26" t="s">
        <v>2</v>
      </c>
      <c r="AE47" s="26" t="s">
        <v>2</v>
      </c>
      <c r="AF47" s="26" t="s">
        <v>2</v>
      </c>
      <c r="AG47" s="26" t="s">
        <v>2</v>
      </c>
      <c r="AH47" s="26" t="s">
        <v>2</v>
      </c>
      <c r="AI47" s="26" t="s">
        <v>2</v>
      </c>
      <c r="AJ47" s="26" t="s">
        <v>2</v>
      </c>
      <c r="AK47" s="26" t="s">
        <v>2</v>
      </c>
      <c r="AL47" s="26" t="s">
        <v>2</v>
      </c>
      <c r="AM47" s="26" t="str">
        <f>'[2]Остаток_по срокам'!B52</f>
        <v>0,00</v>
      </c>
      <c r="AN47"/>
      <c r="AO47"/>
      <c r="AP47"/>
      <c r="AQ47"/>
      <c r="AR47"/>
      <c r="AS47"/>
      <c r="AT47"/>
      <c r="AU47"/>
      <c r="AV47"/>
      <c r="AW47"/>
    </row>
    <row r="48" spans="1:49" s="35" customFormat="1" ht="13.35" customHeight="1" outlineLevel="1" x14ac:dyDescent="0.2">
      <c r="A48" s="31" t="s">
        <v>24</v>
      </c>
      <c r="B48" s="26">
        <v>18831552.868981775</v>
      </c>
      <c r="C48" s="26">
        <v>18921413.385589756</v>
      </c>
      <c r="D48" s="26">
        <v>19628071.236983176</v>
      </c>
      <c r="E48" s="26">
        <v>22435488.697861087</v>
      </c>
      <c r="F48" s="26">
        <v>20608578.498702336</v>
      </c>
      <c r="G48" s="26">
        <v>20242377.545143668</v>
      </c>
      <c r="H48" s="26">
        <v>20008643.039196674</v>
      </c>
      <c r="I48" s="26">
        <v>20853763.921960719</v>
      </c>
      <c r="J48" s="26">
        <v>21785235.737217322</v>
      </c>
      <c r="K48" s="26">
        <v>20730450.833213378</v>
      </c>
      <c r="L48" s="26">
        <v>20578598.970183063</v>
      </c>
      <c r="M48" s="26">
        <v>19551705.991744101</v>
      </c>
      <c r="N48" s="26">
        <v>19664014.671878569</v>
      </c>
      <c r="O48" s="26">
        <v>20094535.368321355</v>
      </c>
      <c r="P48" s="26">
        <v>19747548.062504876</v>
      </c>
      <c r="Q48" s="26">
        <v>19604916.007388532</v>
      </c>
      <c r="R48" s="26">
        <v>19663336.113962691</v>
      </c>
      <c r="S48" s="26">
        <v>18779271.324948851</v>
      </c>
      <c r="T48" s="26">
        <v>18106457.12339301</v>
      </c>
      <c r="U48" s="26">
        <v>17777198.960804932</v>
      </c>
      <c r="V48" s="26">
        <v>17607098.356048383</v>
      </c>
      <c r="W48" s="26">
        <v>17886650.263268095</v>
      </c>
      <c r="X48" s="26">
        <v>17558957.699144538</v>
      </c>
      <c r="Y48" s="26">
        <v>17558957.699144538</v>
      </c>
      <c r="Z48" s="26">
        <v>19001427.93016196</v>
      </c>
      <c r="AA48" s="26">
        <v>19172591.27637174</v>
      </c>
      <c r="AB48" s="26">
        <v>19631509.994794331</v>
      </c>
      <c r="AC48" s="26">
        <v>19859476.45471878</v>
      </c>
      <c r="AD48" s="26">
        <v>17598162.336622398</v>
      </c>
      <c r="AE48" s="26">
        <v>17838240.170671899</v>
      </c>
      <c r="AF48" s="26">
        <v>18053531.915527102</v>
      </c>
      <c r="AG48" s="26">
        <v>17985097.7269651</v>
      </c>
      <c r="AH48" s="26">
        <v>17506964.855689298</v>
      </c>
      <c r="AI48" s="26">
        <v>17014623.0222844</v>
      </c>
      <c r="AJ48" s="26">
        <v>16797846.5797639</v>
      </c>
      <c r="AK48" s="26">
        <v>16569464.9794714</v>
      </c>
      <c r="AL48" s="26">
        <v>17993572.450992402</v>
      </c>
      <c r="AM48" s="26">
        <f>'[2]Остаток_по срокам'!B53</f>
        <v>17498857.418160498</v>
      </c>
      <c r="AN48"/>
      <c r="AO48"/>
      <c r="AP48"/>
      <c r="AQ48"/>
      <c r="AR48"/>
      <c r="AS48"/>
      <c r="AT48"/>
      <c r="AU48"/>
      <c r="AV48"/>
      <c r="AW48"/>
    </row>
    <row r="50" spans="2:39" x14ac:dyDescent="0.2">
      <c r="B50" s="13">
        <f>(B23+B24)/B21*100</f>
        <v>75.907059352580347</v>
      </c>
      <c r="C50" s="13">
        <f t="shared" ref="C50:J50" si="0">(C23+C24)/C21*100</f>
        <v>75.427228574704614</v>
      </c>
      <c r="D50" s="13">
        <f t="shared" si="0"/>
        <v>76.195030149976077</v>
      </c>
      <c r="E50" s="13">
        <f t="shared" si="0"/>
        <v>77.010326838734684</v>
      </c>
      <c r="F50" s="13">
        <f t="shared" si="0"/>
        <v>78.013169681406467</v>
      </c>
      <c r="G50" s="13">
        <f t="shared" si="0"/>
        <v>76.975050281920403</v>
      </c>
      <c r="H50" s="13">
        <f t="shared" si="0"/>
        <v>76.763818288210203</v>
      </c>
      <c r="I50" s="13">
        <f t="shared" si="0"/>
        <v>76.238876085886801</v>
      </c>
      <c r="J50" s="13">
        <f t="shared" si="0"/>
        <v>75.132893349233427</v>
      </c>
      <c r="K50" s="13">
        <f t="shared" ref="K50:L50" si="1">(K23+K24)/K21*100</f>
        <v>73.215133968913307</v>
      </c>
      <c r="L50" s="13">
        <f t="shared" si="1"/>
        <v>72.23399698091832</v>
      </c>
      <c r="M50" s="13">
        <f t="shared" ref="M50" si="2">(M23+M24)/M21*100</f>
        <v>70.625441815000414</v>
      </c>
      <c r="N50" s="13">
        <f t="shared" ref="N50:O50" si="3">(N23+N24)/N21*100</f>
        <v>69.691928287783185</v>
      </c>
      <c r="O50" s="13">
        <f t="shared" si="3"/>
        <v>69.837522752638847</v>
      </c>
      <c r="P50" s="13">
        <v>70.699634586073898</v>
      </c>
      <c r="Q50" s="13">
        <f t="shared" ref="Q50:AL50" si="4">(Q23+Q24+Q35+Q36)/(Q21+Q33)*100</f>
        <v>72.775655892821817</v>
      </c>
      <c r="R50" s="13">
        <f t="shared" si="4"/>
        <v>73.222638330152151</v>
      </c>
      <c r="S50" s="13">
        <f t="shared" si="4"/>
        <v>73.121385539240009</v>
      </c>
      <c r="T50" s="13">
        <f t="shared" si="4"/>
        <v>71.708282241820768</v>
      </c>
      <c r="U50" s="13">
        <f t="shared" si="4"/>
        <v>72.318340000571951</v>
      </c>
      <c r="V50" s="13">
        <f t="shared" si="4"/>
        <v>69.56710259718642</v>
      </c>
      <c r="W50" s="13">
        <f t="shared" si="4"/>
        <v>67.633085874705287</v>
      </c>
      <c r="X50" s="13">
        <f t="shared" si="4"/>
        <v>66.66931346275004</v>
      </c>
      <c r="Y50" s="13">
        <f t="shared" si="4"/>
        <v>67.059153380019879</v>
      </c>
      <c r="Z50" s="13">
        <f t="shared" si="4"/>
        <v>65.668461608825794</v>
      </c>
      <c r="AA50" s="13">
        <f t="shared" si="4"/>
        <v>64.221901439641655</v>
      </c>
      <c r="AB50" s="13">
        <f t="shared" si="4"/>
        <v>63.815821618701094</v>
      </c>
      <c r="AC50" s="13">
        <f t="shared" si="4"/>
        <v>64.026522011507026</v>
      </c>
      <c r="AD50" s="13">
        <f t="shared" si="4"/>
        <v>62.492450700509941</v>
      </c>
      <c r="AE50" s="13">
        <f t="shared" si="4"/>
        <v>60.586400242467953</v>
      </c>
      <c r="AF50" s="13">
        <f t="shared" si="4"/>
        <v>59.21395537338352</v>
      </c>
      <c r="AG50" s="13">
        <f t="shared" si="4"/>
        <v>58.16911222058053</v>
      </c>
      <c r="AH50" s="13">
        <f t="shared" si="4"/>
        <v>57.845641819297221</v>
      </c>
      <c r="AI50" s="13">
        <f t="shared" si="4"/>
        <v>58.677494850715185</v>
      </c>
      <c r="AJ50" s="13">
        <f t="shared" si="4"/>
        <v>60.708993044137891</v>
      </c>
      <c r="AK50" s="13">
        <f t="shared" si="4"/>
        <v>60.606380108725176</v>
      </c>
      <c r="AL50" s="13">
        <f t="shared" si="4"/>
        <v>62.550610102947793</v>
      </c>
      <c r="AM50" s="13">
        <f>(AM23+AM24+AM35+AM36)/(AM21+AM33)*100</f>
        <v>63.590317296942224</v>
      </c>
    </row>
    <row r="51" spans="2:39" x14ac:dyDescent="0.2">
      <c r="B51" s="13">
        <f>(B31+B32)/B29*100</f>
        <v>76.703880324353506</v>
      </c>
      <c r="C51" s="13">
        <f t="shared" ref="C51:J51" si="5">(C31+C32)/C29*100</f>
        <v>76.93420382933212</v>
      </c>
      <c r="D51" s="13">
        <f t="shared" si="5"/>
        <v>77.058182825217287</v>
      </c>
      <c r="E51" s="13">
        <f t="shared" si="5"/>
        <v>77.209949125066885</v>
      </c>
      <c r="F51" s="13">
        <f t="shared" si="5"/>
        <v>77.753316253011263</v>
      </c>
      <c r="G51" s="13">
        <f t="shared" si="5"/>
        <v>77.616249242648991</v>
      </c>
      <c r="H51" s="13">
        <f t="shared" si="5"/>
        <v>77.267902430847812</v>
      </c>
      <c r="I51" s="13">
        <f t="shared" si="5"/>
        <v>77.004522645637252</v>
      </c>
      <c r="J51" s="13">
        <f t="shared" si="5"/>
        <v>77.595686574026416</v>
      </c>
      <c r="K51" s="13">
        <f t="shared" ref="K51:L51" si="6">(K31+K32)/K29*100</f>
        <v>78.043182736058142</v>
      </c>
      <c r="L51" s="13">
        <f t="shared" si="6"/>
        <v>77.378967670920602</v>
      </c>
      <c r="M51" s="13">
        <f t="shared" ref="M51" si="7">(M31+M32)/M29*100</f>
        <v>76.243119773110095</v>
      </c>
      <c r="N51" s="13">
        <f t="shared" ref="N51:O51" si="8">(N31+N32)/N29*100</f>
        <v>74.549257455133883</v>
      </c>
      <c r="O51" s="13">
        <f t="shared" si="8"/>
        <v>73.144219766203065</v>
      </c>
      <c r="P51" s="13">
        <v>71.999546026287078</v>
      </c>
      <c r="Q51" s="13">
        <f t="shared" ref="Q51:AL51" si="9">(Q31+Q32+Q43+Q44)/(Q29+Q41)*100</f>
        <v>75.301595952039833</v>
      </c>
      <c r="R51" s="13">
        <f t="shared" si="9"/>
        <v>74.833925809870763</v>
      </c>
      <c r="S51" s="13">
        <f t="shared" si="9"/>
        <v>75.121664652142158</v>
      </c>
      <c r="T51" s="13">
        <f t="shared" si="9"/>
        <v>75.310917056264742</v>
      </c>
      <c r="U51" s="13">
        <f t="shared" si="9"/>
        <v>74.963297806260059</v>
      </c>
      <c r="V51" s="13">
        <f t="shared" si="9"/>
        <v>73.349123669542465</v>
      </c>
      <c r="W51" s="13">
        <f t="shared" si="9"/>
        <v>72.005898476589181</v>
      </c>
      <c r="X51" s="13">
        <f t="shared" si="9"/>
        <v>71.205054610840378</v>
      </c>
      <c r="Y51" s="13">
        <f t="shared" si="9"/>
        <v>70.562566137206289</v>
      </c>
      <c r="Z51" s="13">
        <f t="shared" si="9"/>
        <v>69.961768805372287</v>
      </c>
      <c r="AA51" s="13">
        <f t="shared" si="9"/>
        <v>69.095090280395496</v>
      </c>
      <c r="AB51" s="13">
        <f t="shared" si="9"/>
        <v>69.147166419467993</v>
      </c>
      <c r="AC51" s="13">
        <f t="shared" si="9"/>
        <v>70.218659897895861</v>
      </c>
      <c r="AD51" s="13">
        <f t="shared" si="9"/>
        <v>69.722530419887221</v>
      </c>
      <c r="AE51" s="13">
        <f t="shared" si="9"/>
        <v>68.790860738241406</v>
      </c>
      <c r="AF51" s="13">
        <f t="shared" si="9"/>
        <v>67.591761165634139</v>
      </c>
      <c r="AG51" s="13">
        <f t="shared" si="9"/>
        <v>66.662238681335253</v>
      </c>
      <c r="AH51" s="13">
        <f t="shared" si="9"/>
        <v>66.561554647524929</v>
      </c>
      <c r="AI51" s="13">
        <f t="shared" si="9"/>
        <v>67.143532507431814</v>
      </c>
      <c r="AJ51" s="13">
        <f t="shared" si="9"/>
        <v>68.397617234025361</v>
      </c>
      <c r="AK51" s="13">
        <f t="shared" si="9"/>
        <v>69.457486621717308</v>
      </c>
      <c r="AL51" s="13">
        <f t="shared" si="9"/>
        <v>70.346517107353861</v>
      </c>
      <c r="AM51" s="13">
        <f>(AM31+AM32+AM43+AM44)/(AM29+AM41)*100</f>
        <v>71.202506710110796</v>
      </c>
    </row>
    <row r="52" spans="2:39" x14ac:dyDescent="0.2">
      <c r="B52" s="13">
        <f>(B28+B27)/B25*100</f>
        <v>73.841342348467435</v>
      </c>
      <c r="C52" s="13">
        <f t="shared" ref="C52:J52" si="10">(C28+C27)/C25*100</f>
        <v>71.39375335111049</v>
      </c>
      <c r="D52" s="13">
        <f t="shared" si="10"/>
        <v>73.856942743567785</v>
      </c>
      <c r="E52" s="13">
        <f t="shared" si="10"/>
        <v>76.486682150907569</v>
      </c>
      <c r="F52" s="13">
        <f t="shared" si="10"/>
        <v>78.659772447089466</v>
      </c>
      <c r="G52" s="13">
        <f t="shared" si="10"/>
        <v>75.398476773016569</v>
      </c>
      <c r="H52" s="13">
        <f t="shared" si="10"/>
        <v>75.591744144199893</v>
      </c>
      <c r="I52" s="13">
        <f t="shared" si="10"/>
        <v>74.691569241676433</v>
      </c>
      <c r="J52" s="13">
        <f t="shared" si="10"/>
        <v>70.679602925301552</v>
      </c>
      <c r="K52" s="13">
        <f t="shared" ref="K52:L52" si="11">(K28+K27)/K25*100</f>
        <v>64.995502011611705</v>
      </c>
      <c r="L52" s="13">
        <f t="shared" si="11"/>
        <v>63.989843855303974</v>
      </c>
      <c r="M52" s="13">
        <f t="shared" ref="M52" si="12">(M28+M27)/M25*100</f>
        <v>61.09813708147378</v>
      </c>
      <c r="N52" s="13">
        <f t="shared" ref="N52:O52" si="13">(N28+N27)/N25*100</f>
        <v>61.73894241842477</v>
      </c>
      <c r="O52" s="13">
        <f t="shared" si="13"/>
        <v>64.728916364619209</v>
      </c>
      <c r="P52" s="13">
        <v>68.687756592531684</v>
      </c>
      <c r="Q52" s="13">
        <f t="shared" ref="Q52:AL52" si="14">(Q28+Q27+Q39+Q40)/(Q25+Q37)*100</f>
        <v>68.194051829354862</v>
      </c>
      <c r="R52" s="13">
        <f t="shared" si="14"/>
        <v>70.622331380909316</v>
      </c>
      <c r="S52" s="13">
        <f t="shared" si="14"/>
        <v>69.829755565253123</v>
      </c>
      <c r="T52" s="13">
        <f t="shared" si="14"/>
        <v>65.978231849571287</v>
      </c>
      <c r="U52" s="13">
        <f t="shared" si="14"/>
        <v>68.308121766753061</v>
      </c>
      <c r="V52" s="13">
        <f t="shared" si="14"/>
        <v>63.81693132278253</v>
      </c>
      <c r="W52" s="13">
        <f t="shared" si="14"/>
        <v>61.189202351101379</v>
      </c>
      <c r="X52" s="13">
        <f t="shared" si="14"/>
        <v>60.114473329600393</v>
      </c>
      <c r="Y52" s="13">
        <f t="shared" si="14"/>
        <v>62.518204861988757</v>
      </c>
      <c r="Z52" s="13">
        <f t="shared" si="14"/>
        <v>59.882776589198514</v>
      </c>
      <c r="AA52" s="13">
        <f t="shared" si="14"/>
        <v>57.248179924933659</v>
      </c>
      <c r="AB52" s="13">
        <f t="shared" si="14"/>
        <v>55.700197987143163</v>
      </c>
      <c r="AC52" s="13">
        <f t="shared" si="14"/>
        <v>54.720281767875633</v>
      </c>
      <c r="AD52" s="13">
        <f t="shared" si="14"/>
        <v>51.902909162610001</v>
      </c>
      <c r="AE52" s="13">
        <f t="shared" si="14"/>
        <v>49.672520414649789</v>
      </c>
      <c r="AF52" s="13">
        <f t="shared" si="14"/>
        <v>48.473221149591275</v>
      </c>
      <c r="AG52" s="13">
        <f t="shared" si="14"/>
        <v>46.581848635610044</v>
      </c>
      <c r="AH52" s="13">
        <f t="shared" si="14"/>
        <v>45.885358017624853</v>
      </c>
      <c r="AI52" s="13">
        <f t="shared" si="14"/>
        <v>47.074376969425025</v>
      </c>
      <c r="AJ52" s="13">
        <f t="shared" si="14"/>
        <v>50.361493128892889</v>
      </c>
      <c r="AK52" s="13">
        <f t="shared" si="14"/>
        <v>48.679652664229188</v>
      </c>
      <c r="AL52" s="13">
        <f t="shared" si="14"/>
        <v>51.231377397904375</v>
      </c>
      <c r="AM52" s="13">
        <f>(AM28+AM27+AM39+AM40)/(AM25+AM37)*100</f>
        <v>52.771320271139174</v>
      </c>
    </row>
    <row r="54" spans="2:39" x14ac:dyDescent="0.2"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</row>
    <row r="55" spans="2:39" x14ac:dyDescent="0.2">
      <c r="N55" s="13">
        <f>(N15+N16)/N13*100</f>
        <v>77.40592922476317</v>
      </c>
      <c r="O55" s="13"/>
      <c r="P55" s="13"/>
      <c r="Q55" s="13">
        <f t="shared" ref="Q55:AL55" si="15">(Q15+Q16)/Q13*100</f>
        <v>74.051883427703899</v>
      </c>
      <c r="R55" s="13">
        <f t="shared" si="15"/>
        <v>73.538410811919448</v>
      </c>
      <c r="S55" s="13">
        <f t="shared" si="15"/>
        <v>73.782227115699939</v>
      </c>
      <c r="T55" s="13">
        <f t="shared" si="15"/>
        <v>73.925369457233316</v>
      </c>
      <c r="U55" s="13">
        <f t="shared" si="15"/>
        <v>73.702394532679619</v>
      </c>
      <c r="V55" s="13">
        <f t="shared" si="15"/>
        <v>72.189198689436381</v>
      </c>
      <c r="W55" s="13">
        <f t="shared" si="15"/>
        <v>70.956592600521034</v>
      </c>
      <c r="X55" s="13">
        <f t="shared" si="15"/>
        <v>70.2080794108048</v>
      </c>
      <c r="Y55" s="13">
        <f t="shared" si="15"/>
        <v>69.640843621561331</v>
      </c>
      <c r="Z55" s="13">
        <f t="shared" si="15"/>
        <v>69.078471708583052</v>
      </c>
      <c r="AA55" s="13">
        <f t="shared" si="15"/>
        <v>68.213503273329835</v>
      </c>
      <c r="AB55" s="13">
        <f t="shared" si="15"/>
        <v>68.291978668918858</v>
      </c>
      <c r="AC55" s="13">
        <f t="shared" si="15"/>
        <v>69.59992940872894</v>
      </c>
      <c r="AD55" s="13">
        <f t="shared" si="15"/>
        <v>69.175858596720346</v>
      </c>
      <c r="AE55" s="13">
        <f t="shared" si="15"/>
        <v>68.243307845257917</v>
      </c>
      <c r="AF55" s="13">
        <f t="shared" si="15"/>
        <v>67.043905764582561</v>
      </c>
      <c r="AG55" s="13">
        <f t="shared" si="15"/>
        <v>66.069389799625384</v>
      </c>
      <c r="AH55" s="13">
        <f t="shared" si="15"/>
        <v>66.051607361392655</v>
      </c>
      <c r="AI55" s="13">
        <f t="shared" si="15"/>
        <v>66.66462346018352</v>
      </c>
      <c r="AJ55" s="13">
        <f t="shared" si="15"/>
        <v>67.874677188458193</v>
      </c>
      <c r="AK55" s="13">
        <f t="shared" si="15"/>
        <v>68.943742182626082</v>
      </c>
      <c r="AL55" s="13">
        <f t="shared" si="15"/>
        <v>69.85532692938267</v>
      </c>
      <c r="AM55" s="13">
        <f>(AM15+AM16)/AM13*100</f>
        <v>70.66644441147092</v>
      </c>
    </row>
  </sheetData>
  <mergeCells count="2">
    <mergeCell ref="A2:B2"/>
    <mergeCell ref="A3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39997558519241921"/>
  </sheetPr>
  <dimension ref="A1:AW53"/>
  <sheetViews>
    <sheetView topLeftCell="A40" zoomScale="160" zoomScaleNormal="160" workbookViewId="0">
      <pane xSplit="16" topLeftCell="AJ1" activePane="topRight" state="frozen"/>
      <selection activeCell="AM4" sqref="AM4"/>
      <selection pane="topRight" activeCell="AJ43" sqref="AJ43"/>
    </sheetView>
  </sheetViews>
  <sheetFormatPr defaultRowHeight="12.75" outlineLevelRow="1" outlineLevelCol="1" x14ac:dyDescent="0.2"/>
  <cols>
    <col min="1" max="1" width="39.140625" customWidth="1"/>
    <col min="2" max="12" width="14" hidden="1" customWidth="1" outlineLevel="1"/>
    <col min="13" max="13" width="14" hidden="1" customWidth="1" outlineLevel="1" collapsed="1"/>
    <col min="14" max="17" width="15" hidden="1" customWidth="1" outlineLevel="1" collapsed="1"/>
    <col min="18" max="25" width="15" hidden="1" customWidth="1" outlineLevel="1"/>
    <col min="26" max="26" width="15" customWidth="1" collapsed="1"/>
    <col min="27" max="29" width="16.28515625" bestFit="1" customWidth="1"/>
    <col min="30" max="38" width="16.28515625" customWidth="1"/>
    <col min="39" max="39" width="16.28515625" bestFit="1" customWidth="1"/>
  </cols>
  <sheetData>
    <row r="1" spans="1:49" s="1" customFormat="1" ht="14.85" customHeight="1" x14ac:dyDescent="0.2">
      <c r="A1" s="122" t="s">
        <v>41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/>
      <c r="AO1"/>
      <c r="AP1"/>
      <c r="AQ1"/>
      <c r="AR1"/>
      <c r="AS1"/>
      <c r="AT1"/>
      <c r="AU1"/>
      <c r="AV1"/>
      <c r="AW1"/>
    </row>
    <row r="2" spans="1:49" s="1" customFormat="1" ht="14.85" customHeight="1" x14ac:dyDescent="0.2">
      <c r="A2" s="133"/>
      <c r="B2" s="133"/>
      <c r="AN2"/>
      <c r="AO2"/>
      <c r="AP2"/>
      <c r="AQ2"/>
      <c r="AR2"/>
      <c r="AS2"/>
      <c r="AT2"/>
      <c r="AU2"/>
      <c r="AV2"/>
      <c r="AW2"/>
    </row>
    <row r="3" spans="1:49" s="1" customFormat="1" ht="14.45" customHeight="1" x14ac:dyDescent="0.2">
      <c r="A3" s="132" t="s">
        <v>0</v>
      </c>
      <c r="B3" s="132"/>
      <c r="AM3" s="129">
        <v>44958</v>
      </c>
      <c r="AN3"/>
      <c r="AO3"/>
      <c r="AP3"/>
      <c r="AQ3"/>
      <c r="AR3"/>
      <c r="AS3"/>
      <c r="AT3"/>
      <c r="AU3"/>
      <c r="AV3"/>
      <c r="AW3"/>
    </row>
    <row r="4" spans="1:49" s="1" customFormat="1" ht="25.9" customHeight="1" thickBot="1" x14ac:dyDescent="0.25">
      <c r="A4" s="2" t="s">
        <v>1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69</v>
      </c>
      <c r="M4" s="2" t="s">
        <v>70</v>
      </c>
      <c r="N4" s="2" t="s">
        <v>71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  <c r="Y4" s="2" t="s">
        <v>84</v>
      </c>
      <c r="Z4" s="2" t="s">
        <v>85</v>
      </c>
      <c r="AA4" s="2" t="s">
        <v>86</v>
      </c>
      <c r="AB4" s="2" t="s">
        <v>87</v>
      </c>
      <c r="AC4" s="2" t="s">
        <v>88</v>
      </c>
      <c r="AD4" s="2" t="s">
        <v>89</v>
      </c>
      <c r="AE4" s="2" t="s">
        <v>90</v>
      </c>
      <c r="AF4" s="2" t="s">
        <v>91</v>
      </c>
      <c r="AG4" s="2" t="s">
        <v>92</v>
      </c>
      <c r="AH4" s="125">
        <v>44805</v>
      </c>
      <c r="AI4" s="125">
        <v>44835</v>
      </c>
      <c r="AJ4" s="125">
        <v>44866</v>
      </c>
      <c r="AK4" s="125">
        <v>44896</v>
      </c>
      <c r="AL4" s="125">
        <v>44927</v>
      </c>
      <c r="AM4" s="125">
        <f>'Доли в срочных'!$AM$3</f>
        <v>44958</v>
      </c>
      <c r="AN4"/>
      <c r="AO4"/>
      <c r="AP4"/>
      <c r="AQ4"/>
      <c r="AR4"/>
      <c r="AS4"/>
      <c r="AT4"/>
      <c r="AU4"/>
      <c r="AV4"/>
      <c r="AW4"/>
    </row>
    <row r="5" spans="1:49" s="1" customFormat="1" ht="23.85" customHeight="1" thickTop="1" x14ac:dyDescent="0.2">
      <c r="A5" s="3" t="s">
        <v>25</v>
      </c>
      <c r="B5" s="4">
        <v>8586514.0394491721</v>
      </c>
      <c r="C5" s="4">
        <v>8648879.2353112046</v>
      </c>
      <c r="D5" s="4">
        <v>9220151.8573236633</v>
      </c>
      <c r="E5" s="4">
        <v>10567305.433475161</v>
      </c>
      <c r="F5" s="4">
        <v>9663737.5676865354</v>
      </c>
      <c r="G5" s="4">
        <v>9456013.7625812795</v>
      </c>
      <c r="H5" s="4">
        <v>9400230.5686334688</v>
      </c>
      <c r="I5" s="4">
        <v>9712594.6017070077</v>
      </c>
      <c r="J5" s="4">
        <v>10403786.793931616</v>
      </c>
      <c r="K5" s="4">
        <v>10055937.884767339</v>
      </c>
      <c r="L5" s="4">
        <v>9984641.3672365416</v>
      </c>
      <c r="M5" s="4">
        <v>9778504.2059608456</v>
      </c>
      <c r="N5" s="4">
        <v>9915901.931558162</v>
      </c>
      <c r="O5" s="4">
        <v>9990209.0936869569</v>
      </c>
      <c r="P5" s="4">
        <v>9918300.5975039434</v>
      </c>
      <c r="Q5" s="4">
        <v>9825756.1739183925</v>
      </c>
      <c r="R5" s="4">
        <v>9746297.2988341209</v>
      </c>
      <c r="S5" s="4">
        <v>9342834.7874868251</v>
      </c>
      <c r="T5" s="4">
        <v>9107006.5854703896</v>
      </c>
      <c r="U5" s="4">
        <v>8683548.0651361812</v>
      </c>
      <c r="V5" s="4">
        <v>8789092.0040080007</v>
      </c>
      <c r="W5" s="4">
        <v>9213459.6923926566</v>
      </c>
      <c r="X5" s="4">
        <v>9087543.5399551503</v>
      </c>
      <c r="Y5" s="4">
        <v>9506178.1717880834</v>
      </c>
      <c r="Z5" s="4">
        <v>9534943.1654859819</v>
      </c>
      <c r="AA5" s="4">
        <v>10016328.90896406</v>
      </c>
      <c r="AB5" s="4">
        <v>10508840.593807563</v>
      </c>
      <c r="AC5" s="4">
        <v>10539397.761198578</v>
      </c>
      <c r="AD5" s="4">
        <v>9359223.5450020507</v>
      </c>
      <c r="AE5" s="4">
        <v>9347623.0283335093</v>
      </c>
      <c r="AF5" s="4">
        <v>9610028.1341939196</v>
      </c>
      <c r="AG5" s="4">
        <v>9799300.7876005303</v>
      </c>
      <c r="AH5" s="4">
        <v>9733361.5617374294</v>
      </c>
      <c r="AI5" s="4">
        <v>9390503.9168530498</v>
      </c>
      <c r="AJ5" s="4">
        <v>9180675.0845984891</v>
      </c>
      <c r="AK5" s="4">
        <v>9202629.8914360907</v>
      </c>
      <c r="AL5" s="4">
        <v>10101169.2160351</v>
      </c>
      <c r="AM5" s="4">
        <f>'[2]Остаток_по срокам_безотз'!B10</f>
        <v>9749066.7411314808</v>
      </c>
      <c r="AN5"/>
      <c r="AO5"/>
      <c r="AP5"/>
      <c r="AQ5"/>
      <c r="AR5"/>
      <c r="AS5"/>
      <c r="AT5"/>
      <c r="AU5"/>
      <c r="AV5"/>
      <c r="AW5"/>
    </row>
    <row r="6" spans="1:49" s="1" customFormat="1" ht="13.35" customHeight="1" outlineLevel="1" x14ac:dyDescent="0.2">
      <c r="A6" s="5" t="s">
        <v>17</v>
      </c>
      <c r="B6" s="6">
        <v>2409514.5685642585</v>
      </c>
      <c r="C6" s="6">
        <v>2412378.1047803159</v>
      </c>
      <c r="D6" s="6">
        <v>2431848.3753744503</v>
      </c>
      <c r="E6" s="6">
        <v>2699196.5692350999</v>
      </c>
      <c r="F6" s="6">
        <v>2347357.1761053093</v>
      </c>
      <c r="G6" s="6">
        <v>2237862.2945020599</v>
      </c>
      <c r="H6" s="6">
        <v>2178595.1763268318</v>
      </c>
      <c r="I6" s="6">
        <v>2306994.9161186679</v>
      </c>
      <c r="J6" s="6">
        <v>2436484.0417048838</v>
      </c>
      <c r="K6" s="6">
        <v>2399857.7048216267</v>
      </c>
      <c r="L6" s="6">
        <v>2548753.8363804282</v>
      </c>
      <c r="M6" s="6">
        <v>2630017.8691125615</v>
      </c>
      <c r="N6" s="6">
        <v>2750252.1703510955</v>
      </c>
      <c r="O6" s="6">
        <v>2897920.1781872544</v>
      </c>
      <c r="P6" s="6">
        <v>2931972.4823510018</v>
      </c>
      <c r="Q6" s="6">
        <v>3024253.732574543</v>
      </c>
      <c r="R6" s="6">
        <v>3033533.9152644314</v>
      </c>
      <c r="S6" s="6">
        <v>2904476.8771506473</v>
      </c>
      <c r="T6" s="6">
        <v>3086580.1465132143</v>
      </c>
      <c r="U6" s="6">
        <v>2925834.6515656672</v>
      </c>
      <c r="V6" s="6">
        <v>3263000.2708820025</v>
      </c>
      <c r="W6" s="6">
        <v>3703710.7816547942</v>
      </c>
      <c r="X6" s="6">
        <v>3810266.093093737</v>
      </c>
      <c r="Y6" s="6">
        <v>3961604.4439358721</v>
      </c>
      <c r="Z6" s="6">
        <v>3947972.8211306017</v>
      </c>
      <c r="AA6" s="6">
        <v>4401955.9708759952</v>
      </c>
      <c r="AB6" s="6">
        <v>4617439.5266254395</v>
      </c>
      <c r="AC6" s="6">
        <v>4502204.4863427654</v>
      </c>
      <c r="AD6" s="6">
        <v>4120264.0631816601</v>
      </c>
      <c r="AE6" s="6">
        <v>4298307.3410545299</v>
      </c>
      <c r="AF6" s="6">
        <v>4628967.5261803502</v>
      </c>
      <c r="AG6" s="6">
        <v>4843596.1580336904</v>
      </c>
      <c r="AH6" s="6">
        <v>4900577.5144174704</v>
      </c>
      <c r="AI6" s="6">
        <v>4671293.7735633599</v>
      </c>
      <c r="AJ6" s="6">
        <v>4442047.81576824</v>
      </c>
      <c r="AK6" s="6">
        <v>4439561.6481985496</v>
      </c>
      <c r="AL6" s="6">
        <v>4796466.3347127996</v>
      </c>
      <c r="AM6" s="6">
        <f>'[2]Остаток_по срокам_безотз'!B11</f>
        <v>4488418.7207492301</v>
      </c>
      <c r="AN6"/>
      <c r="AO6"/>
      <c r="AP6"/>
      <c r="AQ6"/>
      <c r="AR6"/>
      <c r="AS6"/>
      <c r="AT6"/>
      <c r="AU6"/>
      <c r="AV6"/>
      <c r="AW6"/>
    </row>
    <row r="7" spans="1:49" s="1" customFormat="1" ht="13.35" customHeight="1" outlineLevel="1" x14ac:dyDescent="0.2">
      <c r="A7" s="5" t="s">
        <v>18</v>
      </c>
      <c r="B7" s="6">
        <v>1911026.0451567231</v>
      </c>
      <c r="C7" s="6">
        <v>1902177.8756508199</v>
      </c>
      <c r="D7" s="6">
        <v>2074311.0362903001</v>
      </c>
      <c r="E7" s="6">
        <v>2671795.5203559999</v>
      </c>
      <c r="F7" s="6">
        <v>2528259.6610448686</v>
      </c>
      <c r="G7" s="6">
        <v>2541266.7570105297</v>
      </c>
      <c r="H7" s="6">
        <v>2560842.7336265901</v>
      </c>
      <c r="I7" s="6">
        <v>2713393.354091072</v>
      </c>
      <c r="J7" s="6">
        <v>3069388.5561888628</v>
      </c>
      <c r="K7" s="6">
        <v>2949438.0689167688</v>
      </c>
      <c r="L7" s="6">
        <v>2848599.3997817724</v>
      </c>
      <c r="M7" s="6">
        <v>2742284.2886653333</v>
      </c>
      <c r="N7" s="6">
        <v>2858306.0719371024</v>
      </c>
      <c r="O7" s="6">
        <v>2860267.9406520375</v>
      </c>
      <c r="P7" s="6">
        <v>2882515.2150730798</v>
      </c>
      <c r="Q7" s="6">
        <v>2943262.1035137339</v>
      </c>
      <c r="R7" s="6">
        <v>2928886.6987048103</v>
      </c>
      <c r="S7" s="6">
        <v>2829438.8035310414</v>
      </c>
      <c r="T7" s="6">
        <v>2731045.9071162194</v>
      </c>
      <c r="U7" s="6">
        <v>2587507.7664665347</v>
      </c>
      <c r="V7" s="6">
        <v>2472095.9386345893</v>
      </c>
      <c r="W7" s="6">
        <v>2522041.7840645742</v>
      </c>
      <c r="X7" s="6">
        <v>2437015.6361257294</v>
      </c>
      <c r="Y7" s="6">
        <v>2623642.14634379</v>
      </c>
      <c r="Z7" s="6">
        <v>2690321.9381522462</v>
      </c>
      <c r="AA7" s="6">
        <v>2671660.7152035222</v>
      </c>
      <c r="AB7" s="6">
        <v>2786131.9108213796</v>
      </c>
      <c r="AC7" s="6">
        <v>2791507.7817545636</v>
      </c>
      <c r="AD7" s="6">
        <v>2456754.79447348</v>
      </c>
      <c r="AE7" s="6">
        <v>2412097.91567354</v>
      </c>
      <c r="AF7" s="6">
        <v>2407691.5621088599</v>
      </c>
      <c r="AG7" s="6">
        <v>2466265.1260418501</v>
      </c>
      <c r="AH7" s="6">
        <v>2478048.1824912298</v>
      </c>
      <c r="AI7" s="6">
        <v>2447019.8364337399</v>
      </c>
      <c r="AJ7" s="6">
        <v>2492414.5915896702</v>
      </c>
      <c r="AK7" s="6">
        <v>2502944.5566201801</v>
      </c>
      <c r="AL7" s="6">
        <v>2758629.2145668701</v>
      </c>
      <c r="AM7" s="6">
        <f>'[2]Остаток_по срокам_безотз'!B12</f>
        <v>2810331.6389763802</v>
      </c>
      <c r="AN7"/>
      <c r="AO7"/>
      <c r="AP7"/>
      <c r="AQ7"/>
      <c r="AR7"/>
      <c r="AS7"/>
      <c r="AT7"/>
      <c r="AU7"/>
      <c r="AV7"/>
      <c r="AW7"/>
    </row>
    <row r="8" spans="1:49" s="1" customFormat="1" ht="13.35" customHeight="1" outlineLevel="1" x14ac:dyDescent="0.2">
      <c r="A8" s="5" t="s">
        <v>19</v>
      </c>
      <c r="B8" s="6">
        <v>4265973.4257281916</v>
      </c>
      <c r="C8" s="6">
        <v>4334323.2548800679</v>
      </c>
      <c r="D8" s="6">
        <v>4713992.4456589147</v>
      </c>
      <c r="E8" s="6">
        <v>5196313.3438840602</v>
      </c>
      <c r="F8" s="6">
        <v>4788120.7305363556</v>
      </c>
      <c r="G8" s="6">
        <v>4676884.7110686889</v>
      </c>
      <c r="H8" s="6">
        <v>4660792.658680046</v>
      </c>
      <c r="I8" s="6">
        <v>4692206.3314972688</v>
      </c>
      <c r="J8" s="6">
        <v>4897914.196037868</v>
      </c>
      <c r="K8" s="6">
        <v>4706642.1110289404</v>
      </c>
      <c r="L8" s="6">
        <v>4587288.131074341</v>
      </c>
      <c r="M8" s="6">
        <v>4406202.0481829541</v>
      </c>
      <c r="N8" s="6">
        <v>4307343.6892699627</v>
      </c>
      <c r="O8" s="6">
        <v>4232020.9748476641</v>
      </c>
      <c r="P8" s="6">
        <v>4103812.9000798622</v>
      </c>
      <c r="Q8" s="6">
        <v>3858240.3378301151</v>
      </c>
      <c r="R8" s="6">
        <v>3783876.6848648805</v>
      </c>
      <c r="S8" s="6">
        <v>3608919.1068051388</v>
      </c>
      <c r="T8" s="6">
        <v>3289380.5318409568</v>
      </c>
      <c r="U8" s="6">
        <v>3170205.6471039793</v>
      </c>
      <c r="V8" s="6">
        <v>3053995.7944914089</v>
      </c>
      <c r="W8" s="6">
        <v>2987707.1266732872</v>
      </c>
      <c r="X8" s="6">
        <v>2840261.8107356844</v>
      </c>
      <c r="Y8" s="6">
        <v>2920931.5815084218</v>
      </c>
      <c r="Z8" s="6">
        <v>2896648.4062031335</v>
      </c>
      <c r="AA8" s="6">
        <v>2942712.2228845414</v>
      </c>
      <c r="AB8" s="6">
        <v>3105269.1563607454</v>
      </c>
      <c r="AC8" s="6">
        <v>3245685.4931012476</v>
      </c>
      <c r="AD8" s="6">
        <v>2782204.6873469101</v>
      </c>
      <c r="AE8" s="6">
        <v>2637217.7716054399</v>
      </c>
      <c r="AF8" s="6">
        <v>2573369.0459047002</v>
      </c>
      <c r="AG8" s="6">
        <v>2489439.5035249898</v>
      </c>
      <c r="AH8" s="6">
        <v>2354735.86482873</v>
      </c>
      <c r="AI8" s="6">
        <v>2272190.3068559598</v>
      </c>
      <c r="AJ8" s="6">
        <v>2246212.6772405799</v>
      </c>
      <c r="AK8" s="6">
        <v>2260123.68661736</v>
      </c>
      <c r="AL8" s="6">
        <v>2546073.6667553899</v>
      </c>
      <c r="AM8" s="6">
        <f>'[2]Остаток_по срокам_безотз'!B13</f>
        <v>2450316.3814058602</v>
      </c>
      <c r="AN8"/>
      <c r="AO8"/>
      <c r="AP8"/>
      <c r="AQ8"/>
      <c r="AR8"/>
      <c r="AS8"/>
      <c r="AT8"/>
      <c r="AU8"/>
      <c r="AV8"/>
      <c r="AW8"/>
    </row>
    <row r="9" spans="1:49" s="1" customFormat="1" ht="13.35" customHeight="1" outlineLevel="1" x14ac:dyDescent="0.2">
      <c r="A9" s="7" t="s">
        <v>20</v>
      </c>
      <c r="B9" s="12">
        <v>1492329.1234431698</v>
      </c>
      <c r="C9" s="12">
        <v>1425133.488737196</v>
      </c>
      <c r="D9" s="12">
        <v>1687012.1731784749</v>
      </c>
      <c r="E9" s="12">
        <v>1872303.1913092001</v>
      </c>
      <c r="F9" s="12">
        <v>1728322.7100091861</v>
      </c>
      <c r="G9" s="12">
        <v>1655012.1460001101</v>
      </c>
      <c r="H9" s="12">
        <v>1729649.7866545361</v>
      </c>
      <c r="I9" s="12">
        <v>1864664.1289579801</v>
      </c>
      <c r="J9" s="12">
        <v>2127488.5306709646</v>
      </c>
      <c r="K9" s="12">
        <v>2198514.2558195572</v>
      </c>
      <c r="L9" s="12">
        <v>2266010.4461520836</v>
      </c>
      <c r="M9" s="12">
        <v>2234942.2491451073</v>
      </c>
      <c r="N9" s="12">
        <v>2302895.3061059909</v>
      </c>
      <c r="O9" s="12">
        <v>2322263.8530290229</v>
      </c>
      <c r="P9" s="12">
        <v>2347211.5292671137</v>
      </c>
      <c r="Q9" s="12">
        <v>2321310.8977997312</v>
      </c>
      <c r="R9" s="12">
        <v>2507593.6272685686</v>
      </c>
      <c r="S9" s="12">
        <v>2404934.9261665801</v>
      </c>
      <c r="T9" s="12">
        <v>2551050.1416551652</v>
      </c>
      <c r="U9" s="12">
        <v>2292706.3714587842</v>
      </c>
      <c r="V9" s="12">
        <v>2369907.2686239756</v>
      </c>
      <c r="W9" s="12">
        <v>2648358.7634575479</v>
      </c>
      <c r="X9" s="12">
        <v>2607118.3882184895</v>
      </c>
      <c r="Y9" s="12">
        <v>2638057.8837474445</v>
      </c>
      <c r="Z9" s="12">
        <v>2580660.5013297219</v>
      </c>
      <c r="AA9" s="12">
        <v>2762362.173716167</v>
      </c>
      <c r="AB9" s="12">
        <v>2858445.5206352402</v>
      </c>
      <c r="AC9" s="12">
        <v>2641640.7407734585</v>
      </c>
      <c r="AD9" s="12">
        <v>2404010.4366156799</v>
      </c>
      <c r="AE9" s="12">
        <v>2546980.7611076301</v>
      </c>
      <c r="AF9" s="12">
        <v>2744548.2802063399</v>
      </c>
      <c r="AG9" s="12">
        <v>2811537.9714346402</v>
      </c>
      <c r="AH9" s="12">
        <v>2865932.3261940898</v>
      </c>
      <c r="AI9" s="12">
        <v>2712020.8499859199</v>
      </c>
      <c r="AJ9" s="12">
        <v>2658831.6539102602</v>
      </c>
      <c r="AK9" s="12">
        <v>2742148.1971769799</v>
      </c>
      <c r="AL9" s="12">
        <v>2882350.9204016598</v>
      </c>
      <c r="AM9" s="12">
        <f>'[2]Остаток_по срокам_безотз'!B14</f>
        <v>2759943.1945335302</v>
      </c>
      <c r="AN9"/>
      <c r="AO9"/>
      <c r="AP9"/>
      <c r="AQ9"/>
      <c r="AR9"/>
      <c r="AS9"/>
      <c r="AT9"/>
      <c r="AU9"/>
      <c r="AV9"/>
      <c r="AW9"/>
    </row>
    <row r="10" spans="1:49" s="1" customFormat="1" ht="13.35" customHeight="1" outlineLevel="1" x14ac:dyDescent="0.2">
      <c r="A10" s="5" t="s">
        <v>17</v>
      </c>
      <c r="B10" s="6">
        <v>661839.53135888709</v>
      </c>
      <c r="C10" s="6">
        <v>659566.06871215196</v>
      </c>
      <c r="D10" s="6">
        <v>641833.62793880026</v>
      </c>
      <c r="E10" s="6">
        <v>700564.66573619994</v>
      </c>
      <c r="F10" s="6">
        <v>625026.81965452805</v>
      </c>
      <c r="G10" s="6">
        <v>615457.83258190518</v>
      </c>
      <c r="H10" s="6">
        <v>632567.66699975997</v>
      </c>
      <c r="I10" s="6">
        <v>746959.59854504187</v>
      </c>
      <c r="J10" s="6">
        <v>878545.91058622813</v>
      </c>
      <c r="K10" s="6">
        <v>978869.83132408978</v>
      </c>
      <c r="L10" s="6">
        <v>1124687.9558516145</v>
      </c>
      <c r="M10" s="6">
        <v>1157261.860457344</v>
      </c>
      <c r="N10" s="6">
        <v>1112886.7174070196</v>
      </c>
      <c r="O10" s="6">
        <v>1141444.6186065581</v>
      </c>
      <c r="P10" s="6">
        <v>1116343.4992144415</v>
      </c>
      <c r="Q10" s="6">
        <v>1114761.0670550896</v>
      </c>
      <c r="R10" s="6">
        <v>1140695.6820577793</v>
      </c>
      <c r="S10" s="6">
        <v>1109829.4947293787</v>
      </c>
      <c r="T10" s="6">
        <v>1392910.9005615592</v>
      </c>
      <c r="U10" s="6">
        <v>1248443.7860660718</v>
      </c>
      <c r="V10" s="6">
        <v>1427902.8949305397</v>
      </c>
      <c r="W10" s="6">
        <v>1691024.6837511039</v>
      </c>
      <c r="X10" s="6">
        <v>1733787.0120123522</v>
      </c>
      <c r="Y10" s="6">
        <v>1679000.4098051076</v>
      </c>
      <c r="Z10" s="6">
        <v>1580196.2639508033</v>
      </c>
      <c r="AA10" s="6">
        <v>1841067.3233650862</v>
      </c>
      <c r="AB10" s="6">
        <v>1919260.9167015122</v>
      </c>
      <c r="AC10" s="6">
        <v>1734167.8823781372</v>
      </c>
      <c r="AD10" s="6">
        <v>1637097.8067423599</v>
      </c>
      <c r="AE10" s="6">
        <v>1810164.75898009</v>
      </c>
      <c r="AF10" s="6">
        <v>2018645.3157492401</v>
      </c>
      <c r="AG10" s="6">
        <v>2084163.5703260601</v>
      </c>
      <c r="AH10" s="6">
        <v>2166673.3085824698</v>
      </c>
      <c r="AI10" s="6">
        <v>2056376.35272851</v>
      </c>
      <c r="AJ10" s="6">
        <v>1978451.97413083</v>
      </c>
      <c r="AK10" s="6">
        <v>2084153.9582970301</v>
      </c>
      <c r="AL10" s="6">
        <v>2219855.9649739601</v>
      </c>
      <c r="AM10" s="6">
        <f>'[2]Остаток_по срокам_безотз'!B15</f>
        <v>2033332.5666263299</v>
      </c>
      <c r="AN10"/>
      <c r="AO10"/>
      <c r="AP10"/>
      <c r="AQ10"/>
      <c r="AR10"/>
      <c r="AS10"/>
      <c r="AT10"/>
      <c r="AU10"/>
      <c r="AV10"/>
      <c r="AW10"/>
    </row>
    <row r="11" spans="1:49" s="1" customFormat="1" ht="13.35" customHeight="1" outlineLevel="1" x14ac:dyDescent="0.2">
      <c r="A11" s="5" t="s">
        <v>18</v>
      </c>
      <c r="B11" s="6">
        <v>586053.09351527388</v>
      </c>
      <c r="C11" s="6">
        <v>578264.75057937996</v>
      </c>
      <c r="D11" s="6">
        <v>715600.24918525002</v>
      </c>
      <c r="E11" s="6">
        <v>837787.61730230006</v>
      </c>
      <c r="F11" s="6">
        <v>837339.27935130592</v>
      </c>
      <c r="G11" s="6">
        <v>820648.19407327508</v>
      </c>
      <c r="H11" s="6">
        <v>831979.60696920403</v>
      </c>
      <c r="I11" s="6">
        <v>888048.83939308592</v>
      </c>
      <c r="J11" s="6">
        <v>1115022.804108432</v>
      </c>
      <c r="K11" s="6">
        <v>1086250.3575411693</v>
      </c>
      <c r="L11" s="6">
        <v>1003379.7370121066</v>
      </c>
      <c r="M11" s="6">
        <v>940458.16660783428</v>
      </c>
      <c r="N11" s="6">
        <v>1043274.6914156809</v>
      </c>
      <c r="O11" s="6">
        <v>993460.84178235894</v>
      </c>
      <c r="P11" s="6">
        <v>1019418.5617890694</v>
      </c>
      <c r="Q11" s="6">
        <v>1069365.999710822</v>
      </c>
      <c r="R11" s="6">
        <v>1076936.0544336392</v>
      </c>
      <c r="S11" s="6">
        <v>1027234.5093151652</v>
      </c>
      <c r="T11" s="6">
        <v>985872.0579686563</v>
      </c>
      <c r="U11" s="6">
        <v>891938.92150220124</v>
      </c>
      <c r="V11" s="6">
        <v>795716.31182680244</v>
      </c>
      <c r="W11" s="6">
        <v>817499.8413432535</v>
      </c>
      <c r="X11" s="6">
        <v>738688.0545567926</v>
      </c>
      <c r="Y11" s="6">
        <v>804955.28121704154</v>
      </c>
      <c r="Z11" s="6">
        <v>838354.94210819912</v>
      </c>
      <c r="AA11" s="6">
        <v>750082.7844273235</v>
      </c>
      <c r="AB11" s="6">
        <v>760972.66140610329</v>
      </c>
      <c r="AC11" s="6">
        <v>717413.22265358781</v>
      </c>
      <c r="AD11" s="6">
        <v>604594.49861459294</v>
      </c>
      <c r="AE11" s="6">
        <v>592124.37527380395</v>
      </c>
      <c r="AF11" s="6">
        <v>583472.71129660204</v>
      </c>
      <c r="AG11" s="6">
        <v>577551.98637299903</v>
      </c>
      <c r="AH11" s="6">
        <v>568526.095236931</v>
      </c>
      <c r="AI11" s="6">
        <v>530937.29274646798</v>
      </c>
      <c r="AJ11" s="6">
        <v>557018.84946618497</v>
      </c>
      <c r="AK11" s="6">
        <v>540448.26728833804</v>
      </c>
      <c r="AL11" s="6">
        <v>538902.36428096797</v>
      </c>
      <c r="AM11" s="6">
        <f>'[2]Остаток_по срокам_безотз'!B16</f>
        <v>615277.29996234004</v>
      </c>
      <c r="AN11"/>
      <c r="AO11"/>
      <c r="AP11"/>
      <c r="AQ11"/>
      <c r="AR11"/>
      <c r="AS11"/>
      <c r="AT11"/>
      <c r="AU11"/>
      <c r="AV11"/>
      <c r="AW11"/>
    </row>
    <row r="12" spans="1:49" s="1" customFormat="1" ht="13.35" customHeight="1" outlineLevel="1" x14ac:dyDescent="0.2">
      <c r="A12" s="5" t="s">
        <v>19</v>
      </c>
      <c r="B12" s="6">
        <v>244436.49856900901</v>
      </c>
      <c r="C12" s="6">
        <v>187302.66944566401</v>
      </c>
      <c r="D12" s="6">
        <v>329578.29605442507</v>
      </c>
      <c r="E12" s="6">
        <v>333950.90827069996</v>
      </c>
      <c r="F12" s="6">
        <v>265956.61100335204</v>
      </c>
      <c r="G12" s="6">
        <v>218906.11934492999</v>
      </c>
      <c r="H12" s="6">
        <v>265102.51268557197</v>
      </c>
      <c r="I12" s="6">
        <v>229655.69101985198</v>
      </c>
      <c r="J12" s="6">
        <v>133919.815976304</v>
      </c>
      <c r="K12" s="6">
        <v>133394.066954298</v>
      </c>
      <c r="L12" s="6">
        <v>137942.75328836252</v>
      </c>
      <c r="M12" s="6">
        <v>137222.22207992876</v>
      </c>
      <c r="N12" s="6">
        <v>146733.89728329045</v>
      </c>
      <c r="O12" s="6">
        <v>187358.39264010548</v>
      </c>
      <c r="P12" s="6">
        <v>211449.46826360226</v>
      </c>
      <c r="Q12" s="6">
        <v>137183.83103381898</v>
      </c>
      <c r="R12" s="6">
        <v>289961.89077715052</v>
      </c>
      <c r="S12" s="6">
        <v>267870.92212203599</v>
      </c>
      <c r="T12" s="6">
        <v>172267.18312495027</v>
      </c>
      <c r="U12" s="6">
        <v>152323.66389051123</v>
      </c>
      <c r="V12" s="6">
        <v>146288.06186663351</v>
      </c>
      <c r="W12" s="6">
        <v>139834.23836318977</v>
      </c>
      <c r="X12" s="6">
        <v>134643.32164934487</v>
      </c>
      <c r="Y12" s="6">
        <v>154102.19272529503</v>
      </c>
      <c r="Z12" s="6">
        <v>162109.29527071968</v>
      </c>
      <c r="AA12" s="6">
        <v>171212.0659237575</v>
      </c>
      <c r="AB12" s="6">
        <v>178211.94252762507</v>
      </c>
      <c r="AC12" s="6">
        <v>190059.63574173368</v>
      </c>
      <c r="AD12" s="6">
        <v>162318.131258729</v>
      </c>
      <c r="AE12" s="6">
        <v>144691.626853742</v>
      </c>
      <c r="AF12" s="6">
        <v>142430.25316049799</v>
      </c>
      <c r="AG12" s="6">
        <v>149822.414735584</v>
      </c>
      <c r="AH12" s="6">
        <v>130732.922374691</v>
      </c>
      <c r="AI12" s="6">
        <v>124707.204510952</v>
      </c>
      <c r="AJ12" s="6">
        <v>123360.83031324099</v>
      </c>
      <c r="AK12" s="6">
        <v>117545.971591617</v>
      </c>
      <c r="AL12" s="6">
        <v>123592.591146732</v>
      </c>
      <c r="AM12" s="6">
        <f>'[2]Остаток_по срокам_безотз'!B17</f>
        <v>111333.327944861</v>
      </c>
      <c r="AN12"/>
      <c r="AO12"/>
      <c r="AP12"/>
      <c r="AQ12"/>
      <c r="AR12"/>
      <c r="AS12"/>
      <c r="AT12"/>
      <c r="AU12"/>
      <c r="AV12"/>
      <c r="AW12"/>
    </row>
    <row r="13" spans="1:49" s="1" customFormat="1" ht="13.35" customHeight="1" outlineLevel="1" x14ac:dyDescent="0.2">
      <c r="A13" s="7" t="s">
        <v>5</v>
      </c>
      <c r="B13" s="12">
        <v>7094184.9160060026</v>
      </c>
      <c r="C13" s="12">
        <v>7223745.7465740088</v>
      </c>
      <c r="D13" s="12">
        <v>7533139.6841451889</v>
      </c>
      <c r="E13" s="12">
        <v>8695002.2421659585</v>
      </c>
      <c r="F13" s="12">
        <v>7935414.857677347</v>
      </c>
      <c r="G13" s="12">
        <v>7801001.6165811699</v>
      </c>
      <c r="H13" s="12">
        <v>7670580.7819789303</v>
      </c>
      <c r="I13" s="12">
        <v>7847930.4727490293</v>
      </c>
      <c r="J13" s="12">
        <v>8276298.2632606514</v>
      </c>
      <c r="K13" s="12">
        <v>7857423.6289477786</v>
      </c>
      <c r="L13" s="12">
        <v>7718630.9210844589</v>
      </c>
      <c r="M13" s="12">
        <v>7543561.956815741</v>
      </c>
      <c r="N13" s="12">
        <v>7613006.6254521692</v>
      </c>
      <c r="O13" s="12">
        <v>7667945.2406579331</v>
      </c>
      <c r="P13" s="12">
        <v>7571089.0682368297</v>
      </c>
      <c r="Q13" s="12">
        <v>7504445.2761186603</v>
      </c>
      <c r="R13" s="12">
        <v>7238703.671565556</v>
      </c>
      <c r="S13" s="12">
        <v>6937899.8613202479</v>
      </c>
      <c r="T13" s="12">
        <v>6555956.4438152257</v>
      </c>
      <c r="U13" s="12">
        <v>6390841.6936773956</v>
      </c>
      <c r="V13" s="12">
        <v>6419184.7353840265</v>
      </c>
      <c r="W13" s="12">
        <v>6565100.9289351096</v>
      </c>
      <c r="X13" s="12">
        <v>6480425.1517366609</v>
      </c>
      <c r="Y13" s="12">
        <v>6868120.2880406398</v>
      </c>
      <c r="Z13" s="12">
        <v>6954282.664156259</v>
      </c>
      <c r="AA13" s="12">
        <v>7253966.7352478923</v>
      </c>
      <c r="AB13" s="12">
        <v>7650395.0731723253</v>
      </c>
      <c r="AC13" s="12">
        <v>7897757.0204251194</v>
      </c>
      <c r="AD13" s="12">
        <v>6955213.1083863704</v>
      </c>
      <c r="AE13" s="12">
        <v>6800642.2672258699</v>
      </c>
      <c r="AF13" s="12">
        <v>6865479.8539875699</v>
      </c>
      <c r="AG13" s="12">
        <v>6987762.8161658896</v>
      </c>
      <c r="AH13" s="12">
        <v>6867429.2355433404</v>
      </c>
      <c r="AI13" s="12">
        <v>6678483.0668671299</v>
      </c>
      <c r="AJ13" s="12">
        <v>6521843.4306882303</v>
      </c>
      <c r="AK13" s="12">
        <v>6460481.6942591099</v>
      </c>
      <c r="AL13" s="12">
        <v>7218818.2956333999</v>
      </c>
      <c r="AM13" s="12">
        <f>'[2]Остаток_по срокам_безотз'!B18</f>
        <v>6989123.5465979502</v>
      </c>
      <c r="AN13"/>
      <c r="AO13"/>
      <c r="AP13"/>
      <c r="AQ13"/>
      <c r="AR13"/>
      <c r="AS13"/>
      <c r="AT13"/>
      <c r="AU13"/>
      <c r="AV13"/>
      <c r="AW13"/>
    </row>
    <row r="14" spans="1:49" s="1" customFormat="1" ht="13.35" customHeight="1" outlineLevel="1" x14ac:dyDescent="0.2">
      <c r="A14" s="5" t="s">
        <v>17</v>
      </c>
      <c r="B14" s="6">
        <v>1747675.0372053708</v>
      </c>
      <c r="C14" s="6">
        <v>1752812.036068164</v>
      </c>
      <c r="D14" s="6">
        <v>1790014.7474356499</v>
      </c>
      <c r="E14" s="6">
        <v>1998631.9034988997</v>
      </c>
      <c r="F14" s="6">
        <v>1722330.3564507824</v>
      </c>
      <c r="G14" s="6">
        <v>1622404.4619201552</v>
      </c>
      <c r="H14" s="6">
        <v>1546027.509327072</v>
      </c>
      <c r="I14" s="6">
        <v>1560035.3175736261</v>
      </c>
      <c r="J14" s="6">
        <v>1557938.1311186559</v>
      </c>
      <c r="K14" s="6">
        <v>1420987.8734975369</v>
      </c>
      <c r="L14" s="6">
        <v>1424065.8805288142</v>
      </c>
      <c r="M14" s="6">
        <v>1472756.0086552172</v>
      </c>
      <c r="N14" s="6">
        <v>1637365.4529440762</v>
      </c>
      <c r="O14" s="6">
        <v>1756475.559580696</v>
      </c>
      <c r="P14" s="6">
        <v>1815628.9831365605</v>
      </c>
      <c r="Q14" s="6">
        <v>1909492.6655194527</v>
      </c>
      <c r="R14" s="6">
        <v>1892838.2332066521</v>
      </c>
      <c r="S14" s="6">
        <v>1794647.3824212684</v>
      </c>
      <c r="T14" s="6">
        <v>1693669.2459516553</v>
      </c>
      <c r="U14" s="6">
        <v>1677390.8654995952</v>
      </c>
      <c r="V14" s="6">
        <v>1835097.3759514631</v>
      </c>
      <c r="W14" s="6">
        <v>2012686.0979036898</v>
      </c>
      <c r="X14" s="6">
        <v>2076479.0810813853</v>
      </c>
      <c r="Y14" s="6">
        <v>2282604.0341307651</v>
      </c>
      <c r="Z14" s="6">
        <v>2367776.5571797984</v>
      </c>
      <c r="AA14" s="6">
        <v>2560888.6475109095</v>
      </c>
      <c r="AB14" s="6">
        <v>2698178.609923928</v>
      </c>
      <c r="AC14" s="6">
        <v>2768036.6039646291</v>
      </c>
      <c r="AD14" s="6">
        <v>2483166.25643929</v>
      </c>
      <c r="AE14" s="6">
        <v>2488142.5820744401</v>
      </c>
      <c r="AF14" s="6">
        <v>2610322.2104311101</v>
      </c>
      <c r="AG14" s="6">
        <v>2759432.5877076299</v>
      </c>
      <c r="AH14" s="6">
        <v>2733904.2058350099</v>
      </c>
      <c r="AI14" s="6">
        <v>2614917.4208348501</v>
      </c>
      <c r="AJ14" s="6">
        <v>2463595.8416374</v>
      </c>
      <c r="AK14" s="6">
        <v>2355407.68990152</v>
      </c>
      <c r="AL14" s="6">
        <v>2576610.36973884</v>
      </c>
      <c r="AM14" s="6">
        <f>'[2]Остаток_по срокам_безотз'!B19</f>
        <v>2455086.1541229002</v>
      </c>
      <c r="AN14"/>
      <c r="AO14"/>
      <c r="AP14"/>
      <c r="AQ14"/>
      <c r="AR14"/>
      <c r="AS14"/>
      <c r="AT14"/>
      <c r="AU14"/>
      <c r="AV14"/>
      <c r="AW14"/>
    </row>
    <row r="15" spans="1:49" s="1" customFormat="1" ht="13.35" customHeight="1" outlineLevel="1" x14ac:dyDescent="0.2">
      <c r="A15" s="5" t="s">
        <v>18</v>
      </c>
      <c r="B15" s="6">
        <v>1324972.951641449</v>
      </c>
      <c r="C15" s="6">
        <v>1323913.1250714399</v>
      </c>
      <c r="D15" s="6">
        <v>1358710.7871050499</v>
      </c>
      <c r="E15" s="6">
        <v>1834007.9030537</v>
      </c>
      <c r="F15" s="6">
        <v>1690920.381693562</v>
      </c>
      <c r="G15" s="6">
        <v>1720618.562937255</v>
      </c>
      <c r="H15" s="6">
        <v>1728863.1266573858</v>
      </c>
      <c r="I15" s="6">
        <v>1825344.5146979862</v>
      </c>
      <c r="J15" s="6">
        <v>1954365.75208043</v>
      </c>
      <c r="K15" s="6">
        <v>1863187.7113756</v>
      </c>
      <c r="L15" s="6">
        <v>1845219.6627696657</v>
      </c>
      <c r="M15" s="6">
        <v>1801826.1220574989</v>
      </c>
      <c r="N15" s="6">
        <v>1815031.3805214211</v>
      </c>
      <c r="O15" s="6">
        <v>1866807.0988696783</v>
      </c>
      <c r="P15" s="6">
        <v>1863096.6532840098</v>
      </c>
      <c r="Q15" s="6">
        <v>1873896.1038029112</v>
      </c>
      <c r="R15" s="6">
        <v>1851950.6442711717</v>
      </c>
      <c r="S15" s="6">
        <v>1802204.2942158759</v>
      </c>
      <c r="T15" s="6">
        <v>1745173.8491475629</v>
      </c>
      <c r="U15" s="6">
        <v>1695568.8449643336</v>
      </c>
      <c r="V15" s="6">
        <v>1676379.626807787</v>
      </c>
      <c r="W15" s="6">
        <v>1704541.942721321</v>
      </c>
      <c r="X15" s="6">
        <v>1698327.5815689364</v>
      </c>
      <c r="Y15" s="6">
        <v>1818686.8651267488</v>
      </c>
      <c r="Z15" s="6">
        <v>1851966.9960440467</v>
      </c>
      <c r="AA15" s="6">
        <v>1921577.9307761989</v>
      </c>
      <c r="AB15" s="6">
        <v>2025159.249415277</v>
      </c>
      <c r="AC15" s="6">
        <v>2074094.559100975</v>
      </c>
      <c r="AD15" s="6">
        <v>1852160.2958588901</v>
      </c>
      <c r="AE15" s="6">
        <v>1819973.54039974</v>
      </c>
      <c r="AF15" s="6">
        <v>1824218.8508122601</v>
      </c>
      <c r="AG15" s="6">
        <v>1888713.13966885</v>
      </c>
      <c r="AH15" s="6">
        <v>1909522.0872543</v>
      </c>
      <c r="AI15" s="6">
        <v>1916082.54368727</v>
      </c>
      <c r="AJ15" s="6">
        <v>1935395.74212348</v>
      </c>
      <c r="AK15" s="6">
        <v>1962496.2893318399</v>
      </c>
      <c r="AL15" s="6">
        <v>2219726.8502858998</v>
      </c>
      <c r="AM15" s="6">
        <f>'[2]Остаток_по срокам_безотз'!B20</f>
        <v>2195054.3390140501</v>
      </c>
      <c r="AN15"/>
      <c r="AO15"/>
      <c r="AP15"/>
      <c r="AQ15"/>
      <c r="AR15"/>
      <c r="AS15"/>
      <c r="AT15"/>
      <c r="AU15"/>
      <c r="AV15"/>
      <c r="AW15"/>
    </row>
    <row r="16" spans="1:49" s="1" customFormat="1" ht="13.35" customHeight="1" outlineLevel="1" x14ac:dyDescent="0.2">
      <c r="A16" s="5" t="s">
        <v>19</v>
      </c>
      <c r="B16" s="6">
        <v>4021536.9271591823</v>
      </c>
      <c r="C16" s="6">
        <v>4147020.5854344042</v>
      </c>
      <c r="D16" s="6">
        <v>4384414.1496044891</v>
      </c>
      <c r="E16" s="6">
        <v>4862362.4356133603</v>
      </c>
      <c r="F16" s="6">
        <v>4522164.1195330042</v>
      </c>
      <c r="G16" s="6">
        <v>4457978.5917237597</v>
      </c>
      <c r="H16" s="6">
        <v>4395690.1459944732</v>
      </c>
      <c r="I16" s="6">
        <v>4462550.640477417</v>
      </c>
      <c r="J16" s="6">
        <v>4763994.3800615659</v>
      </c>
      <c r="K16" s="6">
        <v>4573248.0440746425</v>
      </c>
      <c r="L16" s="6">
        <v>4449345.3777859779</v>
      </c>
      <c r="M16" s="6">
        <v>4268979.8261030251</v>
      </c>
      <c r="N16" s="6">
        <v>4160609.7919866722</v>
      </c>
      <c r="O16" s="6">
        <v>4044662.5822075596</v>
      </c>
      <c r="P16" s="6">
        <v>3892363.4318162603</v>
      </c>
      <c r="Q16" s="6">
        <v>3721056.5067962962</v>
      </c>
      <c r="R16" s="6">
        <v>3493914.7940877308</v>
      </c>
      <c r="S16" s="6">
        <v>3341048.1846831026</v>
      </c>
      <c r="T16" s="6">
        <v>3117113.3487160061</v>
      </c>
      <c r="U16" s="6">
        <v>3017881.983213468</v>
      </c>
      <c r="V16" s="6">
        <v>2907707.7326247757</v>
      </c>
      <c r="W16" s="6">
        <v>2847872.8883100981</v>
      </c>
      <c r="X16" s="6">
        <v>2705618.4890863402</v>
      </c>
      <c r="Y16" s="6">
        <v>2766829.3887831257</v>
      </c>
      <c r="Z16" s="6">
        <v>2734539.1109324135</v>
      </c>
      <c r="AA16" s="6">
        <v>2771500.156960784</v>
      </c>
      <c r="AB16" s="6">
        <v>2927057.2138331202</v>
      </c>
      <c r="AC16" s="6">
        <v>3055625.8573595141</v>
      </c>
      <c r="AD16" s="6">
        <v>2619886.5560881901</v>
      </c>
      <c r="AE16" s="6">
        <v>2492526.1447517001</v>
      </c>
      <c r="AF16" s="6">
        <v>2430938.7927442002</v>
      </c>
      <c r="AG16" s="6">
        <v>2339617.08878941</v>
      </c>
      <c r="AH16" s="6">
        <v>2224002.9424540401</v>
      </c>
      <c r="AI16" s="6">
        <v>2147483.102345</v>
      </c>
      <c r="AJ16" s="6">
        <v>2122851.8469273401</v>
      </c>
      <c r="AK16" s="6">
        <v>2142577.7150257402</v>
      </c>
      <c r="AL16" s="6">
        <v>2422481.07560866</v>
      </c>
      <c r="AM16" s="6">
        <f>'[2]Остаток_по срокам_безотз'!B21</f>
        <v>2338983.0534609999</v>
      </c>
      <c r="AN16"/>
      <c r="AO16"/>
      <c r="AP16"/>
      <c r="AQ16"/>
      <c r="AR16"/>
      <c r="AS16"/>
      <c r="AT16"/>
      <c r="AU16"/>
      <c r="AV16"/>
      <c r="AW16"/>
    </row>
    <row r="17" spans="1:49" s="1" customFormat="1" ht="13.35" customHeight="1" outlineLevel="1" x14ac:dyDescent="0.2">
      <c r="A17" s="7" t="s">
        <v>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f>'[2]Остаток_по срокам_безотз'!B22</f>
        <v>0</v>
      </c>
      <c r="AN17"/>
      <c r="AO17"/>
      <c r="AP17"/>
      <c r="AQ17"/>
      <c r="AR17"/>
      <c r="AS17"/>
      <c r="AT17"/>
      <c r="AU17"/>
      <c r="AV17"/>
      <c r="AW17"/>
    </row>
    <row r="18" spans="1:49" s="1" customFormat="1" ht="13.35" customHeight="1" x14ac:dyDescent="0.2">
      <c r="A18" s="9" t="s">
        <v>21</v>
      </c>
      <c r="B18" s="10">
        <v>8576513.2371211722</v>
      </c>
      <c r="C18" s="10">
        <v>8640656.924981704</v>
      </c>
      <c r="D18" s="10">
        <v>9211782.5449336637</v>
      </c>
      <c r="E18" s="10">
        <v>10557816.57590466</v>
      </c>
      <c r="F18" s="10">
        <v>9655341.950993035</v>
      </c>
      <c r="G18" s="10">
        <v>9448178.0837917794</v>
      </c>
      <c r="H18" s="10">
        <v>9392916.9275654685</v>
      </c>
      <c r="I18" s="10">
        <v>9705653.5291760098</v>
      </c>
      <c r="J18" s="10">
        <v>10396735.725366415</v>
      </c>
      <c r="K18" s="10">
        <v>10049487.301829837</v>
      </c>
      <c r="L18" s="10">
        <v>9979537.8032504041</v>
      </c>
      <c r="M18" s="10">
        <v>9774778.7025448065</v>
      </c>
      <c r="N18" s="10">
        <v>9913469.4950258601</v>
      </c>
      <c r="O18" s="10">
        <v>9987735.5345739648</v>
      </c>
      <c r="P18" s="10">
        <v>9915846.0665825009</v>
      </c>
      <c r="Q18" s="10">
        <v>9823280.6129100807</v>
      </c>
      <c r="R18" s="10">
        <v>9743880.8227727301</v>
      </c>
      <c r="S18" s="10">
        <v>9340445.3503855895</v>
      </c>
      <c r="T18" s="10">
        <v>9104738.1506586131</v>
      </c>
      <c r="U18" s="10">
        <v>8681298.6583914291</v>
      </c>
      <c r="V18" s="10">
        <v>8786819.3206667192</v>
      </c>
      <c r="W18" s="10">
        <v>9211138.2185028847</v>
      </c>
      <c r="X18" s="10">
        <v>9084634.507012723</v>
      </c>
      <c r="Y18" s="10">
        <v>9502315.4913871326</v>
      </c>
      <c r="Z18" s="10">
        <v>9530838.4682708364</v>
      </c>
      <c r="AA18" s="10">
        <v>10011055.314854201</v>
      </c>
      <c r="AB18" s="10">
        <v>10503242.346115297</v>
      </c>
      <c r="AC18" s="10">
        <v>10533307.08104923</v>
      </c>
      <c r="AD18" s="10">
        <v>9353700.1807029992</v>
      </c>
      <c r="AE18" s="10">
        <v>9342222.6838076804</v>
      </c>
      <c r="AF18" s="10">
        <v>9604763.3056486808</v>
      </c>
      <c r="AG18" s="10">
        <v>9793840.6031430606</v>
      </c>
      <c r="AH18" s="10">
        <v>9730259.4507185891</v>
      </c>
      <c r="AI18" s="10">
        <v>9387494.5039536096</v>
      </c>
      <c r="AJ18" s="10">
        <v>9177674.8131064493</v>
      </c>
      <c r="AK18" s="10">
        <v>9199975.8427174501</v>
      </c>
      <c r="AL18" s="10">
        <v>10098615.500753401</v>
      </c>
      <c r="AM18" s="10">
        <f>'[2]Остаток_по срокам_безотз'!B23</f>
        <v>9746649.6840331797</v>
      </c>
      <c r="AN18"/>
      <c r="AO18"/>
      <c r="AP18"/>
      <c r="AQ18"/>
      <c r="AR18"/>
      <c r="AS18"/>
      <c r="AT18"/>
      <c r="AU18"/>
      <c r="AV18"/>
      <c r="AW18"/>
    </row>
    <row r="19" spans="1:49" s="1" customFormat="1" ht="13.35" customHeight="1" x14ac:dyDescent="0.2">
      <c r="A19" s="5" t="s">
        <v>17</v>
      </c>
      <c r="B19" s="6">
        <v>2409514.5685642585</v>
      </c>
      <c r="C19" s="6">
        <v>2412378.1047803159</v>
      </c>
      <c r="D19" s="6">
        <v>2431848.3753744503</v>
      </c>
      <c r="E19" s="6">
        <v>2699196.5692350999</v>
      </c>
      <c r="F19" s="6">
        <v>2347357.1761053093</v>
      </c>
      <c r="G19" s="6">
        <v>2237862.2945020599</v>
      </c>
      <c r="H19" s="6">
        <v>2178595.1763268318</v>
      </c>
      <c r="I19" s="6">
        <v>2306994.9161186679</v>
      </c>
      <c r="J19" s="6">
        <v>2436484.0417048838</v>
      </c>
      <c r="K19" s="6">
        <v>2399857.7048216267</v>
      </c>
      <c r="L19" s="6">
        <v>2548753.8363804282</v>
      </c>
      <c r="M19" s="6">
        <v>2630017.8691125615</v>
      </c>
      <c r="N19" s="6">
        <v>2750252.1703510955</v>
      </c>
      <c r="O19" s="6">
        <v>2897920.1781872544</v>
      </c>
      <c r="P19" s="6">
        <v>2931972.4823510018</v>
      </c>
      <c r="Q19" s="6">
        <v>3024253.732574543</v>
      </c>
      <c r="R19" s="6">
        <v>3033533.9152644314</v>
      </c>
      <c r="S19" s="6">
        <v>2904476.8771506473</v>
      </c>
      <c r="T19" s="6">
        <v>3086580.1465132143</v>
      </c>
      <c r="U19" s="6">
        <v>2925834.6515656672</v>
      </c>
      <c r="V19" s="6">
        <v>3263000.2708820025</v>
      </c>
      <c r="W19" s="6">
        <v>3703710.7816547938</v>
      </c>
      <c r="X19" s="6">
        <v>3810266.093093737</v>
      </c>
      <c r="Y19" s="6">
        <v>3961604.4439358721</v>
      </c>
      <c r="Z19" s="6">
        <v>3947972.8211306017</v>
      </c>
      <c r="AA19" s="6">
        <v>4401955.9708759952</v>
      </c>
      <c r="AB19" s="6">
        <v>4617439.5266254395</v>
      </c>
      <c r="AC19" s="6">
        <v>4502204.4863427654</v>
      </c>
      <c r="AD19" s="6">
        <v>4120264.0631816601</v>
      </c>
      <c r="AE19" s="6">
        <v>4298307.3410545299</v>
      </c>
      <c r="AF19" s="6">
        <v>4628967.5261803502</v>
      </c>
      <c r="AG19" s="6">
        <v>4843596.1580336904</v>
      </c>
      <c r="AH19" s="6">
        <v>4900577.5144174704</v>
      </c>
      <c r="AI19" s="6">
        <v>4671293.7735633599</v>
      </c>
      <c r="AJ19" s="6">
        <v>4442047.81576824</v>
      </c>
      <c r="AK19" s="6">
        <v>4439561.6481985496</v>
      </c>
      <c r="AL19" s="6">
        <v>4796466.3347127996</v>
      </c>
      <c r="AM19" s="6">
        <f>'[2]Остаток_по срокам_безотз'!B24</f>
        <v>4488418.7207492301</v>
      </c>
      <c r="AN19"/>
      <c r="AO19"/>
      <c r="AP19"/>
      <c r="AQ19"/>
      <c r="AR19"/>
      <c r="AS19"/>
      <c r="AT19"/>
      <c r="AU19"/>
      <c r="AV19"/>
      <c r="AW19"/>
    </row>
    <row r="20" spans="1:49" s="1" customFormat="1" ht="13.35" customHeight="1" x14ac:dyDescent="0.2">
      <c r="A20" s="5" t="s">
        <v>18</v>
      </c>
      <c r="B20" s="6">
        <v>1907336.0428287229</v>
      </c>
      <c r="C20" s="6">
        <v>1902177.8756508199</v>
      </c>
      <c r="D20" s="6">
        <v>2074311.0362903001</v>
      </c>
      <c r="E20" s="6">
        <v>2671795.5203559999</v>
      </c>
      <c r="F20" s="6">
        <v>2528259.6610448686</v>
      </c>
      <c r="G20" s="6">
        <v>2541266.7570105302</v>
      </c>
      <c r="H20" s="6">
        <v>2560842.7336265901</v>
      </c>
      <c r="I20" s="6">
        <v>2713393.354091072</v>
      </c>
      <c r="J20" s="6">
        <v>3069388.5561888628</v>
      </c>
      <c r="K20" s="6">
        <v>2949438.0689167688</v>
      </c>
      <c r="L20" s="6">
        <v>2848599.3997817724</v>
      </c>
      <c r="M20" s="6">
        <v>2742284.2886653333</v>
      </c>
      <c r="N20" s="6">
        <v>2858306.0719371024</v>
      </c>
      <c r="O20" s="6">
        <v>2860267.9406520375</v>
      </c>
      <c r="P20" s="6">
        <v>2882515.2150730798</v>
      </c>
      <c r="Q20" s="6">
        <v>2943262.1035137339</v>
      </c>
      <c r="R20" s="6">
        <v>2928886.6987048103</v>
      </c>
      <c r="S20" s="6">
        <v>2829438.8035310414</v>
      </c>
      <c r="T20" s="6">
        <v>2731045.9071162194</v>
      </c>
      <c r="U20" s="6">
        <v>2587507.7664665347</v>
      </c>
      <c r="V20" s="6">
        <v>2472095.9386345893</v>
      </c>
      <c r="W20" s="6">
        <v>2522027.9558066744</v>
      </c>
      <c r="X20" s="6">
        <v>2436665.3019373291</v>
      </c>
      <c r="Y20" s="6">
        <v>2622870.8247010903</v>
      </c>
      <c r="Z20" s="6">
        <v>2689500.3633914441</v>
      </c>
      <c r="AA20" s="6">
        <v>2670357.224894294</v>
      </c>
      <c r="AB20" s="6">
        <v>2784756.2397798956</v>
      </c>
      <c r="AC20" s="6">
        <v>2790068.495118659</v>
      </c>
      <c r="AD20" s="6">
        <v>2455451.7449706299</v>
      </c>
      <c r="AE20" s="6">
        <v>2410826.7868074998</v>
      </c>
      <c r="AF20" s="6">
        <v>2406452.30477094</v>
      </c>
      <c r="AG20" s="6">
        <v>2464979.9520956101</v>
      </c>
      <c r="AH20" s="6">
        <v>2476792.6210742001</v>
      </c>
      <c r="AI20" s="6">
        <v>2445801.79404213</v>
      </c>
      <c r="AJ20" s="6">
        <v>2491213.6706653698</v>
      </c>
      <c r="AK20" s="6">
        <v>2502061.9937083502</v>
      </c>
      <c r="AL20" s="6">
        <v>2758066.3382361601</v>
      </c>
      <c r="AM20" s="6">
        <f>'[2]Остаток_по срокам_безотз'!B25</f>
        <v>2809840.2332943501</v>
      </c>
      <c r="AN20"/>
      <c r="AO20"/>
      <c r="AP20"/>
      <c r="AQ20"/>
      <c r="AR20"/>
      <c r="AS20"/>
      <c r="AT20"/>
      <c r="AU20"/>
      <c r="AV20"/>
      <c r="AW20"/>
    </row>
    <row r="21" spans="1:49" s="1" customFormat="1" ht="13.35" customHeight="1" x14ac:dyDescent="0.2">
      <c r="A21" s="5" t="s">
        <v>19</v>
      </c>
      <c r="B21" s="6">
        <v>4259662.6257281909</v>
      </c>
      <c r="C21" s="6">
        <v>4326100.9445505673</v>
      </c>
      <c r="D21" s="6">
        <v>4705623.1332689142</v>
      </c>
      <c r="E21" s="6">
        <v>5186824.4863135591</v>
      </c>
      <c r="F21" s="6">
        <v>4779725.1138428561</v>
      </c>
      <c r="G21" s="6">
        <v>4669049.0322791897</v>
      </c>
      <c r="H21" s="6">
        <v>4653479.0176120456</v>
      </c>
      <c r="I21" s="6">
        <v>4685265.258966269</v>
      </c>
      <c r="J21" s="6">
        <v>4890863.1274726698</v>
      </c>
      <c r="K21" s="6">
        <v>4700191.52809144</v>
      </c>
      <c r="L21" s="6">
        <v>4582184.5670882044</v>
      </c>
      <c r="M21" s="6">
        <v>4402476.5447669122</v>
      </c>
      <c r="N21" s="6">
        <v>4304911.2527376628</v>
      </c>
      <c r="O21" s="6">
        <v>4229547.4157346729</v>
      </c>
      <c r="P21" s="6">
        <v>4101358.3691584221</v>
      </c>
      <c r="Q21" s="6">
        <v>3855764.7768218033</v>
      </c>
      <c r="R21" s="6">
        <v>3781460.2088034889</v>
      </c>
      <c r="S21" s="6">
        <v>3606529.6697039003</v>
      </c>
      <c r="T21" s="6">
        <v>3287112.0970291812</v>
      </c>
      <c r="U21" s="6">
        <v>3167956.240359229</v>
      </c>
      <c r="V21" s="6">
        <v>3051723.1111501283</v>
      </c>
      <c r="W21" s="6">
        <v>2985399.4810414161</v>
      </c>
      <c r="X21" s="6">
        <v>2837703.1119816569</v>
      </c>
      <c r="Y21" s="6">
        <v>2917840.2227501716</v>
      </c>
      <c r="Z21" s="6">
        <v>2893365.2837487902</v>
      </c>
      <c r="AA21" s="6">
        <v>2938742.1190839107</v>
      </c>
      <c r="AB21" s="6">
        <v>3101046.5797099625</v>
      </c>
      <c r="AC21" s="6">
        <v>3241034.0995878037</v>
      </c>
      <c r="AD21" s="6">
        <v>2777984.3725507199</v>
      </c>
      <c r="AE21" s="6">
        <v>2633088.5559456502</v>
      </c>
      <c r="AF21" s="6">
        <v>2569343.4746973901</v>
      </c>
      <c r="AG21" s="6">
        <v>2485264.4930137601</v>
      </c>
      <c r="AH21" s="6">
        <v>2352889.3152269102</v>
      </c>
      <c r="AI21" s="6">
        <v>2270398.9363481202</v>
      </c>
      <c r="AJ21" s="6">
        <v>2244413.3266728399</v>
      </c>
      <c r="AK21" s="6">
        <v>2258352.20081056</v>
      </c>
      <c r="AL21" s="6">
        <v>2544082.8278044099</v>
      </c>
      <c r="AM21" s="6">
        <f>'[2]Остаток_по срокам_безотз'!B26</f>
        <v>2448390.7299895999</v>
      </c>
      <c r="AN21"/>
      <c r="AO21"/>
      <c r="AP21"/>
      <c r="AQ21"/>
      <c r="AR21"/>
      <c r="AS21"/>
      <c r="AT21"/>
      <c r="AU21"/>
      <c r="AV21"/>
      <c r="AW21"/>
    </row>
    <row r="22" spans="1:49" s="1" customFormat="1" ht="13.35" customHeight="1" x14ac:dyDescent="0.2">
      <c r="A22" s="7" t="s">
        <v>20</v>
      </c>
      <c r="B22" s="12">
        <v>1482328.3211151699</v>
      </c>
      <c r="C22" s="12">
        <v>1416911.1784076961</v>
      </c>
      <c r="D22" s="12">
        <v>1678642.860788475</v>
      </c>
      <c r="E22" s="12">
        <v>1862814.3337387</v>
      </c>
      <c r="F22" s="12">
        <v>1719927.0933156861</v>
      </c>
      <c r="G22" s="12">
        <v>1647176.4672106102</v>
      </c>
      <c r="H22" s="12">
        <v>1722336.1455865363</v>
      </c>
      <c r="I22" s="12">
        <v>1857723.0564269801</v>
      </c>
      <c r="J22" s="12">
        <v>2120437.4621057645</v>
      </c>
      <c r="K22" s="12">
        <v>2192063.6728820573</v>
      </c>
      <c r="L22" s="12">
        <v>2260906.8821659479</v>
      </c>
      <c r="M22" s="12">
        <v>2231216.7457290664</v>
      </c>
      <c r="N22" s="12">
        <v>2300462.8695736909</v>
      </c>
      <c r="O22" s="12">
        <v>2319790.2939160308</v>
      </c>
      <c r="P22" s="12">
        <v>2344756.9983456735</v>
      </c>
      <c r="Q22" s="12">
        <v>2318835.336791419</v>
      </c>
      <c r="R22" s="12">
        <v>2505177.1512071765</v>
      </c>
      <c r="S22" s="12">
        <v>2402545.4890653426</v>
      </c>
      <c r="T22" s="12">
        <v>2548781.7068433897</v>
      </c>
      <c r="U22" s="12">
        <v>2290456.964714034</v>
      </c>
      <c r="V22" s="12">
        <v>2367660.9077326958</v>
      </c>
      <c r="W22" s="12">
        <v>2646111.3596667754</v>
      </c>
      <c r="X22" s="12">
        <v>2604951.0895880614</v>
      </c>
      <c r="Y22" s="12">
        <v>2635779.4653079445</v>
      </c>
      <c r="Z22" s="12">
        <v>2578391.5013223011</v>
      </c>
      <c r="AA22" s="12">
        <v>2760034.1737454273</v>
      </c>
      <c r="AB22" s="12">
        <v>2855988.5206202911</v>
      </c>
      <c r="AC22" s="12">
        <v>2638993.7407732662</v>
      </c>
      <c r="AD22" s="12">
        <v>2401647.43665198</v>
      </c>
      <c r="AE22" s="12">
        <v>2544720.8219754202</v>
      </c>
      <c r="AF22" s="12">
        <v>2742345.2802511002</v>
      </c>
      <c r="AG22" s="12">
        <v>2809253.0615640599</v>
      </c>
      <c r="AH22" s="12">
        <v>2865932.3261940898</v>
      </c>
      <c r="AI22" s="12">
        <v>2712020.8499859199</v>
      </c>
      <c r="AJ22" s="12">
        <v>2658831.6539102602</v>
      </c>
      <c r="AK22" s="12">
        <v>2742148.1971769799</v>
      </c>
      <c r="AL22" s="12">
        <v>2882350.9204016598</v>
      </c>
      <c r="AM22" s="12">
        <f>'[2]Остаток_по срокам_безотз'!B27</f>
        <v>2759943.1945335302</v>
      </c>
      <c r="AN22"/>
      <c r="AO22"/>
      <c r="AP22"/>
      <c r="AQ22"/>
      <c r="AR22"/>
      <c r="AS22"/>
      <c r="AT22"/>
      <c r="AU22"/>
      <c r="AV22"/>
      <c r="AW22"/>
    </row>
    <row r="23" spans="1:49" s="1" customFormat="1" ht="13.35" customHeight="1" x14ac:dyDescent="0.2">
      <c r="A23" s="5" t="s">
        <v>17</v>
      </c>
      <c r="B23" s="6">
        <v>661839.53135888709</v>
      </c>
      <c r="C23" s="6">
        <v>659566.06871215196</v>
      </c>
      <c r="D23" s="6">
        <v>641833.62793880026</v>
      </c>
      <c r="E23" s="6">
        <v>700564.66573619994</v>
      </c>
      <c r="F23" s="6">
        <v>625026.81965452805</v>
      </c>
      <c r="G23" s="6">
        <v>615457.83258190518</v>
      </c>
      <c r="H23" s="6">
        <v>632567.66699975997</v>
      </c>
      <c r="I23" s="6">
        <v>746959.59854504187</v>
      </c>
      <c r="J23" s="6">
        <v>878545.91058622813</v>
      </c>
      <c r="K23" s="6">
        <v>978869.83132408978</v>
      </c>
      <c r="L23" s="6">
        <v>1124687.9558516145</v>
      </c>
      <c r="M23" s="6">
        <v>1157261.860457344</v>
      </c>
      <c r="N23" s="6">
        <v>1112886.7174070196</v>
      </c>
      <c r="O23" s="6">
        <v>1141444.6186065581</v>
      </c>
      <c r="P23" s="6">
        <v>1116343.4992144415</v>
      </c>
      <c r="Q23" s="6">
        <v>1114761.0670550896</v>
      </c>
      <c r="R23" s="6">
        <v>1140695.6820577793</v>
      </c>
      <c r="S23" s="6">
        <v>1109829.4947293787</v>
      </c>
      <c r="T23" s="6">
        <v>1392910.9005615592</v>
      </c>
      <c r="U23" s="6">
        <v>1248443.7860660718</v>
      </c>
      <c r="V23" s="6">
        <v>1427902.8949305397</v>
      </c>
      <c r="W23" s="6">
        <v>1691024.6837511039</v>
      </c>
      <c r="X23" s="6">
        <v>1733787.0120123522</v>
      </c>
      <c r="Y23" s="6">
        <v>1679000.4098051076</v>
      </c>
      <c r="Z23" s="6">
        <v>1580196.2639508033</v>
      </c>
      <c r="AA23" s="6">
        <v>1841067.3233650862</v>
      </c>
      <c r="AB23" s="6">
        <v>1919260.9167015122</v>
      </c>
      <c r="AC23" s="6">
        <v>1734167.8823781374</v>
      </c>
      <c r="AD23" s="6">
        <v>1637097.8067423599</v>
      </c>
      <c r="AE23" s="6">
        <v>1810164.75898009</v>
      </c>
      <c r="AF23" s="6">
        <v>2018645.3157492401</v>
      </c>
      <c r="AG23" s="6">
        <v>2084163.5703260601</v>
      </c>
      <c r="AH23" s="6">
        <v>2166673.3085824698</v>
      </c>
      <c r="AI23" s="6">
        <v>2056376.35272851</v>
      </c>
      <c r="AJ23" s="6">
        <v>1978451.97413083</v>
      </c>
      <c r="AK23" s="6">
        <v>2084153.9582970301</v>
      </c>
      <c r="AL23" s="6">
        <v>2219855.9649739601</v>
      </c>
      <c r="AM23" s="6">
        <f>'[2]Остаток_по срокам_безотз'!B28</f>
        <v>2033332.5666263299</v>
      </c>
      <c r="AN23"/>
      <c r="AO23"/>
      <c r="AP23"/>
      <c r="AQ23"/>
      <c r="AR23"/>
      <c r="AS23"/>
      <c r="AT23"/>
      <c r="AU23"/>
      <c r="AV23"/>
      <c r="AW23"/>
    </row>
    <row r="24" spans="1:49" s="1" customFormat="1" ht="13.35" customHeight="1" x14ac:dyDescent="0.2">
      <c r="A24" s="5" t="s">
        <v>18</v>
      </c>
      <c r="B24" s="6">
        <v>582363.09118727397</v>
      </c>
      <c r="C24" s="6">
        <v>578264.75057937996</v>
      </c>
      <c r="D24" s="6">
        <v>715600.24918525002</v>
      </c>
      <c r="E24" s="6">
        <v>837787.61730230006</v>
      </c>
      <c r="F24" s="6">
        <v>837339.27935130592</v>
      </c>
      <c r="G24" s="6">
        <v>820648.19407327508</v>
      </c>
      <c r="H24" s="6">
        <v>831979.60696920403</v>
      </c>
      <c r="I24" s="6">
        <v>888048.83939308592</v>
      </c>
      <c r="J24" s="6">
        <v>1115022.804108432</v>
      </c>
      <c r="K24" s="6">
        <v>1086250.3575411693</v>
      </c>
      <c r="L24" s="6">
        <v>1003379.7370121066</v>
      </c>
      <c r="M24" s="6">
        <v>940458.16660783428</v>
      </c>
      <c r="N24" s="6">
        <v>1043274.6914156809</v>
      </c>
      <c r="O24" s="6">
        <v>993460.84178235894</v>
      </c>
      <c r="P24" s="6">
        <v>1019418.5617890694</v>
      </c>
      <c r="Q24" s="6">
        <v>1069365.999710822</v>
      </c>
      <c r="R24" s="6">
        <v>1076936.0544336392</v>
      </c>
      <c r="S24" s="6">
        <v>1027234.5093151652</v>
      </c>
      <c r="T24" s="6">
        <v>985872.0579686563</v>
      </c>
      <c r="U24" s="6">
        <v>891938.92150220124</v>
      </c>
      <c r="V24" s="6">
        <v>795716.31182680244</v>
      </c>
      <c r="W24" s="6">
        <v>817499.8413432535</v>
      </c>
      <c r="X24" s="6">
        <v>738688.0545567926</v>
      </c>
      <c r="Y24" s="6">
        <v>804955.28121704154</v>
      </c>
      <c r="Z24" s="6">
        <v>838354.94210819912</v>
      </c>
      <c r="AA24" s="6">
        <v>750082.7844273235</v>
      </c>
      <c r="AB24" s="6">
        <v>760972.66140610329</v>
      </c>
      <c r="AC24" s="6">
        <v>717413.22265358781</v>
      </c>
      <c r="AD24" s="6">
        <v>604594.49861459294</v>
      </c>
      <c r="AE24" s="6">
        <v>592124.37527380395</v>
      </c>
      <c r="AF24" s="6">
        <v>583472.71129660204</v>
      </c>
      <c r="AG24" s="6">
        <v>577551.98637299903</v>
      </c>
      <c r="AH24" s="6">
        <v>568526.095236931</v>
      </c>
      <c r="AI24" s="6">
        <v>530937.29274646798</v>
      </c>
      <c r="AJ24" s="6">
        <v>557018.84946618497</v>
      </c>
      <c r="AK24" s="6">
        <v>540448.26728833804</v>
      </c>
      <c r="AL24" s="6">
        <v>538902.36428096797</v>
      </c>
      <c r="AM24" s="6">
        <f>'[2]Остаток_по срокам_безотз'!B29</f>
        <v>615277.29996234004</v>
      </c>
      <c r="AN24"/>
      <c r="AO24"/>
      <c r="AP24"/>
      <c r="AQ24"/>
      <c r="AR24"/>
      <c r="AS24"/>
      <c r="AT24"/>
      <c r="AU24"/>
      <c r="AV24"/>
      <c r="AW24"/>
    </row>
    <row r="25" spans="1:49" s="1" customFormat="1" ht="13.35" customHeight="1" x14ac:dyDescent="0.2">
      <c r="A25" s="5" t="s">
        <v>19</v>
      </c>
      <c r="B25" s="6">
        <v>238125.69856900899</v>
      </c>
      <c r="C25" s="6">
        <v>179080.35911616401</v>
      </c>
      <c r="D25" s="6">
        <v>321208.98366442509</v>
      </c>
      <c r="E25" s="6">
        <v>324462.05070020002</v>
      </c>
      <c r="F25" s="6">
        <v>257560.99430985205</v>
      </c>
      <c r="G25" s="6">
        <v>211070.44055542999</v>
      </c>
      <c r="H25" s="6">
        <v>257788.87161757195</v>
      </c>
      <c r="I25" s="6">
        <v>222714.61848885199</v>
      </c>
      <c r="J25" s="6">
        <v>126868.74741110399</v>
      </c>
      <c r="K25" s="6">
        <v>126943.48401679799</v>
      </c>
      <c r="L25" s="6">
        <v>132839.18930222653</v>
      </c>
      <c r="M25" s="6">
        <v>133496.71866388776</v>
      </c>
      <c r="N25" s="6">
        <v>144301.46075099043</v>
      </c>
      <c r="O25" s="6">
        <v>184884.83352711349</v>
      </c>
      <c r="P25" s="6">
        <v>208994.93734216224</v>
      </c>
      <c r="Q25" s="6">
        <v>134708.27002550699</v>
      </c>
      <c r="R25" s="6">
        <v>287545.41471575852</v>
      </c>
      <c r="S25" s="6">
        <v>265481.48502079805</v>
      </c>
      <c r="T25" s="6">
        <v>169998.74831317429</v>
      </c>
      <c r="U25" s="6">
        <v>150074.25714576128</v>
      </c>
      <c r="V25" s="6">
        <v>144041.70097535348</v>
      </c>
      <c r="W25" s="6">
        <v>137586.83457241775</v>
      </c>
      <c r="X25" s="6">
        <v>132476.02301891684</v>
      </c>
      <c r="Y25" s="6">
        <v>151823.77428579502</v>
      </c>
      <c r="Z25" s="6">
        <v>159840.2952632987</v>
      </c>
      <c r="AA25" s="6">
        <v>168884.0659530175</v>
      </c>
      <c r="AB25" s="6">
        <v>175754.94251267606</v>
      </c>
      <c r="AC25" s="6">
        <v>187412.63574154163</v>
      </c>
      <c r="AD25" s="6">
        <v>159955.13129502899</v>
      </c>
      <c r="AE25" s="6">
        <v>142431.68772152599</v>
      </c>
      <c r="AF25" s="6">
        <v>140227.25320525799</v>
      </c>
      <c r="AG25" s="6">
        <v>147537.50486500401</v>
      </c>
      <c r="AH25" s="6">
        <v>130732.922374691</v>
      </c>
      <c r="AI25" s="6">
        <v>124707.204510952</v>
      </c>
      <c r="AJ25" s="6">
        <v>123360.83031324099</v>
      </c>
      <c r="AK25" s="6">
        <v>117545.971591617</v>
      </c>
      <c r="AL25" s="6">
        <v>123592.591146732</v>
      </c>
      <c r="AM25" s="6">
        <f>'[2]Остаток_по срокам_безотз'!B30</f>
        <v>111333.327944861</v>
      </c>
      <c r="AN25"/>
      <c r="AO25"/>
      <c r="AP25"/>
      <c r="AQ25"/>
      <c r="AR25"/>
      <c r="AS25"/>
      <c r="AT25"/>
      <c r="AU25"/>
      <c r="AV25"/>
      <c r="AW25"/>
    </row>
    <row r="26" spans="1:49" s="1" customFormat="1" ht="13.35" customHeight="1" x14ac:dyDescent="0.2">
      <c r="A26" s="7" t="s">
        <v>5</v>
      </c>
      <c r="B26" s="12">
        <v>7094184.9160060026</v>
      </c>
      <c r="C26" s="12">
        <v>7223745.7465740088</v>
      </c>
      <c r="D26" s="12">
        <v>7533139.6841451889</v>
      </c>
      <c r="E26" s="12">
        <v>8695002.2421659585</v>
      </c>
      <c r="F26" s="12">
        <v>7935414.857677347</v>
      </c>
      <c r="G26" s="12">
        <v>7801001.6165811699</v>
      </c>
      <c r="H26" s="12">
        <v>7670580.7819789303</v>
      </c>
      <c r="I26" s="12">
        <v>7847930.4727490284</v>
      </c>
      <c r="J26" s="12">
        <v>8276298.2632606514</v>
      </c>
      <c r="K26" s="12">
        <v>7857423.6289477786</v>
      </c>
      <c r="L26" s="12">
        <v>7718630.9210844589</v>
      </c>
      <c r="M26" s="12">
        <v>7543561.956815741</v>
      </c>
      <c r="N26" s="12">
        <v>7613006.6254521692</v>
      </c>
      <c r="O26" s="12">
        <v>7667945.2406579331</v>
      </c>
      <c r="P26" s="12">
        <v>7571089.0682368297</v>
      </c>
      <c r="Q26" s="12">
        <v>7504445.2761186603</v>
      </c>
      <c r="R26" s="12">
        <v>7238703.671565556</v>
      </c>
      <c r="S26" s="12">
        <v>6937899.8613202479</v>
      </c>
      <c r="T26" s="12">
        <v>6555956.4438152257</v>
      </c>
      <c r="U26" s="12">
        <v>6390841.6936773956</v>
      </c>
      <c r="V26" s="12">
        <v>6419158.4129340257</v>
      </c>
      <c r="W26" s="12">
        <v>6565026.8588361088</v>
      </c>
      <c r="X26" s="12">
        <v>6479683.417424662</v>
      </c>
      <c r="Y26" s="12">
        <v>6866536.02607919</v>
      </c>
      <c r="Z26" s="12">
        <v>6952446.9669485344</v>
      </c>
      <c r="AA26" s="12">
        <v>7251021.1411087746</v>
      </c>
      <c r="AB26" s="12">
        <v>7647253.8254950084</v>
      </c>
      <c r="AC26" s="12">
        <v>7894313.3402759628</v>
      </c>
      <c r="AD26" s="12">
        <v>6952052.7440510197</v>
      </c>
      <c r="AE26" s="12">
        <v>6797501.8618322602</v>
      </c>
      <c r="AF26" s="12">
        <v>6862418.0253975801</v>
      </c>
      <c r="AG26" s="12">
        <v>6984587.5415789997</v>
      </c>
      <c r="AH26" s="12">
        <v>6864327.1245245002</v>
      </c>
      <c r="AI26" s="12">
        <v>6675473.6539676804</v>
      </c>
      <c r="AJ26" s="12">
        <v>6518843.1591961896</v>
      </c>
      <c r="AK26" s="12">
        <v>6457827.6455404703</v>
      </c>
      <c r="AL26" s="12">
        <v>7216264.5803517103</v>
      </c>
      <c r="AM26" s="12">
        <f>'[2]Остаток_по срокам_безотз'!B31</f>
        <v>6986706.48949965</v>
      </c>
      <c r="AN26"/>
      <c r="AO26"/>
      <c r="AP26"/>
      <c r="AQ26"/>
      <c r="AR26"/>
      <c r="AS26"/>
      <c r="AT26"/>
      <c r="AU26"/>
      <c r="AV26"/>
      <c r="AW26"/>
    </row>
    <row r="27" spans="1:49" s="1" customFormat="1" ht="13.35" customHeight="1" x14ac:dyDescent="0.2">
      <c r="A27" s="5" t="s">
        <v>17</v>
      </c>
      <c r="B27" s="6">
        <v>1747675.0372053708</v>
      </c>
      <c r="C27" s="6">
        <v>1752812.036068164</v>
      </c>
      <c r="D27" s="6">
        <v>1790014.7474356499</v>
      </c>
      <c r="E27" s="6">
        <v>1998631.9034988997</v>
      </c>
      <c r="F27" s="6">
        <v>1722330.3564507824</v>
      </c>
      <c r="G27" s="6">
        <v>1622404.4619201552</v>
      </c>
      <c r="H27" s="6">
        <v>1546027.509327072</v>
      </c>
      <c r="I27" s="6">
        <v>1560035.3175736261</v>
      </c>
      <c r="J27" s="6">
        <v>1557938.1311186559</v>
      </c>
      <c r="K27" s="6">
        <v>1420987.8734975369</v>
      </c>
      <c r="L27" s="6">
        <v>1424065.8805288142</v>
      </c>
      <c r="M27" s="6">
        <v>1472756.0086552172</v>
      </c>
      <c r="N27" s="6">
        <v>1637365.4529440762</v>
      </c>
      <c r="O27" s="6">
        <v>1756475.559580696</v>
      </c>
      <c r="P27" s="6">
        <v>1815628.9831365605</v>
      </c>
      <c r="Q27" s="6">
        <v>1909492.6655194527</v>
      </c>
      <c r="R27" s="6">
        <v>1892838.2332066521</v>
      </c>
      <c r="S27" s="6">
        <v>1794647.3824212684</v>
      </c>
      <c r="T27" s="6">
        <v>1693669.2459516553</v>
      </c>
      <c r="U27" s="6">
        <v>1677390.8654995952</v>
      </c>
      <c r="V27" s="6">
        <v>1835097.3759514631</v>
      </c>
      <c r="W27" s="6">
        <v>2012686.0979036898</v>
      </c>
      <c r="X27" s="6">
        <v>2076479.0810813853</v>
      </c>
      <c r="Y27" s="6">
        <v>2282604.0341307651</v>
      </c>
      <c r="Z27" s="6">
        <v>2367776.5571797984</v>
      </c>
      <c r="AA27" s="6">
        <v>2560888.6475109095</v>
      </c>
      <c r="AB27" s="6">
        <v>2698178.609923928</v>
      </c>
      <c r="AC27" s="6">
        <v>2768036.6039646291</v>
      </c>
      <c r="AD27" s="6">
        <v>2483166.25643929</v>
      </c>
      <c r="AE27" s="6">
        <v>2488142.5820744401</v>
      </c>
      <c r="AF27" s="6">
        <v>2610322.2104311101</v>
      </c>
      <c r="AG27" s="6">
        <v>2759432.5877076299</v>
      </c>
      <c r="AH27" s="6">
        <v>2733904.2058350099</v>
      </c>
      <c r="AI27" s="6">
        <v>2614917.4208348501</v>
      </c>
      <c r="AJ27" s="6">
        <v>2463595.8416374</v>
      </c>
      <c r="AK27" s="6">
        <v>2355407.68990152</v>
      </c>
      <c r="AL27" s="6">
        <v>2576610.36973884</v>
      </c>
      <c r="AM27" s="6">
        <f>'[2]Остаток_по срокам_безотз'!B32</f>
        <v>2455086.1541229002</v>
      </c>
      <c r="AN27"/>
      <c r="AO27"/>
      <c r="AP27"/>
      <c r="AQ27"/>
      <c r="AR27"/>
      <c r="AS27"/>
      <c r="AT27"/>
      <c r="AU27"/>
      <c r="AV27"/>
      <c r="AW27"/>
    </row>
    <row r="28" spans="1:49" s="1" customFormat="1" ht="13.35" customHeight="1" x14ac:dyDescent="0.2">
      <c r="A28" s="5" t="s">
        <v>18</v>
      </c>
      <c r="B28" s="6">
        <v>1324972.951641449</v>
      </c>
      <c r="C28" s="6">
        <v>1323913.1250714399</v>
      </c>
      <c r="D28" s="6">
        <v>1358710.7871050499</v>
      </c>
      <c r="E28" s="6">
        <v>1834007.9030537</v>
      </c>
      <c r="F28" s="6">
        <v>1690920.381693562</v>
      </c>
      <c r="G28" s="6">
        <v>1720618.562937255</v>
      </c>
      <c r="H28" s="6">
        <v>1728863.1266573858</v>
      </c>
      <c r="I28" s="6">
        <v>1825344.5146979862</v>
      </c>
      <c r="J28" s="6">
        <v>1954365.75208043</v>
      </c>
      <c r="K28" s="6">
        <v>1863187.7113756</v>
      </c>
      <c r="L28" s="6">
        <v>1845219.6627696657</v>
      </c>
      <c r="M28" s="6">
        <v>1801826.1220574989</v>
      </c>
      <c r="N28" s="6">
        <v>1815031.3805214211</v>
      </c>
      <c r="O28" s="6">
        <v>1866807.0988696783</v>
      </c>
      <c r="P28" s="6">
        <v>1863096.6532840098</v>
      </c>
      <c r="Q28" s="6">
        <v>1873896.1038029112</v>
      </c>
      <c r="R28" s="6">
        <v>1851950.6442711717</v>
      </c>
      <c r="S28" s="6">
        <v>1802204.2942158759</v>
      </c>
      <c r="T28" s="6">
        <v>1745173.8491475629</v>
      </c>
      <c r="U28" s="6">
        <v>1695568.8449643336</v>
      </c>
      <c r="V28" s="6">
        <v>1676379.626807787</v>
      </c>
      <c r="W28" s="6">
        <v>1704528.1144634208</v>
      </c>
      <c r="X28" s="6">
        <v>1697977.2473805363</v>
      </c>
      <c r="Y28" s="6">
        <v>1817915.5434840489</v>
      </c>
      <c r="Z28" s="6">
        <v>1851145.4212832449</v>
      </c>
      <c r="AA28" s="6">
        <v>1920274.4404669709</v>
      </c>
      <c r="AB28" s="6">
        <v>2023783.578373793</v>
      </c>
      <c r="AC28" s="6">
        <v>2072655.2724650709</v>
      </c>
      <c r="AD28" s="6">
        <v>1850857.24635604</v>
      </c>
      <c r="AE28" s="6">
        <v>1818702.4115336901</v>
      </c>
      <c r="AF28" s="6">
        <v>1822979.5934743399</v>
      </c>
      <c r="AG28" s="6">
        <v>1887427.96572261</v>
      </c>
      <c r="AH28" s="6">
        <v>1908266.5258372701</v>
      </c>
      <c r="AI28" s="6">
        <v>1914864.5012956599</v>
      </c>
      <c r="AJ28" s="6">
        <v>1934194.8211991801</v>
      </c>
      <c r="AK28" s="6">
        <v>1961613.72642001</v>
      </c>
      <c r="AL28" s="6">
        <v>2219163.9739551898</v>
      </c>
      <c r="AM28" s="6">
        <f>'[2]Остаток_по срокам_безотз'!B33</f>
        <v>2194562.9333320102</v>
      </c>
      <c r="AN28"/>
      <c r="AO28"/>
      <c r="AP28"/>
      <c r="AQ28"/>
      <c r="AR28"/>
      <c r="AS28"/>
      <c r="AT28"/>
      <c r="AU28"/>
      <c r="AV28"/>
      <c r="AW28"/>
    </row>
    <row r="29" spans="1:49" s="1" customFormat="1" ht="13.35" customHeight="1" x14ac:dyDescent="0.2">
      <c r="A29" s="5" t="s">
        <v>19</v>
      </c>
      <c r="B29" s="6">
        <v>4021536.9271591823</v>
      </c>
      <c r="C29" s="6">
        <v>4147020.5854344042</v>
      </c>
      <c r="D29" s="6">
        <v>4384414.1496044891</v>
      </c>
      <c r="E29" s="6">
        <v>4862362.4356133603</v>
      </c>
      <c r="F29" s="6">
        <v>4522164.1195330042</v>
      </c>
      <c r="G29" s="6">
        <v>4457978.5917237597</v>
      </c>
      <c r="H29" s="6">
        <v>4395690.1459944732</v>
      </c>
      <c r="I29" s="6">
        <v>4462550.640477417</v>
      </c>
      <c r="J29" s="6">
        <v>4763994.3800615659</v>
      </c>
      <c r="K29" s="6">
        <v>4573248.0440746425</v>
      </c>
      <c r="L29" s="6">
        <v>4449345.3777859779</v>
      </c>
      <c r="M29" s="6">
        <v>4268979.8261030251</v>
      </c>
      <c r="N29" s="6">
        <v>4160609.7919866722</v>
      </c>
      <c r="O29" s="6">
        <v>4044662.5822075596</v>
      </c>
      <c r="P29" s="6">
        <v>3892363.4318162603</v>
      </c>
      <c r="Q29" s="6">
        <v>3721056.5067962962</v>
      </c>
      <c r="R29" s="6">
        <v>3493914.7940877308</v>
      </c>
      <c r="S29" s="6">
        <v>3341048.1846831026</v>
      </c>
      <c r="T29" s="6">
        <v>3117113.3487160061</v>
      </c>
      <c r="U29" s="6">
        <v>3017881.983213468</v>
      </c>
      <c r="V29" s="6">
        <v>2907681.4101747749</v>
      </c>
      <c r="W29" s="6">
        <v>2847812.6464689984</v>
      </c>
      <c r="X29" s="6">
        <v>2705227.0889627398</v>
      </c>
      <c r="Y29" s="6">
        <v>2766016.4484643764</v>
      </c>
      <c r="Z29" s="6">
        <v>2733524.9884854918</v>
      </c>
      <c r="AA29" s="6">
        <v>2769858.0531308926</v>
      </c>
      <c r="AB29" s="6">
        <v>2925291.6371972864</v>
      </c>
      <c r="AC29" s="6">
        <v>3053621.4638462625</v>
      </c>
      <c r="AD29" s="6">
        <v>2618029.2412556899</v>
      </c>
      <c r="AE29" s="6">
        <v>2490656.86822413</v>
      </c>
      <c r="AF29" s="6">
        <v>2429116.2214921298</v>
      </c>
      <c r="AG29" s="6">
        <v>2337726.9881487601</v>
      </c>
      <c r="AH29" s="6">
        <v>2222156.3928522202</v>
      </c>
      <c r="AI29" s="6">
        <v>2145691.7318371702</v>
      </c>
      <c r="AJ29" s="6">
        <v>2121052.4963596002</v>
      </c>
      <c r="AK29" s="6">
        <v>2140806.2292189398</v>
      </c>
      <c r="AL29" s="6">
        <v>2420490.23665768</v>
      </c>
      <c r="AM29" s="6">
        <f>'[2]Остаток_по срокам_безотз'!B34</f>
        <v>2337057.40204474</v>
      </c>
      <c r="AN29"/>
      <c r="AO29"/>
      <c r="AP29"/>
      <c r="AQ29"/>
      <c r="AR29"/>
      <c r="AS29"/>
      <c r="AT29"/>
      <c r="AU29"/>
      <c r="AV29"/>
      <c r="AW29"/>
    </row>
    <row r="30" spans="1:49" s="1" customFormat="1" ht="13.35" customHeight="1" outlineLevel="1" x14ac:dyDescent="0.2">
      <c r="A30" s="9" t="s">
        <v>22</v>
      </c>
      <c r="B30" s="10">
        <v>10000.802328</v>
      </c>
      <c r="C30" s="10">
        <v>8222.3103295000001</v>
      </c>
      <c r="D30" s="10">
        <v>8369.3123899999991</v>
      </c>
      <c r="E30" s="10">
        <v>9488.8575705000003</v>
      </c>
      <c r="F30" s="10">
        <v>8395.6166935000001</v>
      </c>
      <c r="G30" s="10">
        <v>7835.6787894999998</v>
      </c>
      <c r="H30" s="10">
        <v>7313.641067999999</v>
      </c>
      <c r="I30" s="10">
        <v>6941.0725310000007</v>
      </c>
      <c r="J30" s="10">
        <v>7051.0685652000002</v>
      </c>
      <c r="K30" s="10">
        <v>6450.5829375000003</v>
      </c>
      <c r="L30" s="10">
        <v>5103.5639861359996</v>
      </c>
      <c r="M30" s="10">
        <v>3725.503416041</v>
      </c>
      <c r="N30" s="10">
        <v>2432.4365323000002</v>
      </c>
      <c r="O30" s="10">
        <v>2473.5591129919999</v>
      </c>
      <c r="P30" s="10">
        <v>2454.5309214399999</v>
      </c>
      <c r="Q30" s="10">
        <v>2475.561008312</v>
      </c>
      <c r="R30" s="10">
        <v>2416.4760613919998</v>
      </c>
      <c r="S30" s="10">
        <v>2389.4371012380002</v>
      </c>
      <c r="T30" s="10">
        <v>2268.4348117759996</v>
      </c>
      <c r="U30" s="10">
        <v>2249.4067447500001</v>
      </c>
      <c r="V30" s="10">
        <v>2272.6833412799997</v>
      </c>
      <c r="W30" s="10">
        <v>2321.4738897720003</v>
      </c>
      <c r="X30" s="10">
        <v>2909.0329424280003</v>
      </c>
      <c r="Y30" s="10">
        <v>3862.6804009500001</v>
      </c>
      <c r="Z30" s="10">
        <v>4104.697215145</v>
      </c>
      <c r="AA30" s="10">
        <v>5273.5941098590001</v>
      </c>
      <c r="AB30" s="10">
        <v>5598.2476922669994</v>
      </c>
      <c r="AC30" s="10">
        <v>6090.6801493479998</v>
      </c>
      <c r="AD30" s="10">
        <v>5523.3642990440003</v>
      </c>
      <c r="AE30" s="10">
        <v>5400.3445258319998</v>
      </c>
      <c r="AF30" s="10">
        <v>5264.8285452350001</v>
      </c>
      <c r="AG30" s="10">
        <v>5460.1844574699999</v>
      </c>
      <c r="AH30" s="10">
        <v>3102.1110188389998</v>
      </c>
      <c r="AI30" s="10">
        <v>3009.4128994510002</v>
      </c>
      <c r="AJ30" s="10">
        <v>3000.2714920439998</v>
      </c>
      <c r="AK30" s="10">
        <v>2654.0487186330001</v>
      </c>
      <c r="AL30" s="10">
        <v>2553.7152816920002</v>
      </c>
      <c r="AM30" s="10">
        <f>'[2]Остаток_по срокам_безотз'!B35</f>
        <v>2417.0570982999998</v>
      </c>
      <c r="AN30"/>
      <c r="AO30"/>
      <c r="AP30"/>
      <c r="AQ30"/>
      <c r="AR30"/>
      <c r="AS30"/>
      <c r="AT30"/>
      <c r="AU30"/>
      <c r="AV30"/>
      <c r="AW30"/>
    </row>
    <row r="31" spans="1:49" s="1" customFormat="1" ht="13.35" customHeight="1" outlineLevel="1" x14ac:dyDescent="0.2">
      <c r="A31" s="5" t="s">
        <v>17</v>
      </c>
      <c r="B31" s="6" t="s">
        <v>2</v>
      </c>
      <c r="C31" s="6" t="s">
        <v>2</v>
      </c>
      <c r="D31" s="6" t="s">
        <v>2</v>
      </c>
      <c r="E31" s="6" t="s">
        <v>2</v>
      </c>
      <c r="F31" s="6" t="s">
        <v>2</v>
      </c>
      <c r="G31" s="6" t="s">
        <v>2</v>
      </c>
      <c r="H31" s="6" t="s">
        <v>2</v>
      </c>
      <c r="I31" s="6" t="s">
        <v>2</v>
      </c>
      <c r="J31" s="6" t="s">
        <v>2</v>
      </c>
      <c r="K31" s="6" t="s">
        <v>2</v>
      </c>
      <c r="L31" s="6" t="s">
        <v>2</v>
      </c>
      <c r="M31" s="6" t="s">
        <v>2</v>
      </c>
      <c r="N31" s="6" t="s">
        <v>2</v>
      </c>
      <c r="O31" s="6" t="s">
        <v>2</v>
      </c>
      <c r="P31" s="6" t="s">
        <v>2</v>
      </c>
      <c r="Q31" s="6" t="s">
        <v>2</v>
      </c>
      <c r="R31" s="6" t="s">
        <v>2</v>
      </c>
      <c r="S31" s="6" t="s">
        <v>2</v>
      </c>
      <c r="T31" s="6" t="s">
        <v>2</v>
      </c>
      <c r="U31" s="6" t="s">
        <v>2</v>
      </c>
      <c r="V31" s="6" t="s">
        <v>2</v>
      </c>
      <c r="W31" s="6" t="s">
        <v>2</v>
      </c>
      <c r="X31" s="6" t="s">
        <v>2</v>
      </c>
      <c r="Y31" s="6" t="s">
        <v>2</v>
      </c>
      <c r="Z31" s="6" t="s">
        <v>2</v>
      </c>
      <c r="AA31" s="6" t="s">
        <v>2</v>
      </c>
      <c r="AB31" s="6" t="s">
        <v>2</v>
      </c>
      <c r="AC31" s="6" t="s">
        <v>2</v>
      </c>
      <c r="AD31" s="6" t="s">
        <v>2</v>
      </c>
      <c r="AE31" s="6" t="s">
        <v>2</v>
      </c>
      <c r="AF31" s="6" t="s">
        <v>2</v>
      </c>
      <c r="AG31" s="6" t="s">
        <v>2</v>
      </c>
      <c r="AH31" s="6" t="s">
        <v>2</v>
      </c>
      <c r="AI31" s="6" t="s">
        <v>2</v>
      </c>
      <c r="AJ31" s="6" t="s">
        <v>2</v>
      </c>
      <c r="AK31" s="6" t="s">
        <v>2</v>
      </c>
      <c r="AL31" s="6" t="s">
        <v>2</v>
      </c>
      <c r="AM31" s="6" t="str">
        <f>'[2]Остаток_по срокам_безотз'!B36</f>
        <v>0,00</v>
      </c>
      <c r="AN31"/>
      <c r="AO31"/>
      <c r="AP31"/>
      <c r="AQ31"/>
      <c r="AR31"/>
      <c r="AS31"/>
      <c r="AT31"/>
      <c r="AU31"/>
      <c r="AV31"/>
      <c r="AW31"/>
    </row>
    <row r="32" spans="1:49" s="1" customFormat="1" ht="13.35" customHeight="1" outlineLevel="1" x14ac:dyDescent="0.2">
      <c r="A32" s="5" t="s">
        <v>18</v>
      </c>
      <c r="B32" s="6">
        <v>3690.0023279999996</v>
      </c>
      <c r="C32" s="6" t="s">
        <v>2</v>
      </c>
      <c r="D32" s="6" t="s">
        <v>2</v>
      </c>
      <c r="E32" s="6" t="s">
        <v>2</v>
      </c>
      <c r="F32" s="6" t="s">
        <v>2</v>
      </c>
      <c r="G32" s="6" t="s">
        <v>2</v>
      </c>
      <c r="H32" s="6" t="s">
        <v>2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6" t="s">
        <v>2</v>
      </c>
      <c r="P32" s="6" t="s">
        <v>2</v>
      </c>
      <c r="Q32" s="6" t="s">
        <v>2</v>
      </c>
      <c r="R32" s="6" t="s">
        <v>2</v>
      </c>
      <c r="S32" s="6" t="s">
        <v>2</v>
      </c>
      <c r="T32" s="6" t="s">
        <v>2</v>
      </c>
      <c r="U32" s="6" t="s">
        <v>2</v>
      </c>
      <c r="V32" s="6" t="s">
        <v>2</v>
      </c>
      <c r="W32" s="6">
        <v>13.828257900000001</v>
      </c>
      <c r="X32" s="6">
        <v>350.33418839999996</v>
      </c>
      <c r="Y32" s="6">
        <v>771.3216427000001</v>
      </c>
      <c r="Z32" s="6">
        <v>821.5747608019999</v>
      </c>
      <c r="AA32" s="6">
        <v>1303.4903092279999</v>
      </c>
      <c r="AB32" s="6">
        <v>1375.6710414840002</v>
      </c>
      <c r="AC32" s="6">
        <v>1439.2866359039999</v>
      </c>
      <c r="AD32" s="6">
        <v>1303.049502848</v>
      </c>
      <c r="AE32" s="6">
        <v>1271.128866048</v>
      </c>
      <c r="AF32" s="6">
        <v>1239.2573379200001</v>
      </c>
      <c r="AG32" s="6">
        <v>1285.1739462400001</v>
      </c>
      <c r="AH32" s="6">
        <v>1255.5614170240001</v>
      </c>
      <c r="AI32" s="6">
        <v>1218.042391616</v>
      </c>
      <c r="AJ32" s="6">
        <v>1200.920924304</v>
      </c>
      <c r="AK32" s="6">
        <v>882.56291182799998</v>
      </c>
      <c r="AL32" s="6">
        <v>562.87633071200003</v>
      </c>
      <c r="AM32" s="6">
        <f>'[2]Остаток_по срокам_безотз'!B37</f>
        <v>491.40568203999999</v>
      </c>
      <c r="AN32"/>
      <c r="AO32"/>
      <c r="AP32"/>
      <c r="AQ32"/>
      <c r="AR32"/>
      <c r="AS32"/>
      <c r="AT32"/>
      <c r="AU32"/>
      <c r="AV32"/>
      <c r="AW32"/>
    </row>
    <row r="33" spans="1:49" s="1" customFormat="1" ht="13.35" customHeight="1" outlineLevel="1" x14ac:dyDescent="0.2">
      <c r="A33" s="5" t="s">
        <v>19</v>
      </c>
      <c r="B33" s="6">
        <v>6310.8</v>
      </c>
      <c r="C33" s="6">
        <v>8222.3103295000001</v>
      </c>
      <c r="D33" s="6">
        <v>8369.3123899999991</v>
      </c>
      <c r="E33" s="6">
        <v>9488.8575705000003</v>
      </c>
      <c r="F33" s="6">
        <v>8395.6166935000001</v>
      </c>
      <c r="G33" s="6">
        <v>7835.6787894999998</v>
      </c>
      <c r="H33" s="6">
        <v>7313.641067999999</v>
      </c>
      <c r="I33" s="6">
        <v>6941.0725310000007</v>
      </c>
      <c r="J33" s="6">
        <v>7051.0685652000002</v>
      </c>
      <c r="K33" s="6">
        <v>6450.5829375000003</v>
      </c>
      <c r="L33" s="6">
        <v>5103.5639861359996</v>
      </c>
      <c r="M33" s="6">
        <v>3725.503416041</v>
      </c>
      <c r="N33" s="6">
        <v>2432.4365323000002</v>
      </c>
      <c r="O33" s="6">
        <v>2473.5591129919999</v>
      </c>
      <c r="P33" s="6">
        <v>2454.5309214399999</v>
      </c>
      <c r="Q33" s="6">
        <v>2475.561008312</v>
      </c>
      <c r="R33" s="6">
        <v>2416.4760613919998</v>
      </c>
      <c r="S33" s="6">
        <v>2389.4371012380002</v>
      </c>
      <c r="T33" s="6">
        <v>2268.4348117759996</v>
      </c>
      <c r="U33" s="6">
        <v>2249.4067447500001</v>
      </c>
      <c r="V33" s="6">
        <v>2272.6833412799997</v>
      </c>
      <c r="W33" s="6">
        <v>2307.6456318720002</v>
      </c>
      <c r="X33" s="6">
        <v>2558.6987540280006</v>
      </c>
      <c r="Y33" s="6">
        <v>3091.3587582499999</v>
      </c>
      <c r="Z33" s="6">
        <v>3283.1224543429998</v>
      </c>
      <c r="AA33" s="6">
        <v>3970.1038006309996</v>
      </c>
      <c r="AB33" s="6">
        <v>4222.5766507829994</v>
      </c>
      <c r="AC33" s="6">
        <v>4651.3935134439998</v>
      </c>
      <c r="AD33" s="6">
        <v>4220.3147961960003</v>
      </c>
      <c r="AE33" s="6">
        <v>4129.2156597840003</v>
      </c>
      <c r="AF33" s="6">
        <v>4025.5712073149998</v>
      </c>
      <c r="AG33" s="6">
        <v>4175.0105112299998</v>
      </c>
      <c r="AH33" s="6">
        <v>1846.549601815</v>
      </c>
      <c r="AI33" s="6">
        <v>1791.3705078349999</v>
      </c>
      <c r="AJ33" s="6">
        <v>1799.3505677400001</v>
      </c>
      <c r="AK33" s="6">
        <v>1771.485806805</v>
      </c>
      <c r="AL33" s="6">
        <v>1990.8389509799999</v>
      </c>
      <c r="AM33" s="6">
        <f>'[2]Остаток_по срокам_безотз'!B38</f>
        <v>1925.6514162599999</v>
      </c>
      <c r="AN33"/>
      <c r="AO33"/>
      <c r="AP33"/>
      <c r="AQ33"/>
      <c r="AR33"/>
      <c r="AS33"/>
      <c r="AT33"/>
      <c r="AU33"/>
      <c r="AV33"/>
      <c r="AW33"/>
    </row>
    <row r="34" spans="1:49" s="1" customFormat="1" ht="13.35" customHeight="1" outlineLevel="1" x14ac:dyDescent="0.2">
      <c r="A34" s="7" t="s">
        <v>20</v>
      </c>
      <c r="B34" s="12">
        <v>10000.802328</v>
      </c>
      <c r="C34" s="12">
        <v>8222.3103295000001</v>
      </c>
      <c r="D34" s="12">
        <v>8369.3123899999991</v>
      </c>
      <c r="E34" s="12">
        <v>9488.8575705000003</v>
      </c>
      <c r="F34" s="12">
        <v>8395.6166935000001</v>
      </c>
      <c r="G34" s="12">
        <v>7835.6787894999998</v>
      </c>
      <c r="H34" s="12">
        <v>7313.641067999999</v>
      </c>
      <c r="I34" s="12">
        <v>6941.0725310000007</v>
      </c>
      <c r="J34" s="12">
        <v>7051.0685652000002</v>
      </c>
      <c r="K34" s="12">
        <v>6450.5829375000003</v>
      </c>
      <c r="L34" s="12">
        <v>5103.5639861359996</v>
      </c>
      <c r="M34" s="12">
        <v>3725.503416041</v>
      </c>
      <c r="N34" s="12">
        <v>2432.4365323000002</v>
      </c>
      <c r="O34" s="12">
        <v>2473.5591129919999</v>
      </c>
      <c r="P34" s="12">
        <v>2454.5309214399999</v>
      </c>
      <c r="Q34" s="12">
        <v>2475.561008312</v>
      </c>
      <c r="R34" s="12">
        <v>2416.4760613919998</v>
      </c>
      <c r="S34" s="12">
        <v>2389.4371012380002</v>
      </c>
      <c r="T34" s="12">
        <v>2268.4348117759996</v>
      </c>
      <c r="U34" s="12">
        <v>2249.4067447500001</v>
      </c>
      <c r="V34" s="12">
        <v>2246.3608912799996</v>
      </c>
      <c r="W34" s="12">
        <v>2247.4037907720003</v>
      </c>
      <c r="X34" s="12">
        <v>2167.2986304280003</v>
      </c>
      <c r="Y34" s="12">
        <v>2278.4184394999997</v>
      </c>
      <c r="Z34" s="12">
        <v>2269.0000074209997</v>
      </c>
      <c r="AA34" s="12">
        <v>2327.9999707399998</v>
      </c>
      <c r="AB34" s="12">
        <v>2457.0000149490002</v>
      </c>
      <c r="AC34" s="12">
        <v>2647.0000001920002</v>
      </c>
      <c r="AD34" s="12">
        <v>2362.9999637000001</v>
      </c>
      <c r="AE34" s="12">
        <v>2259.939132216</v>
      </c>
      <c r="AF34" s="12">
        <v>2202.99995524</v>
      </c>
      <c r="AG34" s="12">
        <v>2284.9098705800002</v>
      </c>
      <c r="AH34" s="12" t="s">
        <v>2</v>
      </c>
      <c r="AI34" s="12" t="s">
        <v>2</v>
      </c>
      <c r="AJ34" s="12" t="s">
        <v>2</v>
      </c>
      <c r="AK34" s="12" t="s">
        <v>2</v>
      </c>
      <c r="AL34" s="12" t="s">
        <v>2</v>
      </c>
      <c r="AM34" s="12" t="str">
        <f>'[2]Остаток_по срокам_безотз'!B39</f>
        <v>0,00</v>
      </c>
      <c r="AN34"/>
      <c r="AO34"/>
      <c r="AP34"/>
      <c r="AQ34"/>
      <c r="AR34"/>
      <c r="AS34"/>
      <c r="AT34"/>
      <c r="AU34"/>
      <c r="AV34"/>
      <c r="AW34"/>
    </row>
    <row r="35" spans="1:49" s="1" customFormat="1" ht="13.35" customHeight="1" outlineLevel="1" x14ac:dyDescent="0.2">
      <c r="A35" s="5" t="s">
        <v>17</v>
      </c>
      <c r="B35" s="6" t="s">
        <v>2</v>
      </c>
      <c r="C35" s="6" t="s">
        <v>2</v>
      </c>
      <c r="D35" s="6" t="s">
        <v>2</v>
      </c>
      <c r="E35" s="6" t="s">
        <v>2</v>
      </c>
      <c r="F35" s="6" t="s">
        <v>2</v>
      </c>
      <c r="G35" s="6" t="s">
        <v>2</v>
      </c>
      <c r="H35" s="6" t="s">
        <v>2</v>
      </c>
      <c r="I35" s="6" t="s">
        <v>2</v>
      </c>
      <c r="J35" s="6" t="s">
        <v>2</v>
      </c>
      <c r="K35" s="6" t="s">
        <v>2</v>
      </c>
      <c r="L35" s="6" t="s">
        <v>2</v>
      </c>
      <c r="M35" s="6" t="s">
        <v>2</v>
      </c>
      <c r="N35" s="6" t="s">
        <v>2</v>
      </c>
      <c r="O35" s="6" t="s">
        <v>2</v>
      </c>
      <c r="P35" s="6" t="s">
        <v>2</v>
      </c>
      <c r="Q35" s="6" t="s">
        <v>2</v>
      </c>
      <c r="R35" s="6" t="s">
        <v>2</v>
      </c>
      <c r="S35" s="6" t="s">
        <v>2</v>
      </c>
      <c r="T35" s="6" t="s">
        <v>2</v>
      </c>
      <c r="U35" s="6" t="s">
        <v>2</v>
      </c>
      <c r="V35" s="6" t="s">
        <v>2</v>
      </c>
      <c r="W35" s="6" t="s">
        <v>2</v>
      </c>
      <c r="X35" s="6" t="s">
        <v>2</v>
      </c>
      <c r="Y35" s="6" t="s">
        <v>2</v>
      </c>
      <c r="Z35" s="6" t="s">
        <v>2</v>
      </c>
      <c r="AA35" s="6" t="s">
        <v>2</v>
      </c>
      <c r="AB35" s="6" t="s">
        <v>2</v>
      </c>
      <c r="AC35" s="6" t="s">
        <v>2</v>
      </c>
      <c r="AD35" s="6" t="s">
        <v>2</v>
      </c>
      <c r="AE35" s="6" t="s">
        <v>2</v>
      </c>
      <c r="AF35" s="6" t="s">
        <v>2</v>
      </c>
      <c r="AG35" s="6" t="s">
        <v>2</v>
      </c>
      <c r="AH35" s="6" t="s">
        <v>2</v>
      </c>
      <c r="AI35" s="6" t="s">
        <v>2</v>
      </c>
      <c r="AJ35" s="6" t="s">
        <v>2</v>
      </c>
      <c r="AK35" s="6" t="s">
        <v>2</v>
      </c>
      <c r="AL35" s="6" t="s">
        <v>2</v>
      </c>
      <c r="AM35" s="6" t="str">
        <f>'[2]Остаток_по срокам_безотз'!B40</f>
        <v>0,00</v>
      </c>
      <c r="AN35"/>
      <c r="AO35"/>
      <c r="AP35"/>
      <c r="AQ35"/>
      <c r="AR35"/>
      <c r="AS35"/>
      <c r="AT35"/>
      <c r="AU35"/>
      <c r="AV35"/>
      <c r="AW35"/>
    </row>
    <row r="36" spans="1:49" s="1" customFormat="1" ht="13.35" customHeight="1" outlineLevel="1" x14ac:dyDescent="0.2">
      <c r="A36" s="5" t="s">
        <v>18</v>
      </c>
      <c r="B36" s="6">
        <v>3690.0023279999996</v>
      </c>
      <c r="C36" s="6" t="s">
        <v>2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6" t="s">
        <v>2</v>
      </c>
      <c r="Q36" s="6" t="s">
        <v>2</v>
      </c>
      <c r="R36" s="6" t="s">
        <v>2</v>
      </c>
      <c r="S36" s="6" t="s">
        <v>2</v>
      </c>
      <c r="T36" s="6" t="s">
        <v>2</v>
      </c>
      <c r="U36" s="6" t="s">
        <v>2</v>
      </c>
      <c r="V36" s="6" t="s">
        <v>2</v>
      </c>
      <c r="W36" s="6" t="s">
        <v>2</v>
      </c>
      <c r="X36" s="6" t="s">
        <v>2</v>
      </c>
      <c r="Y36" s="6" t="s">
        <v>2</v>
      </c>
      <c r="Z36" s="6" t="s">
        <v>2</v>
      </c>
      <c r="AA36" s="6" t="s">
        <v>2</v>
      </c>
      <c r="AB36" s="6" t="s">
        <v>2</v>
      </c>
      <c r="AC36" s="6" t="s">
        <v>2</v>
      </c>
      <c r="AD36" s="6" t="s">
        <v>2</v>
      </c>
      <c r="AE36" s="6" t="s">
        <v>2</v>
      </c>
      <c r="AF36" s="6" t="s">
        <v>2</v>
      </c>
      <c r="AG36" s="6" t="s">
        <v>2</v>
      </c>
      <c r="AH36" s="6" t="s">
        <v>2</v>
      </c>
      <c r="AI36" s="6" t="s">
        <v>2</v>
      </c>
      <c r="AJ36" s="6" t="s">
        <v>2</v>
      </c>
      <c r="AK36" s="6" t="s">
        <v>2</v>
      </c>
      <c r="AL36" s="6" t="s">
        <v>2</v>
      </c>
      <c r="AM36" s="6" t="str">
        <f>'[2]Остаток_по срокам_безотз'!B41</f>
        <v>0,00</v>
      </c>
      <c r="AN36"/>
      <c r="AO36"/>
      <c r="AP36"/>
      <c r="AQ36"/>
      <c r="AR36"/>
      <c r="AS36"/>
      <c r="AT36"/>
      <c r="AU36"/>
      <c r="AV36"/>
      <c r="AW36"/>
    </row>
    <row r="37" spans="1:49" s="1" customFormat="1" ht="13.35" customHeight="1" outlineLevel="1" x14ac:dyDescent="0.2">
      <c r="A37" s="5" t="s">
        <v>19</v>
      </c>
      <c r="B37" s="6">
        <v>6310.8</v>
      </c>
      <c r="C37" s="6">
        <v>8222.3103295000001</v>
      </c>
      <c r="D37" s="6">
        <v>8369.3123899999991</v>
      </c>
      <c r="E37" s="6">
        <v>9488.8575705000003</v>
      </c>
      <c r="F37" s="6">
        <v>8395.6166935000001</v>
      </c>
      <c r="G37" s="6">
        <v>7835.6787894999998</v>
      </c>
      <c r="H37" s="6">
        <v>7313.641067999999</v>
      </c>
      <c r="I37" s="6">
        <v>6941.0725310000007</v>
      </c>
      <c r="J37" s="6">
        <v>7051.0685652000002</v>
      </c>
      <c r="K37" s="6">
        <v>6450.5829375000003</v>
      </c>
      <c r="L37" s="6">
        <v>5103.5639861359996</v>
      </c>
      <c r="M37" s="6">
        <v>3725.503416041</v>
      </c>
      <c r="N37" s="6">
        <v>2432.4365323000002</v>
      </c>
      <c r="O37" s="6">
        <v>2473.5591129919999</v>
      </c>
      <c r="P37" s="6">
        <v>2454.5309214399999</v>
      </c>
      <c r="Q37" s="6">
        <v>2475.561008312</v>
      </c>
      <c r="R37" s="6">
        <v>2416.4760613919998</v>
      </c>
      <c r="S37" s="6">
        <v>2389.4371012380002</v>
      </c>
      <c r="T37" s="6">
        <v>2268.4348117759996</v>
      </c>
      <c r="U37" s="6">
        <v>2249.4067447500001</v>
      </c>
      <c r="V37" s="6">
        <v>2246.3608912799996</v>
      </c>
      <c r="W37" s="6">
        <v>2247.4037907720003</v>
      </c>
      <c r="X37" s="6">
        <v>2167.2986304280003</v>
      </c>
      <c r="Y37" s="6">
        <v>2278.4184394999997</v>
      </c>
      <c r="Z37" s="6">
        <v>2269.0000074209997</v>
      </c>
      <c r="AA37" s="6">
        <v>2327.9999707399998</v>
      </c>
      <c r="AB37" s="6">
        <v>2457.0000149490002</v>
      </c>
      <c r="AC37" s="6">
        <v>2647.0000001920002</v>
      </c>
      <c r="AD37" s="6">
        <v>2362.9999637000001</v>
      </c>
      <c r="AE37" s="6">
        <v>2259.939132216</v>
      </c>
      <c r="AF37" s="6">
        <v>2202.99995524</v>
      </c>
      <c r="AG37" s="6">
        <v>2284.9098705800002</v>
      </c>
      <c r="AH37" s="6" t="s">
        <v>2</v>
      </c>
      <c r="AI37" s="6" t="s">
        <v>2</v>
      </c>
      <c r="AJ37" s="6" t="s">
        <v>2</v>
      </c>
      <c r="AK37" s="6" t="s">
        <v>2</v>
      </c>
      <c r="AL37" s="6" t="s">
        <v>2</v>
      </c>
      <c r="AM37" s="6" t="str">
        <f>'[2]Остаток_по срокам_безотз'!B42</f>
        <v>0,00</v>
      </c>
      <c r="AN37"/>
      <c r="AO37"/>
      <c r="AP37"/>
      <c r="AQ37"/>
      <c r="AR37"/>
      <c r="AS37"/>
      <c r="AT37"/>
      <c r="AU37"/>
      <c r="AV37"/>
      <c r="AW37"/>
    </row>
    <row r="38" spans="1:49" s="1" customFormat="1" ht="13.35" customHeight="1" outlineLevel="1" x14ac:dyDescent="0.2">
      <c r="A38" s="7" t="s">
        <v>5</v>
      </c>
      <c r="B38" s="12" t="s">
        <v>2</v>
      </c>
      <c r="C38" s="12" t="s">
        <v>2</v>
      </c>
      <c r="D38" s="12" t="s">
        <v>2</v>
      </c>
      <c r="E38" s="12" t="s">
        <v>2</v>
      </c>
      <c r="F38" s="12" t="s">
        <v>2</v>
      </c>
      <c r="G38" s="12" t="s">
        <v>2</v>
      </c>
      <c r="H38" s="12" t="s">
        <v>2</v>
      </c>
      <c r="I38" s="12" t="s">
        <v>2</v>
      </c>
      <c r="J38" s="12" t="s">
        <v>2</v>
      </c>
      <c r="K38" s="12" t="s">
        <v>2</v>
      </c>
      <c r="L38" s="12" t="s">
        <v>2</v>
      </c>
      <c r="M38" s="12" t="s">
        <v>2</v>
      </c>
      <c r="N38" s="12" t="s">
        <v>2</v>
      </c>
      <c r="O38" s="12" t="s">
        <v>2</v>
      </c>
      <c r="P38" s="12" t="s">
        <v>2</v>
      </c>
      <c r="Q38" s="12" t="s">
        <v>2</v>
      </c>
      <c r="R38" s="12" t="s">
        <v>2</v>
      </c>
      <c r="S38" s="12" t="s">
        <v>2</v>
      </c>
      <c r="T38" s="12" t="s">
        <v>2</v>
      </c>
      <c r="U38" s="12" t="s">
        <v>2</v>
      </c>
      <c r="V38" s="12">
        <v>26.32245</v>
      </c>
      <c r="W38" s="12">
        <v>74.070098999999999</v>
      </c>
      <c r="X38" s="12">
        <v>741.73431200000005</v>
      </c>
      <c r="Y38" s="12">
        <v>1584.2619614500002</v>
      </c>
      <c r="Z38" s="12">
        <v>1835.6972077239998</v>
      </c>
      <c r="AA38" s="12">
        <v>2945.5941391190004</v>
      </c>
      <c r="AB38" s="12">
        <v>3141.2476773179997</v>
      </c>
      <c r="AC38" s="12">
        <v>3443.680149156</v>
      </c>
      <c r="AD38" s="12">
        <v>3160.3643353440002</v>
      </c>
      <c r="AE38" s="12">
        <v>3140.4053936159999</v>
      </c>
      <c r="AF38" s="12">
        <v>3061.8285899950001</v>
      </c>
      <c r="AG38" s="12">
        <v>3175.2745868900001</v>
      </c>
      <c r="AH38" s="12">
        <v>3102.1110188389998</v>
      </c>
      <c r="AI38" s="12">
        <v>3009.4128994510002</v>
      </c>
      <c r="AJ38" s="12">
        <v>3000.2714920439998</v>
      </c>
      <c r="AK38" s="12">
        <v>2654.0487186330001</v>
      </c>
      <c r="AL38" s="12">
        <v>2553.7152816920002</v>
      </c>
      <c r="AM38" s="12">
        <f>'[2]Остаток_по срокам_безотз'!B43</f>
        <v>2417.0570982999998</v>
      </c>
      <c r="AN38"/>
      <c r="AO38"/>
      <c r="AP38"/>
      <c r="AQ38"/>
      <c r="AR38"/>
      <c r="AS38"/>
      <c r="AT38"/>
      <c r="AU38"/>
      <c r="AV38"/>
      <c r="AW38"/>
    </row>
    <row r="39" spans="1:49" s="1" customFormat="1" ht="13.35" customHeight="1" outlineLevel="1" x14ac:dyDescent="0.2">
      <c r="A39" s="5" t="s">
        <v>17</v>
      </c>
      <c r="B39" s="6" t="s">
        <v>2</v>
      </c>
      <c r="C39" s="6" t="s">
        <v>2</v>
      </c>
      <c r="D39" s="6" t="s">
        <v>2</v>
      </c>
      <c r="E39" s="6" t="s">
        <v>2</v>
      </c>
      <c r="F39" s="6" t="s">
        <v>2</v>
      </c>
      <c r="G39" s="6" t="s">
        <v>2</v>
      </c>
      <c r="H39" s="6" t="s">
        <v>2</v>
      </c>
      <c r="I39" s="6" t="s">
        <v>2</v>
      </c>
      <c r="J39" s="6" t="s">
        <v>2</v>
      </c>
      <c r="K39" s="6" t="s">
        <v>2</v>
      </c>
      <c r="L39" s="6" t="s">
        <v>2</v>
      </c>
      <c r="M39" s="6" t="s">
        <v>2</v>
      </c>
      <c r="N39" s="6" t="s">
        <v>2</v>
      </c>
      <c r="O39" s="6" t="s">
        <v>2</v>
      </c>
      <c r="P39" s="6" t="s">
        <v>2</v>
      </c>
      <c r="Q39" s="6" t="s">
        <v>2</v>
      </c>
      <c r="R39" s="6" t="s">
        <v>2</v>
      </c>
      <c r="S39" s="6" t="s">
        <v>2</v>
      </c>
      <c r="T39" s="6" t="s">
        <v>2</v>
      </c>
      <c r="U39" s="6" t="s">
        <v>2</v>
      </c>
      <c r="V39" s="6" t="s">
        <v>2</v>
      </c>
      <c r="W39" s="6" t="s">
        <v>2</v>
      </c>
      <c r="X39" s="6" t="s">
        <v>2</v>
      </c>
      <c r="Y39" s="6" t="s">
        <v>2</v>
      </c>
      <c r="Z39" s="6" t="s">
        <v>2</v>
      </c>
      <c r="AA39" s="6" t="s">
        <v>2</v>
      </c>
      <c r="AB39" s="6" t="s">
        <v>2</v>
      </c>
      <c r="AC39" s="6" t="s">
        <v>2</v>
      </c>
      <c r="AD39" s="6" t="s">
        <v>2</v>
      </c>
      <c r="AE39" s="6" t="s">
        <v>2</v>
      </c>
      <c r="AF39" s="6" t="s">
        <v>2</v>
      </c>
      <c r="AG39" s="6" t="s">
        <v>2</v>
      </c>
      <c r="AH39" s="6" t="s">
        <v>2</v>
      </c>
      <c r="AI39" s="6" t="s">
        <v>2</v>
      </c>
      <c r="AJ39" s="6" t="s">
        <v>2</v>
      </c>
      <c r="AK39" s="6" t="s">
        <v>2</v>
      </c>
      <c r="AL39" s="6" t="s">
        <v>2</v>
      </c>
      <c r="AM39" s="6" t="str">
        <f>'[2]Остаток_по срокам_безотз'!B44</f>
        <v>0,00</v>
      </c>
      <c r="AN39"/>
      <c r="AO39"/>
      <c r="AP39"/>
      <c r="AQ39"/>
      <c r="AR39"/>
      <c r="AS39"/>
      <c r="AT39"/>
      <c r="AU39"/>
      <c r="AV39"/>
      <c r="AW39"/>
    </row>
    <row r="40" spans="1:49" s="1" customFormat="1" ht="13.35" customHeight="1" outlineLevel="1" x14ac:dyDescent="0.2">
      <c r="A40" s="5" t="s">
        <v>18</v>
      </c>
      <c r="B40" s="6" t="s">
        <v>2</v>
      </c>
      <c r="C40" s="6" t="s">
        <v>2</v>
      </c>
      <c r="D40" s="6" t="s">
        <v>2</v>
      </c>
      <c r="E40" s="6" t="s">
        <v>2</v>
      </c>
      <c r="F40" s="6" t="s">
        <v>2</v>
      </c>
      <c r="G40" s="6" t="s">
        <v>2</v>
      </c>
      <c r="H40" s="6" t="s">
        <v>2</v>
      </c>
      <c r="I40" s="6" t="s">
        <v>2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6" t="s">
        <v>2</v>
      </c>
      <c r="Q40" s="6" t="s">
        <v>2</v>
      </c>
      <c r="R40" s="6" t="s">
        <v>2</v>
      </c>
      <c r="S40" s="6" t="s">
        <v>2</v>
      </c>
      <c r="T40" s="6" t="s">
        <v>2</v>
      </c>
      <c r="U40" s="6" t="s">
        <v>2</v>
      </c>
      <c r="V40" s="6" t="s">
        <v>2</v>
      </c>
      <c r="W40" s="6">
        <v>13.828257900000001</v>
      </c>
      <c r="X40" s="6">
        <v>350.33418839999996</v>
      </c>
      <c r="Y40" s="6">
        <v>771.3216427000001</v>
      </c>
      <c r="Z40" s="6">
        <v>821.5747608019999</v>
      </c>
      <c r="AA40" s="6">
        <v>1303.4903092279999</v>
      </c>
      <c r="AB40" s="6">
        <v>1375.6710414840002</v>
      </c>
      <c r="AC40" s="6">
        <v>1439.2866359039999</v>
      </c>
      <c r="AD40" s="6">
        <v>1303.049502848</v>
      </c>
      <c r="AE40" s="6">
        <v>1271.128866048</v>
      </c>
      <c r="AF40" s="6">
        <v>1239.2573379200001</v>
      </c>
      <c r="AG40" s="6">
        <v>1285.1739462400001</v>
      </c>
      <c r="AH40" s="6">
        <v>1255.5614170240001</v>
      </c>
      <c r="AI40" s="6">
        <v>1218.042391616</v>
      </c>
      <c r="AJ40" s="6">
        <v>1200.920924304</v>
      </c>
      <c r="AK40" s="6">
        <v>882.56291182799998</v>
      </c>
      <c r="AL40" s="6">
        <v>562.87633071200003</v>
      </c>
      <c r="AM40" s="6">
        <f>'[2]Остаток_по срокам_безотз'!B45</f>
        <v>491.40568203999999</v>
      </c>
      <c r="AN40"/>
      <c r="AO40"/>
      <c r="AP40"/>
      <c r="AQ40"/>
      <c r="AR40"/>
      <c r="AS40"/>
      <c r="AT40"/>
      <c r="AU40"/>
      <c r="AV40"/>
      <c r="AW40"/>
    </row>
    <row r="41" spans="1:49" s="1" customFormat="1" ht="13.35" customHeight="1" outlineLevel="1" x14ac:dyDescent="0.2">
      <c r="A41" s="5" t="s">
        <v>19</v>
      </c>
      <c r="B41" s="6" t="s">
        <v>2</v>
      </c>
      <c r="C41" s="6" t="s">
        <v>2</v>
      </c>
      <c r="D41" s="6" t="s">
        <v>2</v>
      </c>
      <c r="E41" s="6" t="s">
        <v>2</v>
      </c>
      <c r="F41" s="6" t="s">
        <v>2</v>
      </c>
      <c r="G41" s="6" t="s">
        <v>2</v>
      </c>
      <c r="H41" s="6" t="s">
        <v>2</v>
      </c>
      <c r="I41" s="6" t="s">
        <v>2</v>
      </c>
      <c r="J41" s="6" t="s">
        <v>2</v>
      </c>
      <c r="K41" s="6" t="s">
        <v>2</v>
      </c>
      <c r="L41" s="6" t="s">
        <v>2</v>
      </c>
      <c r="M41" s="6" t="s">
        <v>2</v>
      </c>
      <c r="N41" s="6" t="s">
        <v>2</v>
      </c>
      <c r="O41" s="6" t="s">
        <v>2</v>
      </c>
      <c r="P41" s="6" t="s">
        <v>2</v>
      </c>
      <c r="Q41" s="6" t="s">
        <v>2</v>
      </c>
      <c r="R41" s="6" t="s">
        <v>2</v>
      </c>
      <c r="S41" s="6" t="s">
        <v>2</v>
      </c>
      <c r="T41" s="6" t="s">
        <v>2</v>
      </c>
      <c r="U41" s="6" t="s">
        <v>2</v>
      </c>
      <c r="V41" s="6">
        <v>26.32245</v>
      </c>
      <c r="W41" s="6">
        <v>60.241841100000002</v>
      </c>
      <c r="X41" s="6">
        <v>391.40012360000003</v>
      </c>
      <c r="Y41" s="6">
        <v>812.94031874999996</v>
      </c>
      <c r="Z41" s="6">
        <v>1014.1224469219999</v>
      </c>
      <c r="AA41" s="6">
        <v>1642.103829891</v>
      </c>
      <c r="AB41" s="6">
        <v>1765.5766358339999</v>
      </c>
      <c r="AC41" s="6">
        <v>2004.3935132519998</v>
      </c>
      <c r="AD41" s="6">
        <v>1857.314832496</v>
      </c>
      <c r="AE41" s="6">
        <v>1869.2765275679999</v>
      </c>
      <c r="AF41" s="6">
        <v>1822.5712520750001</v>
      </c>
      <c r="AG41" s="6">
        <v>1890.1006406500001</v>
      </c>
      <c r="AH41" s="6">
        <v>1846.549601815</v>
      </c>
      <c r="AI41" s="6">
        <v>1791.3705078349999</v>
      </c>
      <c r="AJ41" s="6">
        <v>1799.3505677400001</v>
      </c>
      <c r="AK41" s="6">
        <v>1771.485806805</v>
      </c>
      <c r="AL41" s="6">
        <v>1990.8389509799999</v>
      </c>
      <c r="AM41" s="6">
        <f>'[2]Остаток_по срокам_безотз'!B46</f>
        <v>1925.6514162599999</v>
      </c>
      <c r="AN41"/>
      <c r="AO41"/>
      <c r="AP41"/>
      <c r="AQ41"/>
      <c r="AR41"/>
      <c r="AS41"/>
      <c r="AT41"/>
      <c r="AU41"/>
      <c r="AV41"/>
      <c r="AW41"/>
    </row>
    <row r="43" spans="1:49" x14ac:dyDescent="0.2">
      <c r="B43" s="13">
        <f>(B20+B21)/B18*100</f>
        <v>71.905662570013746</v>
      </c>
      <c r="C43" s="13">
        <f t="shared" ref="C43:J43" si="0">(C20+C21)/C18*100</f>
        <v>72.08107987940484</v>
      </c>
      <c r="D43" s="13">
        <f t="shared" si="0"/>
        <v>73.600675401180325</v>
      </c>
      <c r="E43" s="13">
        <f t="shared" si="0"/>
        <v>74.434140337356467</v>
      </c>
      <c r="F43" s="13">
        <f t="shared" si="0"/>
        <v>75.688513280838393</v>
      </c>
      <c r="G43" s="13">
        <f t="shared" si="0"/>
        <v>76.314351035136809</v>
      </c>
      <c r="H43" s="13">
        <f t="shared" si="0"/>
        <v>76.805978450279994</v>
      </c>
      <c r="I43" s="13">
        <f t="shared" si="0"/>
        <v>76.230401083413412</v>
      </c>
      <c r="J43" s="13">
        <f t="shared" si="0"/>
        <v>76.564913199051105</v>
      </c>
      <c r="K43" s="13">
        <f t="shared" ref="K43" si="1">(K20+K21)/K18*100</f>
        <v>76.119600605051204</v>
      </c>
      <c r="L43" s="13">
        <f t="shared" ref="L43:O43" si="2">(L20+L21)/L18*100</f>
        <v>74.460201598211484</v>
      </c>
      <c r="M43" s="13">
        <f t="shared" si="2"/>
        <v>73.093837219784319</v>
      </c>
      <c r="N43" s="13">
        <f t="shared" si="2"/>
        <v>72.257420353882665</v>
      </c>
      <c r="O43" s="13">
        <f t="shared" si="2"/>
        <v>70.985213133090156</v>
      </c>
      <c r="P43" s="13">
        <v>70.431444148451732</v>
      </c>
      <c r="Q43" s="13">
        <f t="shared" ref="Q43:AL43" si="3">(Q20+Q21+Q32+Q33)/(Q18+Q30)*100</f>
        <v>69.221160396772731</v>
      </c>
      <c r="R43" s="13">
        <f t="shared" si="3"/>
        <v>68.875011481259534</v>
      </c>
      <c r="S43" s="13">
        <f t="shared" si="3"/>
        <v>68.912252616939028</v>
      </c>
      <c r="T43" s="13">
        <f t="shared" si="3"/>
        <v>66.107632430642553</v>
      </c>
      <c r="U43" s="13">
        <f t="shared" si="3"/>
        <v>66.306000385802193</v>
      </c>
      <c r="V43" s="13">
        <f t="shared" si="3"/>
        <v>62.874432655910205</v>
      </c>
      <c r="W43" s="13">
        <f t="shared" si="3"/>
        <v>59.801085528025233</v>
      </c>
      <c r="X43" s="13">
        <f t="shared" si="3"/>
        <v>58.071550619359769</v>
      </c>
      <c r="Y43" s="13">
        <f t="shared" si="3"/>
        <v>58.326002602256025</v>
      </c>
      <c r="Z43" s="13">
        <f t="shared" si="3"/>
        <v>58.594689526611567</v>
      </c>
      <c r="AA43" s="13">
        <f t="shared" si="3"/>
        <v>56.052202250102937</v>
      </c>
      <c r="AB43" s="13">
        <f t="shared" si="3"/>
        <v>56.061380078918418</v>
      </c>
      <c r="AC43" s="13">
        <f t="shared" si="3"/>
        <v>57.282146586042117</v>
      </c>
      <c r="AD43" s="13">
        <f t="shared" si="3"/>
        <v>55.976432837936343</v>
      </c>
      <c r="AE43" s="13">
        <f t="shared" si="3"/>
        <v>54.017108648626902</v>
      </c>
      <c r="AF43" s="13">
        <f t="shared" si="3"/>
        <v>51.831904531998262</v>
      </c>
      <c r="AG43" s="13">
        <f t="shared" si="3"/>
        <v>50.572022810418297</v>
      </c>
      <c r="AH43" s="13">
        <f t="shared" si="3"/>
        <v>49.651746898193778</v>
      </c>
      <c r="AI43" s="13">
        <f t="shared" si="3"/>
        <v>50.255132046962615</v>
      </c>
      <c r="AJ43" s="13">
        <f t="shared" si="3"/>
        <v>51.615237715794763</v>
      </c>
      <c r="AK43" s="13">
        <f t="shared" si="3"/>
        <v>51.75768556844853</v>
      </c>
      <c r="AL43" s="13">
        <f t="shared" si="3"/>
        <v>52.515731276942837</v>
      </c>
      <c r="AM43" s="13">
        <f>(AM20+AM21+AM32+AM33)/(AM18+AM30)*100</f>
        <v>53.960529351876183</v>
      </c>
    </row>
    <row r="44" spans="1:49" x14ac:dyDescent="0.2">
      <c r="B44" s="13">
        <f>(B28+B29)/B26*100</f>
        <v>75.364681666779759</v>
      </c>
      <c r="C44" s="13">
        <f t="shared" ref="C44:J44" si="4">(C28+C29)/C26*100</f>
        <v>75.735413488224339</v>
      </c>
      <c r="D44" s="13">
        <f t="shared" si="4"/>
        <v>76.238131476533624</v>
      </c>
      <c r="E44" s="13">
        <f t="shared" si="4"/>
        <v>77.01401508780944</v>
      </c>
      <c r="F44" s="13">
        <f t="shared" si="4"/>
        <v>78.295648213218968</v>
      </c>
      <c r="G44" s="13">
        <f t="shared" si="4"/>
        <v>79.202613437847461</v>
      </c>
      <c r="H44" s="13">
        <f t="shared" si="4"/>
        <v>79.844713806296525</v>
      </c>
      <c r="I44" s="13">
        <f t="shared" si="4"/>
        <v>80.121698032485682</v>
      </c>
      <c r="J44" s="13">
        <f t="shared" si="4"/>
        <v>81.175906406919808</v>
      </c>
      <c r="K44" s="13">
        <f t="shared" ref="K44" si="5">(K28+K29)/K26*100</f>
        <v>81.915346039604756</v>
      </c>
      <c r="L44" s="13">
        <f t="shared" ref="L44:O44" si="6">(L28+L29)/L26*100</f>
        <v>81.55027886307154</v>
      </c>
      <c r="M44" s="13">
        <f t="shared" si="6"/>
        <v>80.47664992895622</v>
      </c>
      <c r="N44" s="13">
        <f t="shared" si="6"/>
        <v>78.49252557498167</v>
      </c>
      <c r="O44" s="13">
        <f t="shared" si="6"/>
        <v>77.093269390249532</v>
      </c>
      <c r="P44" s="13">
        <v>76.018919249626691</v>
      </c>
      <c r="Q44" s="13">
        <f t="shared" ref="Q44:AL44" si="7">(Q28+Q29+Q40+Q41)/(Q38+Q26)*100</f>
        <v>74.555179027075908</v>
      </c>
      <c r="R44" s="13">
        <f t="shared" si="7"/>
        <v>73.851143532205427</v>
      </c>
      <c r="S44" s="13">
        <f t="shared" si="7"/>
        <v>74.132699832889244</v>
      </c>
      <c r="T44" s="13">
        <f t="shared" si="7"/>
        <v>74.16594725016158</v>
      </c>
      <c r="U44" s="13">
        <f t="shared" si="7"/>
        <v>73.75320895275695</v>
      </c>
      <c r="V44" s="13">
        <f t="shared" si="7"/>
        <v>71.412298421075434</v>
      </c>
      <c r="W44" s="13">
        <f t="shared" si="7"/>
        <v>69.342648046232597</v>
      </c>
      <c r="X44" s="13">
        <f t="shared" si="7"/>
        <v>67.957672028278594</v>
      </c>
      <c r="Y44" s="13">
        <f t="shared" si="7"/>
        <v>66.765229227195832</v>
      </c>
      <c r="Z44" s="13">
        <f t="shared" si="7"/>
        <v>65.952253143465327</v>
      </c>
      <c r="AA44" s="13">
        <f t="shared" si="7"/>
        <v>64.696713660579036</v>
      </c>
      <c r="AB44" s="13">
        <f t="shared" si="7"/>
        <v>64.731512763495786</v>
      </c>
      <c r="AC44" s="13">
        <f t="shared" si="7"/>
        <v>64.951610985170163</v>
      </c>
      <c r="AD44" s="13">
        <f t="shared" si="7"/>
        <v>64.297768914583358</v>
      </c>
      <c r="AE44" s="13">
        <f t="shared" si="7"/>
        <v>63.413123580026124</v>
      </c>
      <c r="AF44" s="13">
        <f t="shared" si="7"/>
        <v>61.979027454067982</v>
      </c>
      <c r="AG44" s="13">
        <f t="shared" si="7"/>
        <v>60.51050013712829</v>
      </c>
      <c r="AH44" s="13">
        <f t="shared" si="7"/>
        <v>60.190282097334077</v>
      </c>
      <c r="AI44" s="13">
        <f t="shared" si="7"/>
        <v>60.845638228719721</v>
      </c>
      <c r="AJ44" s="13">
        <f t="shared" si="7"/>
        <v>62.225467878528441</v>
      </c>
      <c r="AK44" s="13">
        <f t="shared" si="7"/>
        <v>63.541299219304705</v>
      </c>
      <c r="AL44" s="13">
        <f t="shared" si="7"/>
        <v>64.30703386318217</v>
      </c>
      <c r="AM44" s="13">
        <f>(AM28+AM29+AM40+AM41)/(AM38+AM26)*100</f>
        <v>64.87276068659645</v>
      </c>
    </row>
    <row r="45" spans="1:49" x14ac:dyDescent="0.2">
      <c r="B45" s="13">
        <f>(B24+B25)/B22*100</f>
        <v>55.35135354757449</v>
      </c>
      <c r="C45" s="13">
        <f t="shared" ref="C45:J45" si="8">(C24+C25)/C22*100</f>
        <v>53.450429443759297</v>
      </c>
      <c r="D45" s="13">
        <f t="shared" si="8"/>
        <v>61.764730132213806</v>
      </c>
      <c r="E45" s="13">
        <f t="shared" si="8"/>
        <v>62.392136830397114</v>
      </c>
      <c r="F45" s="13">
        <f t="shared" si="8"/>
        <v>63.659691036694035</v>
      </c>
      <c r="G45" s="13">
        <f t="shared" si="8"/>
        <v>62.63558611760984</v>
      </c>
      <c r="H45" s="13">
        <f t="shared" si="8"/>
        <v>63.272693973199914</v>
      </c>
      <c r="I45" s="13">
        <f t="shared" si="8"/>
        <v>59.791660228317667</v>
      </c>
      <c r="J45" s="13">
        <f t="shared" si="8"/>
        <v>58.567704717225567</v>
      </c>
      <c r="K45" s="13">
        <f t="shared" ref="K45" si="9">(K24+K25)/K22*100</f>
        <v>55.344826729549226</v>
      </c>
      <c r="L45" s="13">
        <f t="shared" ref="L45:O45" si="10">(L24+L25)/L22*100</f>
        <v>50.255007637724368</v>
      </c>
      <c r="M45" s="13">
        <f t="shared" si="10"/>
        <v>48.133149203341937</v>
      </c>
      <c r="N45" s="13">
        <f t="shared" si="10"/>
        <v>51.62335666764082</v>
      </c>
      <c r="O45" s="13">
        <f t="shared" si="10"/>
        <v>50.795353286883142</v>
      </c>
      <c r="P45" s="13">
        <v>52.389799881093438</v>
      </c>
      <c r="Q45" s="13">
        <f t="shared" ref="Q45:AL45" si="11">(Q24+Q25+Q36+Q37)/(Q22+Q34)*100</f>
        <v>51.977088975383566</v>
      </c>
      <c r="R45" s="13">
        <f t="shared" si="11"/>
        <v>54.510345310603711</v>
      </c>
      <c r="S45" s="13">
        <f t="shared" si="11"/>
        <v>53.851994802269942</v>
      </c>
      <c r="T45" s="13">
        <f t="shared" si="11"/>
        <v>45.398529107004762</v>
      </c>
      <c r="U45" s="13">
        <f t="shared" si="11"/>
        <v>45.547157647068332</v>
      </c>
      <c r="V45" s="13">
        <f t="shared" si="11"/>
        <v>39.748575236042285</v>
      </c>
      <c r="W45" s="13">
        <f t="shared" si="11"/>
        <v>36.148202158857131</v>
      </c>
      <c r="X45" s="13">
        <f t="shared" si="11"/>
        <v>33.497956216821713</v>
      </c>
      <c r="Y45" s="13">
        <f t="shared" si="11"/>
        <v>36.354678942069505</v>
      </c>
      <c r="Z45" s="13">
        <f t="shared" si="11"/>
        <v>38.767758752591263</v>
      </c>
      <c r="AA45" s="13">
        <f t="shared" si="11"/>
        <v>33.35170381049911</v>
      </c>
      <c r="AB45" s="13">
        <f t="shared" si="11"/>
        <v>32.856480809367</v>
      </c>
      <c r="AC45" s="13">
        <f t="shared" si="11"/>
        <v>34.352622004520505</v>
      </c>
      <c r="AD45" s="13">
        <f t="shared" si="11"/>
        <v>31.901385209997958</v>
      </c>
      <c r="AE45" s="13">
        <f t="shared" si="11"/>
        <v>28.928997555800851</v>
      </c>
      <c r="AF45" s="13">
        <f t="shared" si="11"/>
        <v>26.448904896019005</v>
      </c>
      <c r="AG45" s="13">
        <f t="shared" si="11"/>
        <v>25.871050240072929</v>
      </c>
      <c r="AH45" s="13">
        <f t="shared" si="11"/>
        <v>24.399006606699128</v>
      </c>
      <c r="AI45" s="13">
        <f t="shared" si="11"/>
        <v>24.175496189891899</v>
      </c>
      <c r="AJ45" s="13">
        <f t="shared" si="11"/>
        <v>25.589423037702026</v>
      </c>
      <c r="AK45" s="13">
        <f t="shared" si="11"/>
        <v>23.995575423580494</v>
      </c>
      <c r="AL45" s="13">
        <f t="shared" si="11"/>
        <v>22.984534975893229</v>
      </c>
      <c r="AM45" s="13">
        <f>(AM24+AM25+AM36+AM37)/(AM22+AM34)*100</f>
        <v>26.327013880081275</v>
      </c>
    </row>
    <row r="47" spans="1:49" x14ac:dyDescent="0.2">
      <c r="A47" s="14" t="s">
        <v>46</v>
      </c>
      <c r="B47" s="38">
        <f>Срок.Ин!B23+Срок.Ин!B24</f>
        <v>11930337.251432521</v>
      </c>
      <c r="C47" s="38">
        <f>Срок.Ин!C23+Срок.Ин!C24</f>
        <v>11866714.069277326</v>
      </c>
      <c r="D47" s="38">
        <f>Срок.Ин!D23+Срок.Ин!D24</f>
        <v>12391011.275918156</v>
      </c>
      <c r="E47" s="38">
        <f>Срок.Ин!E23+Срок.Ин!E24</f>
        <v>14354892.120646089</v>
      </c>
      <c r="F47" s="38">
        <f>Срок.Ин!F23+Срок.Ин!F24</f>
        <v>13313940.911167655</v>
      </c>
      <c r="G47" s="38">
        <f>Срок.Ин!G23+Срок.Ин!G24</f>
        <v>12906219.484686766</v>
      </c>
      <c r="H47" s="38">
        <f>Срок.Ин!H23+Срок.Ин!H24</f>
        <v>12699249.695509266</v>
      </c>
      <c r="I47" s="38">
        <f>Срок.Ин!I23+Срок.Ин!I24</f>
        <v>13229230.506326649</v>
      </c>
      <c r="J47" s="38">
        <f>Срок.Ин!J23+Срок.Ин!J24</f>
        <v>13531670.622006603</v>
      </c>
      <c r="K47" s="38">
        <f>Срок.Ин!K23+Срок.Ин!K24</f>
        <v>12450809.884398952</v>
      </c>
      <c r="L47" s="38">
        <f>Срок.Ин!L23+Срок.Ин!L24</f>
        <v>12211882.534492623</v>
      </c>
      <c r="M47" s="38">
        <f>Срок.Ин!M23+Срок.Ин!M24</f>
        <v>11300113.606044268</v>
      </c>
      <c r="N47" s="38">
        <f>Срок.Ин!N23+Срок.Ин!N24</f>
        <v>11231322.751829673</v>
      </c>
      <c r="O47" s="38">
        <f>Срок.Ин!O23+Срок.Ин!O24</f>
        <v>11520805.736872651</v>
      </c>
      <c r="P47" s="38">
        <v>11441873.124158945</v>
      </c>
      <c r="Q47" s="38">
        <f>Срок.Ин!Q23+Срок.Ин!Q24+Срок.Ин!Q35+Срок.Ин!Q36</f>
        <v>13077253.141721023</v>
      </c>
      <c r="R47" s="38">
        <f>Срок.Ин!R23+Срок.Ин!R24+Срок.Ин!R35+Срок.Ин!R36</f>
        <v>13195573.61448328</v>
      </c>
      <c r="S47" s="38">
        <f>Срок.Ин!S23+Срок.Ин!S24+Срок.Ин!S35+Срок.Ин!S36</f>
        <v>12510482.002961323</v>
      </c>
      <c r="T47" s="38">
        <f>Срок.Ин!T23+Срок.Ин!T24+Срок.Ин!T35+Срок.Ин!T36</f>
        <v>11796212.149553118</v>
      </c>
      <c r="U47" s="38">
        <f>Срок.Ин!U23+Срок.Ин!U24+Срок.Ин!U35+Срок.Ин!U36</f>
        <v>11726425.085657887</v>
      </c>
      <c r="V47" s="38">
        <f>Срок.Ин!V23+Срок.Ин!V24+Срок.Ин!V35+Срок.Ин!V36</f>
        <v>11168252.101788359</v>
      </c>
      <c r="W47" s="38">
        <f>Срок.Ин!W23+Срок.Ин!W24+Срок.Ин!W35+Срок.Ин!W36</f>
        <v>11055902.792681254</v>
      </c>
      <c r="X47" s="38">
        <f>Срок.Ин!X23+Срок.Ин!X24+Срок.Ин!X35+Срок.Ин!X36</f>
        <v>10714609.108678825</v>
      </c>
      <c r="Y47" s="38">
        <f>Срок.Ин!Y23+Срок.Ин!Y24+Срок.Ин!Y35+Срок.Ин!Y36</f>
        <v>11858016.85089406</v>
      </c>
      <c r="Z47" s="38">
        <f>Срок.Ин!Z23+Срок.Ин!Z24+Срок.Ин!Z35+Срок.Ин!Z36</f>
        <v>11495890.516063608</v>
      </c>
      <c r="AA47" s="38">
        <f>Срок.Ин!AA23+Срок.Ин!AA24+Срок.Ин!AA35+Срок.Ин!AA36</f>
        <v>11330142.891343107</v>
      </c>
      <c r="AB47" s="38">
        <f>Срок.Ин!AB23+Срок.Ин!AB24+Срок.Ин!AB35+Срок.Ин!AB36</f>
        <v>11499521.809464477</v>
      </c>
      <c r="AC47" s="38">
        <f>Срок.Ин!AC23+Срок.Ин!AC24+Срок.Ин!AC35+Срок.Ин!AC36</f>
        <v>11636202.701108975</v>
      </c>
      <c r="AD47" s="38">
        <f>Срок.Ин!AD23+Срок.Ин!AD24+Срок.Ин!AD35+Срок.Ин!AD36</f>
        <v>10084992.461664742</v>
      </c>
      <c r="AE47" s="38">
        <f>Срок.Ин!AE23+Срок.Ин!AE24+Срок.Ин!AE35+Срок.Ин!AE36</f>
        <v>9947106.7279197834</v>
      </c>
      <c r="AF47" s="38">
        <f>Срок.Ин!AF23+Срок.Ин!AF24+Срок.Ин!AF35+Срок.Ин!AF36</f>
        <v>9871113.0188994594</v>
      </c>
      <c r="AG47" s="38">
        <f>Срок.Ин!AG23+Срок.Ин!AG24+Срок.Ин!AG35+Срок.Ин!AG36</f>
        <v>9632555.4359150287</v>
      </c>
      <c r="AH47" s="38">
        <f>Срок.Ин!AH23+Срок.Ин!AH24+Срок.Ин!AH35+Срок.Ин!AH36</f>
        <v>9334019.054918427</v>
      </c>
      <c r="AI47" s="38">
        <f>Срок.Ин!AI23+Срок.Ин!AI24+Срок.Ин!AI35+Срок.Ин!AI36</f>
        <v>9185673.8598954007</v>
      </c>
      <c r="AJ47" s="38">
        <f>Срок.Ин!AJ23+Срок.Ин!AJ24+Срок.Ин!AJ35+Срок.Ин!AJ36</f>
        <v>9356764.7063156348</v>
      </c>
      <c r="AK47" s="38">
        <f>Срок.Ин!AK23+Срок.Ин!AK24+Срок.Ин!AK35+Срок.Ин!AK36</f>
        <v>9207315.6056556217</v>
      </c>
      <c r="AL47" s="38">
        <f>Срок.Ин!AL23+Срок.Ин!AL24+Срок.Ин!AL35+Срок.Ин!AL36</f>
        <v>10300118.857076231</v>
      </c>
      <c r="AM47" s="38">
        <f>Срок.Ин!AM23+Срок.Ин!AM24+Срок.Ин!AM35+Срок.Ин!AM36</f>
        <v>10178897.194951726</v>
      </c>
    </row>
    <row r="48" spans="1:49" x14ac:dyDescent="0.2">
      <c r="A48" s="14" t="s">
        <v>47</v>
      </c>
      <c r="B48" s="38">
        <f>Срок.Ин!B27+Срок.Ин!B28</f>
        <v>3230573.5685295891</v>
      </c>
      <c r="C48" s="38">
        <f>Срок.Ин!C27+Срок.Ин!C28</f>
        <v>3055087.0232322318</v>
      </c>
      <c r="D48" s="38">
        <f>Срок.Ин!D27+Срок.Ин!D28</f>
        <v>3238476.9353643246</v>
      </c>
      <c r="E48" s="38">
        <f>Срок.Ин!E27+Срок.Ин!E28</f>
        <v>3935022.1337154</v>
      </c>
      <c r="F48" s="38">
        <f>Срок.Ин!F27+Срок.Ин!F28</f>
        <v>3848336.2999529908</v>
      </c>
      <c r="G48" s="38">
        <f>Срок.Ин!G27+Срок.Ин!G28</f>
        <v>3655000.6551138246</v>
      </c>
      <c r="H48" s="38">
        <f>Срок.Ин!H27+Срок.Ин!H28</f>
        <v>3760831.4242411898</v>
      </c>
      <c r="I48" s="38">
        <f>Срок.Ин!I27+Срок.Ин!I28</f>
        <v>4290334.3058643565</v>
      </c>
      <c r="J48" s="38">
        <f>Срок.Ин!J27+Срок.Ин!J28</f>
        <v>4532972.8517431822</v>
      </c>
      <c r="K48" s="38">
        <f>Срок.Ин!K27+Срок.Ин!K28</f>
        <v>4089953.4967332548</v>
      </c>
      <c r="L48" s="38">
        <f>Срок.Ин!L27+Срок.Ин!L28</f>
        <v>4157026.2721566763</v>
      </c>
      <c r="M48" s="38">
        <f>Срок.Ин!M27+Срок.Ин!M28</f>
        <v>3626082.3109790534</v>
      </c>
      <c r="N48" s="38">
        <f>Срок.Ин!N27+Срок.Ин!N28</f>
        <v>3772639.76021339</v>
      </c>
      <c r="O48" s="38">
        <f>Срок.Ин!O27+Срок.Ин!O28</f>
        <v>4195821.3546582535</v>
      </c>
      <c r="P48" s="38">
        <v>4363252.4416076019</v>
      </c>
      <c r="Q48" s="38">
        <f>Срок.Ин!Q27+Срок.Ин!Q28+Срок.Ин!Q39+Срок.Ин!Q40</f>
        <v>4354921.9293631855</v>
      </c>
      <c r="R48" s="38">
        <f>Срок.Ин!R27+Срок.Ин!R28+Срок.Ин!R39+Срок.Ин!R40</f>
        <v>4869130.7977486579</v>
      </c>
      <c r="S48" s="38">
        <f>Срок.Ин!S27+Срок.Ин!S28+Срок.Ин!S39+Срок.Ин!S40</f>
        <v>4515942.2316894783</v>
      </c>
      <c r="T48" s="38">
        <f>Срок.Ин!T27+Срок.Ин!T28+Срок.Ин!T39+Срок.Ин!T40</f>
        <v>4189744.6240300224</v>
      </c>
      <c r="U48" s="38">
        <f>Срок.Ин!U27+Срок.Ин!U28+Срок.Ин!U39+Срок.Ин!U40</f>
        <v>4401986.7309168689</v>
      </c>
      <c r="V48" s="38">
        <f>Срок.Ин!V27+Срок.Ин!V28+Срок.Ин!V39+Срок.Ин!V40</f>
        <v>4064885.8760895617</v>
      </c>
      <c r="W48" s="38">
        <f>Срок.Ин!W27+Срок.Ин!W28+Срок.Ин!W39+Срок.Ин!W40</f>
        <v>4043673.0806190958</v>
      </c>
      <c r="X48" s="38">
        <f>Срок.Ин!X27+Срок.Ин!X28+Срок.Ин!X39+Срок.Ин!X40</f>
        <v>3951148.4583396837</v>
      </c>
      <c r="Y48" s="38">
        <f>Срок.Ин!Y27+Срок.Ин!Y28+Срок.Ин!Y39+Срок.Ин!Y40</f>
        <v>4814600.2785808854</v>
      </c>
      <c r="Z48" s="38">
        <f>Срок.Ин!Z27+Срок.Ин!Z28+Срок.Ин!Z39+Срок.Ин!Z40</f>
        <v>4465422.5418102583</v>
      </c>
      <c r="AA48" s="38">
        <f>Срок.Ин!AA27+Срок.Ин!AA28+Срок.Ин!AA39+Срок.Ин!AA40</f>
        <v>4154531.4408661197</v>
      </c>
      <c r="AB48" s="38">
        <f>Срок.Ин!AB27+Срок.Ин!AB28+Срок.Ин!AB39+Срок.Ин!AB40</f>
        <v>3979426.9866402922</v>
      </c>
      <c r="AC48" s="38">
        <f>Срок.Ин!AC27+Срок.Ин!AC28+Срок.Ин!AC39+Срок.Ин!AC40</f>
        <v>3973324.7077908139</v>
      </c>
      <c r="AD48" s="38">
        <f>Срок.Ин!AD27+Срок.Ин!AD28+Срок.Ин!AD39+Срок.Ин!AD40</f>
        <v>3398477.0315993438</v>
      </c>
      <c r="AE48" s="38">
        <f>Срок.Ин!AE27+Срок.Ин!AE28+Срок.Ин!AE39+Срок.Ин!AE40</f>
        <v>3499755.1815920719</v>
      </c>
      <c r="AF48" s="38">
        <f>Срок.Ин!AF27+Срок.Ин!AF28+Срок.Ин!AF39+Срок.Ин!AF40</f>
        <v>3540947.57635934</v>
      </c>
      <c r="AG48" s="38">
        <f>Срок.Ин!AG27+Срок.Ин!AG28+Срок.Ин!AG39+Срок.Ин!AG40</f>
        <v>3262580.5860596779</v>
      </c>
      <c r="AH48" s="38">
        <f>Срок.Ин!AH27+Срок.Ин!AH28+Срок.Ин!AH39+Срок.Ин!AH40</f>
        <v>3121148.1818722021</v>
      </c>
      <c r="AI48" s="38">
        <f>Срок.Ин!AI27+Срок.Ин!AI28+Срок.Ин!AI39+Срок.Ин!AI40</f>
        <v>3108673.6750315563</v>
      </c>
      <c r="AJ48" s="38">
        <f>Срок.Ин!AJ27+Срок.Ин!AJ28+Срок.Ин!AJ39+Срок.Ин!AJ40</f>
        <v>3308847.0713086599</v>
      </c>
      <c r="AK48" s="38">
        <f>Срок.Ин!AK27+Срок.Ин!AK28+Срок.Ин!AK39+Срок.Ин!AK40</f>
        <v>3150354.680003454</v>
      </c>
      <c r="AL48" s="38">
        <f>Срок.Ин!AL27+Срок.Ин!AL28+Срок.Ин!AL39+Срок.Ин!AL40</f>
        <v>3440613.522519398</v>
      </c>
      <c r="AM48" s="38">
        <f>Срок.Ин!AM27+Срок.Ин!AM28+Срок.Ин!AM39+Срок.Ин!AM40</f>
        <v>3488702.9296855461</v>
      </c>
    </row>
    <row r="49" spans="1:39" x14ac:dyDescent="0.2">
      <c r="A49" s="14" t="s">
        <v>48</v>
      </c>
      <c r="B49" s="38">
        <f>Срок.Ин!B31+Срок.Ин!B32</f>
        <v>8699763.682902934</v>
      </c>
      <c r="C49" s="38">
        <f>Срок.Ин!C31+Срок.Ин!C32</f>
        <v>8811627.0460450947</v>
      </c>
      <c r="D49" s="38">
        <f>Срок.Ин!D31+Срок.Ин!D32</f>
        <v>9152534.3405538294</v>
      </c>
      <c r="E49" s="38">
        <f>Срок.Ин!E31+Срок.Ин!E32</f>
        <v>10419869.986930689</v>
      </c>
      <c r="F49" s="38">
        <f>Срок.Ин!F31+Срок.Ин!F32</f>
        <v>9465604.6112146657</v>
      </c>
      <c r="G49" s="38">
        <f>Срок.Ин!G31+Срок.Ин!G32</f>
        <v>9251218.8295729421</v>
      </c>
      <c r="H49" s="38">
        <f>Срок.Ин!H31+Срок.Ин!H32</f>
        <v>8938418.2712680772</v>
      </c>
      <c r="I49" s="38">
        <f>Срок.Ин!I31+Срок.Ин!I32</f>
        <v>8938896.2004622929</v>
      </c>
      <c r="J49" s="38">
        <f>Срок.Ин!J31+Срок.Ин!J32</f>
        <v>8998697.7702634186</v>
      </c>
      <c r="K49" s="38">
        <f>Срок.Ин!K31+Срок.Ин!K32</f>
        <v>8360856.3876656992</v>
      </c>
      <c r="L49" s="38">
        <f>Срок.Ин!L31+Срок.Ин!L32</f>
        <v>8054856.2623359486</v>
      </c>
      <c r="M49" s="38">
        <f>Срок.Ин!M31+Срок.Ин!M32</f>
        <v>7674031.2950652139</v>
      </c>
      <c r="N49" s="38">
        <f>Срок.Ин!N31+Срок.Ин!N32</f>
        <v>7458682.9916162826</v>
      </c>
      <c r="O49" s="38">
        <f>Срок.Ин!O31+Срок.Ин!O32</f>
        <v>7324984.3822143972</v>
      </c>
      <c r="P49" s="38">
        <v>7078620.6825513411</v>
      </c>
      <c r="Q49" s="38">
        <f>Срок.Ин!Q31+Срок.Ин!Q32+Срок.Ин!Q44+Срок.Ин!Q43</f>
        <v>8722331.2123578358</v>
      </c>
      <c r="R49" s="38">
        <f>Срок.Ин!R31+Срок.Ин!R32+Срок.Ин!R44+Срок.Ин!R43</f>
        <v>8326442.8167346204</v>
      </c>
      <c r="S49" s="38">
        <f>Срок.Ин!S31+Срок.Ин!S32+Срок.Ин!S44+Срок.Ин!S43</f>
        <v>7994539.7712718472</v>
      </c>
      <c r="T49" s="38">
        <f>Срок.Ин!T31+Срок.Ин!T32+Срок.Ин!T44+Срок.Ин!T43</f>
        <v>7606467.5255230973</v>
      </c>
      <c r="U49" s="38">
        <f>Срок.Ин!U31+Срок.Ин!U32+Срок.Ин!U44+Срок.Ин!U43</f>
        <v>7324438.3547410183</v>
      </c>
      <c r="V49" s="38">
        <f>Срок.Ин!V31+Срок.Ин!V32+Срок.Ин!V44+Срок.Ин!V43</f>
        <v>7103366.225698798</v>
      </c>
      <c r="W49" s="38">
        <f>Срок.Ин!W31+Срок.Ин!W32+Срок.Ин!W44+Срок.Ин!W43</f>
        <v>7012229.7120621586</v>
      </c>
      <c r="X49" s="38">
        <f>Срок.Ин!X31+Срок.Ин!X32+Срок.Ин!X44+Срок.Ин!X43</f>
        <v>6763460.6503391434</v>
      </c>
      <c r="Y49" s="38">
        <f>Срок.Ин!Y31+Срок.Ин!Y32+Срок.Ин!Y44+Срок.Ин!Y43</f>
        <v>7043416.5723131727</v>
      </c>
      <c r="Z49" s="38">
        <f>Срок.Ин!Z31+Срок.Ин!Z32+Срок.Ин!Z44+Срок.Ин!Z43</f>
        <v>7030467.9742533509</v>
      </c>
      <c r="AA49" s="38">
        <f>Срок.Ин!AA31+Срок.Ин!AA32+Срок.Ин!AA44+Срок.Ин!AA43</f>
        <v>7175611.4504769882</v>
      </c>
      <c r="AB49" s="38">
        <f>Срок.Ин!AB31+Срок.Ин!AB32+Срок.Ин!AB44+Срок.Ин!AB43</f>
        <v>7520094.8228241848</v>
      </c>
      <c r="AC49" s="38">
        <f>Срок.Ин!AC31+Срок.Ин!AC32+Срок.Ин!AC44+Срок.Ин!AC43</f>
        <v>7662877.993318161</v>
      </c>
      <c r="AD49" s="38">
        <f>Срок.Ин!AD31+Срок.Ин!AD32+Срок.Ин!AD44+Срок.Ин!AD43</f>
        <v>6686515.4300654083</v>
      </c>
      <c r="AE49" s="38">
        <f>Срок.Ин!AE31+Срок.Ин!AE32+Срок.Ин!AE44+Срок.Ин!AE43</f>
        <v>6447351.5463277083</v>
      </c>
      <c r="AF49" s="38">
        <f>Срок.Ин!AF31+Срок.Ин!AF32+Срок.Ин!AF44+Срок.Ин!AF43</f>
        <v>6330165.4425401203</v>
      </c>
      <c r="AG49" s="38">
        <f>Срок.Ин!AG31+Срок.Ин!AG32+Срок.Ин!AG44+Срок.Ин!AG43</f>
        <v>6369974.8498553503</v>
      </c>
      <c r="AH49" s="38">
        <f>Срок.Ин!AH31+Срок.Ин!AH32+Срок.Ин!AH44+Срок.Ин!AH43</f>
        <v>6212870.8730462231</v>
      </c>
      <c r="AI49" s="38">
        <f>Срок.Ин!AI31+Срок.Ин!AI32+Срок.Ин!AI44+Срок.Ин!AI43</f>
        <v>6077000.1848638458</v>
      </c>
      <c r="AJ49" s="38">
        <f>Срок.Ин!AJ31+Срок.Ин!AJ32+Срок.Ин!AJ44+Срок.Ин!AJ43</f>
        <v>6047917.6350069745</v>
      </c>
      <c r="AK49" s="38">
        <f>Срок.Ин!AK31+Срок.Ин!AK32+Срок.Ин!AK44+Срок.Ин!AK43</f>
        <v>6056960.9256521687</v>
      </c>
      <c r="AL49" s="38">
        <f>Срок.Ин!AL31+Срок.Ин!AL32+Срок.Ин!AL44+Срок.Ин!AL43</f>
        <v>6859505.3345568413</v>
      </c>
      <c r="AM49" s="38">
        <f>Срок.Ин!AM31+Срок.Ин!AM32+Срок.Ин!AM44+Срок.Ин!AM43</f>
        <v>6690194.2652661912</v>
      </c>
    </row>
    <row r="50" spans="1:39" x14ac:dyDescent="0.2">
      <c r="B50" s="38"/>
    </row>
    <row r="51" spans="1:39" x14ac:dyDescent="0.2">
      <c r="B51" s="13">
        <f>(B20+B21)/B47*100</f>
        <v>51.691737949959617</v>
      </c>
      <c r="C51" s="13">
        <f t="shared" ref="C51:J51" si="12">(C20+C21)/C47*100</f>
        <v>52.485286018024745</v>
      </c>
      <c r="D51" s="13">
        <f t="shared" si="12"/>
        <v>54.716552334481115</v>
      </c>
      <c r="E51" s="13">
        <f t="shared" si="12"/>
        <v>54.745239048970681</v>
      </c>
      <c r="F51" s="13">
        <f t="shared" si="12"/>
        <v>54.889719157141748</v>
      </c>
      <c r="G51" s="13">
        <f t="shared" si="12"/>
        <v>55.866985664119248</v>
      </c>
      <c r="H51" s="13">
        <f t="shared" si="12"/>
        <v>56.809039307178743</v>
      </c>
      <c r="I51" s="13">
        <f t="shared" si="12"/>
        <v>55.926598372589112</v>
      </c>
      <c r="J51" s="13">
        <f t="shared" si="12"/>
        <v>58.826821210943066</v>
      </c>
      <c r="K51" s="13">
        <f t="shared" ref="K51" si="13">(K20+K21)/K47*100</f>
        <v>61.438811354699965</v>
      </c>
      <c r="L51" s="13">
        <f t="shared" ref="L51:N51" si="14">(L20+L21)/L47*100</f>
        <v>60.848799895361175</v>
      </c>
      <c r="M51" s="13">
        <f t="shared" si="14"/>
        <v>63.22733631288996</v>
      </c>
      <c r="N51" s="13">
        <f t="shared" si="14"/>
        <v>63.778928652974734</v>
      </c>
      <c r="O51" s="13">
        <f>(O20+O21)/O47*100</f>
        <v>61.539231875905728</v>
      </c>
      <c r="P51" s="13">
        <v>61.037852005939484</v>
      </c>
      <c r="Q51" s="13">
        <f t="shared" ref="Q51:AL51" si="15">(Q20+Q21+Q32+Q33)/Q47*100</f>
        <v>52.010176507516491</v>
      </c>
      <c r="R51" s="13">
        <f t="shared" si="15"/>
        <v>50.871326853133944</v>
      </c>
      <c r="S51" s="13">
        <f t="shared" si="15"/>
        <v>51.463707863631271</v>
      </c>
      <c r="T51" s="13">
        <f t="shared" si="15"/>
        <v>51.036946119905537</v>
      </c>
      <c r="U51" s="13">
        <f t="shared" si="15"/>
        <v>49.100329994113366</v>
      </c>
      <c r="V51" s="13">
        <f t="shared" si="15"/>
        <v>49.480363469240736</v>
      </c>
      <c r="W51" s="13">
        <f t="shared" si="15"/>
        <v>49.835359572672672</v>
      </c>
      <c r="X51" s="13">
        <f t="shared" si="15"/>
        <v>49.253102874157335</v>
      </c>
      <c r="Y51" s="13">
        <f t="shared" si="15"/>
        <v>46.758018626311589</v>
      </c>
      <c r="Z51" s="13">
        <f t="shared" si="15"/>
        <v>48.599717756084331</v>
      </c>
      <c r="AA51" s="13">
        <f t="shared" si="15"/>
        <v>49.552534261309042</v>
      </c>
      <c r="AB51" s="13">
        <f t="shared" si="15"/>
        <v>51.231704803005918</v>
      </c>
      <c r="AC51" s="13">
        <f t="shared" si="15"/>
        <v>51.882847264945312</v>
      </c>
      <c r="AD51" s="13">
        <f t="shared" si="15"/>
        <v>51.948075338031451</v>
      </c>
      <c r="AE51" s="13">
        <f t="shared" si="15"/>
        <v>50.76165185909224</v>
      </c>
      <c r="AF51" s="13">
        <f t="shared" si="15"/>
        <v>50.460982449260904</v>
      </c>
      <c r="AG51" s="13">
        <f t="shared" si="15"/>
        <v>51.447455065656534</v>
      </c>
      <c r="AH51" s="13">
        <f t="shared" si="15"/>
        <v>51.776025085071822</v>
      </c>
      <c r="AI51" s="13">
        <f t="shared" si="15"/>
        <v>51.375764209240501</v>
      </c>
      <c r="AJ51" s="13">
        <f t="shared" si="15"/>
        <v>50.643864813996785</v>
      </c>
      <c r="AK51" s="13">
        <f t="shared" si="15"/>
        <v>51.73134545656081</v>
      </c>
      <c r="AL51" s="13">
        <f t="shared" si="15"/>
        <v>51.501375420322503</v>
      </c>
      <c r="AM51" s="13">
        <f>(AM20+AM21+AM32+AM33)/AM47*100</f>
        <v>51.681905413007755</v>
      </c>
    </row>
    <row r="52" spans="1:39" x14ac:dyDescent="0.2">
      <c r="B52" s="13">
        <f>(B24+B25)/B48*100</f>
        <v>25.397619721433319</v>
      </c>
      <c r="C52" s="13">
        <f t="shared" ref="C52:J52" si="16">(C24+C25)/C48*100</f>
        <v>24.789641143979111</v>
      </c>
      <c r="D52" s="13">
        <f t="shared" si="16"/>
        <v>32.01533478678413</v>
      </c>
      <c r="E52" s="13">
        <f t="shared" si="16"/>
        <v>29.536038896561891</v>
      </c>
      <c r="F52" s="13">
        <f t="shared" si="16"/>
        <v>28.451262787884019</v>
      </c>
      <c r="G52" s="13">
        <f t="shared" si="16"/>
        <v>28.227590963224468</v>
      </c>
      <c r="H52" s="13">
        <f t="shared" si="16"/>
        <v>28.976796767928914</v>
      </c>
      <c r="I52" s="13">
        <f t="shared" si="16"/>
        <v>25.889904578383593</v>
      </c>
      <c r="J52" s="13">
        <f t="shared" si="16"/>
        <v>27.39684511990755</v>
      </c>
      <c r="K52" s="13">
        <f t="shared" ref="K52" si="17">(K24+K25)/K48*100</f>
        <v>29.662778379435721</v>
      </c>
      <c r="L52" s="13">
        <f t="shared" ref="L52:O52" si="18">(L24+L25)/L48*100</f>
        <v>27.332493275893093</v>
      </c>
      <c r="M52" s="13">
        <f t="shared" si="18"/>
        <v>29.617498809114206</v>
      </c>
      <c r="N52" s="13">
        <f t="shared" si="18"/>
        <v>31.478652287211727</v>
      </c>
      <c r="O52" s="13">
        <f t="shared" si="18"/>
        <v>28.08379041212654</v>
      </c>
      <c r="P52" s="13">
        <v>28.153619703897615</v>
      </c>
      <c r="Q52" s="13">
        <f t="shared" ref="Q52:AL52" si="19">(Q24+Q25+Q36+Q37)/Q48*100</f>
        <v>27.705429633754036</v>
      </c>
      <c r="R52" s="13">
        <f t="shared" si="19"/>
        <v>28.07273006185833</v>
      </c>
      <c r="S52" s="13">
        <f t="shared" si="19"/>
        <v>28.678520782421167</v>
      </c>
      <c r="T52" s="13">
        <f t="shared" si="19"/>
        <v>27.642239444647064</v>
      </c>
      <c r="U52" s="13">
        <f t="shared" si="19"/>
        <v>23.722529149359975</v>
      </c>
      <c r="V52" s="13">
        <f t="shared" si="19"/>
        <v>23.174189938135441</v>
      </c>
      <c r="W52" s="13">
        <f t="shared" si="19"/>
        <v>23.674863437770128</v>
      </c>
      <c r="X52" s="13">
        <f t="shared" si="19"/>
        <v>22.103228603389937</v>
      </c>
      <c r="Y52" s="13">
        <f t="shared" si="19"/>
        <v>19.91977357308302</v>
      </c>
      <c r="Z52" s="13">
        <f t="shared" si="19"/>
        <v>22.404693576284409</v>
      </c>
      <c r="AA52" s="13">
        <f t="shared" si="19"/>
        <v>22.17566200820503</v>
      </c>
      <c r="AB52" s="13">
        <f t="shared" si="19"/>
        <v>23.601001025694231</v>
      </c>
      <c r="AC52" s="13">
        <f t="shared" si="19"/>
        <v>22.839131587105559</v>
      </c>
      <c r="AD52" s="13">
        <f t="shared" si="19"/>
        <v>22.5663620128222</v>
      </c>
      <c r="AE52" s="13">
        <f t="shared" si="19"/>
        <v>21.053358417841142</v>
      </c>
      <c r="AF52" s="13">
        <f t="shared" si="19"/>
        <v>20.500246016165097</v>
      </c>
      <c r="AG52" s="13">
        <f t="shared" si="19"/>
        <v>22.294450111562032</v>
      </c>
      <c r="AH52" s="13">
        <f t="shared" si="19"/>
        <v>22.403903206933791</v>
      </c>
      <c r="AI52" s="13">
        <f t="shared" si="19"/>
        <v>21.090811252511553</v>
      </c>
      <c r="AJ52" s="13">
        <f t="shared" si="19"/>
        <v>20.562439578397729</v>
      </c>
      <c r="AK52" s="13">
        <f t="shared" si="19"/>
        <v>20.886354258982472</v>
      </c>
      <c r="AL52" s="13">
        <f t="shared" si="19"/>
        <v>19.255140139732589</v>
      </c>
      <c r="AM52" s="13">
        <f>(AM24+AM25+AM36+AM37)/AM48*100</f>
        <v>20.827529387051996</v>
      </c>
    </row>
    <row r="53" spans="1:39" x14ac:dyDescent="0.2">
      <c r="B53" s="13">
        <f>(B28+B29)/B49*100</f>
        <v>61.455805854908121</v>
      </c>
      <c r="C53" s="13">
        <f t="shared" ref="C53:J53" si="20">(C28+C29)/C49*100</f>
        <v>62.087667600064314</v>
      </c>
      <c r="D53" s="13">
        <f t="shared" si="20"/>
        <v>62.749012710746264</v>
      </c>
      <c r="E53" s="13">
        <f t="shared" si="20"/>
        <v>64.265392438351967</v>
      </c>
      <c r="F53" s="13">
        <f t="shared" si="20"/>
        <v>65.638538227821428</v>
      </c>
      <c r="G53" s="13">
        <f t="shared" si="20"/>
        <v>66.786844722667027</v>
      </c>
      <c r="H53" s="13">
        <f t="shared" si="20"/>
        <v>68.519430247953466</v>
      </c>
      <c r="I53" s="13">
        <f t="shared" si="20"/>
        <v>70.343082794162129</v>
      </c>
      <c r="J53" s="13">
        <f t="shared" si="20"/>
        <v>74.659248523081914</v>
      </c>
      <c r="K53" s="13">
        <f t="shared" ref="K53" si="21">(K28+K29)/K49*100</f>
        <v>76.982972281948932</v>
      </c>
      <c r="L53" s="13">
        <f t="shared" ref="L53:O53" si="22">(L28+L29)/L49*100</f>
        <v>78.146211869585727</v>
      </c>
      <c r="M53" s="13">
        <f t="shared" si="22"/>
        <v>79.108433556484911</v>
      </c>
      <c r="N53" s="13">
        <f t="shared" si="22"/>
        <v>80.116572580237573</v>
      </c>
      <c r="O53" s="13">
        <f t="shared" si="22"/>
        <v>80.702829830336881</v>
      </c>
      <c r="P53" s="13">
        <v>81.307649374225747</v>
      </c>
      <c r="Q53" s="13">
        <f t="shared" ref="Q53:AL53" si="23">(Q28+Q29+Q40+Q41)/Q49*100</f>
        <v>64.145151959745064</v>
      </c>
      <c r="R53" s="13">
        <f t="shared" si="23"/>
        <v>64.203472671603478</v>
      </c>
      <c r="S53" s="13">
        <f t="shared" si="23"/>
        <v>64.334566167037039</v>
      </c>
      <c r="T53" s="13">
        <f t="shared" si="23"/>
        <v>63.923065227695034</v>
      </c>
      <c r="U53" s="13">
        <f t="shared" si="23"/>
        <v>64.352385806166865</v>
      </c>
      <c r="V53" s="13">
        <f t="shared" si="23"/>
        <v>64.534014068542561</v>
      </c>
      <c r="W53" s="13">
        <f t="shared" si="23"/>
        <v>64.921073866141839</v>
      </c>
      <c r="X53" s="13">
        <f t="shared" si="23"/>
        <v>65.113797482276283</v>
      </c>
      <c r="Y53" s="13">
        <f t="shared" si="23"/>
        <v>65.103578736702744</v>
      </c>
      <c r="Z53" s="13">
        <f t="shared" si="23"/>
        <v>65.237564892876946</v>
      </c>
      <c r="AA53" s="13">
        <f t="shared" si="23"/>
        <v>65.40318020459452</v>
      </c>
      <c r="AB53" s="13">
        <f t="shared" si="23"/>
        <v>65.853111961008267</v>
      </c>
      <c r="AC53" s="13">
        <f t="shared" si="23"/>
        <v>66.942478021097003</v>
      </c>
      <c r="AD53" s="13">
        <f t="shared" si="23"/>
        <v>66.881575294642332</v>
      </c>
      <c r="AE53" s="13">
        <f t="shared" si="23"/>
        <v>66.887925284728041</v>
      </c>
      <c r="AF53" s="13">
        <f t="shared" si="23"/>
        <v>67.220322789051608</v>
      </c>
      <c r="AG53" s="13">
        <f t="shared" si="23"/>
        <v>66.379072572857595</v>
      </c>
      <c r="AH53" s="13">
        <f t="shared" si="23"/>
        <v>66.53164236264945</v>
      </c>
      <c r="AI53" s="13">
        <f t="shared" si="23"/>
        <v>66.867953306197307</v>
      </c>
      <c r="AJ53" s="13">
        <f t="shared" si="23"/>
        <v>67.101568406960368</v>
      </c>
      <c r="AK53" s="13">
        <f t="shared" si="23"/>
        <v>67.774483850010625</v>
      </c>
      <c r="AL53" s="13">
        <f t="shared" si="23"/>
        <v>67.675549467219312</v>
      </c>
      <c r="AM53" s="13">
        <f>(AM28+AM29+AM40+AM41)/AM49*100</f>
        <v>67.771386191498721</v>
      </c>
    </row>
  </sheetData>
  <mergeCells count="2">
    <mergeCell ref="A3:B3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39997558519241921"/>
  </sheetPr>
  <dimension ref="A1:AW45"/>
  <sheetViews>
    <sheetView topLeftCell="A21" zoomScale="115" zoomScaleNormal="115" workbookViewId="0">
      <pane xSplit="16" topLeftCell="AJ1" activePane="topRight" state="frozen"/>
      <selection activeCell="AM4" sqref="AM4"/>
      <selection pane="topRight" activeCell="AM43" sqref="AK43:AM45"/>
    </sheetView>
  </sheetViews>
  <sheetFormatPr defaultRowHeight="12.75" outlineLevelRow="1" outlineLevelCol="1" x14ac:dyDescent="0.2"/>
  <cols>
    <col min="1" max="1" width="39.140625" customWidth="1"/>
    <col min="2" max="12" width="14" hidden="1" customWidth="1" outlineLevel="1"/>
    <col min="13" max="13" width="14" hidden="1" customWidth="1" outlineLevel="1" collapsed="1"/>
    <col min="14" max="17" width="15" hidden="1" customWidth="1" outlineLevel="1" collapsed="1"/>
    <col min="18" max="25" width="15" hidden="1" customWidth="1" outlineLevel="1"/>
    <col min="26" max="26" width="15" customWidth="1" collapsed="1"/>
    <col min="27" max="39" width="15" customWidth="1"/>
  </cols>
  <sheetData>
    <row r="1" spans="1:49" s="1" customFormat="1" ht="14.85" customHeight="1" x14ac:dyDescent="0.2">
      <c r="A1" s="122" t="s">
        <v>38</v>
      </c>
      <c r="B1" s="122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/>
      <c r="AO1"/>
      <c r="AP1"/>
      <c r="AQ1"/>
      <c r="AR1"/>
      <c r="AS1"/>
      <c r="AT1"/>
      <c r="AU1"/>
      <c r="AV1"/>
      <c r="AW1"/>
    </row>
    <row r="2" spans="1:49" s="1" customFormat="1" ht="14.85" customHeight="1" x14ac:dyDescent="0.2">
      <c r="A2" s="133"/>
      <c r="B2" s="133"/>
      <c r="AN2"/>
      <c r="AO2"/>
      <c r="AP2"/>
      <c r="AQ2"/>
      <c r="AR2"/>
      <c r="AS2"/>
      <c r="AT2"/>
      <c r="AU2"/>
      <c r="AV2"/>
      <c r="AW2"/>
    </row>
    <row r="3" spans="1:49" s="1" customFormat="1" ht="14.45" customHeight="1" x14ac:dyDescent="0.2">
      <c r="A3" s="132" t="s">
        <v>0</v>
      </c>
      <c r="B3" s="132"/>
      <c r="AM3" s="129">
        <v>44958</v>
      </c>
      <c r="AN3"/>
      <c r="AO3"/>
      <c r="AP3"/>
      <c r="AQ3"/>
      <c r="AR3"/>
      <c r="AS3"/>
      <c r="AT3"/>
      <c r="AU3"/>
      <c r="AV3"/>
      <c r="AW3"/>
    </row>
    <row r="4" spans="1:49" s="1" customFormat="1" ht="25.9" customHeight="1" thickBot="1" x14ac:dyDescent="0.25">
      <c r="A4" s="2" t="s">
        <v>1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69</v>
      </c>
      <c r="M4" s="2" t="s">
        <v>70</v>
      </c>
      <c r="N4" s="2" t="s">
        <v>71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  <c r="Y4" s="2" t="s">
        <v>84</v>
      </c>
      <c r="Z4" s="2" t="s">
        <v>85</v>
      </c>
      <c r="AA4" s="2" t="s">
        <v>86</v>
      </c>
      <c r="AB4" s="2" t="s">
        <v>87</v>
      </c>
      <c r="AC4" s="2" t="s">
        <v>88</v>
      </c>
      <c r="AD4" s="2" t="s">
        <v>89</v>
      </c>
      <c r="AE4" s="2" t="s">
        <v>90</v>
      </c>
      <c r="AF4" s="2" t="s">
        <v>91</v>
      </c>
      <c r="AG4" s="2" t="s">
        <v>92</v>
      </c>
      <c r="AH4" s="125">
        <v>44805</v>
      </c>
      <c r="AI4" s="125">
        <v>44835</v>
      </c>
      <c r="AJ4" s="125">
        <v>44866</v>
      </c>
      <c r="AK4" s="125">
        <v>44896</v>
      </c>
      <c r="AL4" s="125">
        <v>44927</v>
      </c>
      <c r="AM4" s="125">
        <f>'Доли в срочных'!$AM$3</f>
        <v>44958</v>
      </c>
      <c r="AN4"/>
      <c r="AO4"/>
      <c r="AP4"/>
      <c r="AQ4"/>
      <c r="AR4"/>
      <c r="AS4"/>
      <c r="AT4"/>
      <c r="AU4"/>
      <c r="AV4"/>
      <c r="AW4"/>
    </row>
    <row r="5" spans="1:49" s="1" customFormat="1" ht="23.85" customHeight="1" thickTop="1" x14ac:dyDescent="0.2">
      <c r="A5" s="3" t="s">
        <v>25</v>
      </c>
      <c r="B5" s="4">
        <v>8326923.1304339496</v>
      </c>
      <c r="C5" s="4">
        <v>8324103.5197259244</v>
      </c>
      <c r="D5" s="4">
        <v>8404440.0124974735</v>
      </c>
      <c r="E5" s="4">
        <v>9643104.9054283984</v>
      </c>
      <c r="F5" s="4">
        <v>8895526.5977376923</v>
      </c>
      <c r="G5" s="4">
        <v>8757820.3679732438</v>
      </c>
      <c r="H5" s="4">
        <v>8620390.3724084031</v>
      </c>
      <c r="I5" s="4">
        <v>9092808.3459912203</v>
      </c>
      <c r="J5" s="4">
        <v>9327571.3318781406</v>
      </c>
      <c r="K5" s="4">
        <v>8681453.2209608145</v>
      </c>
      <c r="L5" s="4">
        <v>8638379.2456573136</v>
      </c>
      <c r="M5" s="4">
        <v>7896916.7779727764</v>
      </c>
      <c r="N5" s="4">
        <v>7885807.3650859864</v>
      </c>
      <c r="O5" s="4">
        <v>8206819.1875562714</v>
      </c>
      <c r="P5" s="4">
        <v>7939215.6939479355</v>
      </c>
      <c r="Q5" s="4">
        <v>7916653.4468578426</v>
      </c>
      <c r="R5" s="4">
        <v>8056954.0392043516</v>
      </c>
      <c r="S5" s="4">
        <v>7553790.8293648642</v>
      </c>
      <c r="T5" s="4">
        <v>7141532.3947091801</v>
      </c>
      <c r="U5" s="4">
        <v>7367210.0329148946</v>
      </c>
      <c r="V5" s="4">
        <v>7108270.8952169912</v>
      </c>
      <c r="W5" s="4">
        <v>6983829.4312218959</v>
      </c>
      <c r="X5" s="4">
        <v>6839957.444423398</v>
      </c>
      <c r="Y5" s="4">
        <v>8028332.8213487305</v>
      </c>
      <c r="Z5" s="4">
        <v>7842745.739721111</v>
      </c>
      <c r="AA5" s="4">
        <v>7507459.8163816351</v>
      </c>
      <c r="AB5" s="4">
        <v>7402674.0700381165</v>
      </c>
      <c r="AC5" s="4">
        <v>7559391.5490943342</v>
      </c>
      <c r="AD5" s="4">
        <v>6718456.90022224</v>
      </c>
      <c r="AE5" s="4">
        <v>7016230.9306611298</v>
      </c>
      <c r="AF5" s="4">
        <v>7010758.9284550902</v>
      </c>
      <c r="AG5" s="4">
        <v>6713397.1600336004</v>
      </c>
      <c r="AH5" s="4">
        <v>6360052.4489426101</v>
      </c>
      <c r="AI5" s="4">
        <v>6225288.2053371798</v>
      </c>
      <c r="AJ5" s="4">
        <v>6193889.0789805399</v>
      </c>
      <c r="AK5" s="4">
        <v>5952341.6504725004</v>
      </c>
      <c r="AL5" s="4">
        <v>6324221.2066873396</v>
      </c>
      <c r="AM5" s="4">
        <f>'[2]Остаток_по срокам_отз'!B10</f>
        <v>6218721.7699065302</v>
      </c>
      <c r="AN5"/>
      <c r="AO5"/>
      <c r="AP5"/>
      <c r="AQ5"/>
      <c r="AR5"/>
      <c r="AS5"/>
      <c r="AT5"/>
      <c r="AU5"/>
      <c r="AV5"/>
      <c r="AW5"/>
    </row>
    <row r="6" spans="1:49" s="1" customFormat="1" ht="13.35" customHeight="1" outlineLevel="1" x14ac:dyDescent="0.2">
      <c r="A6" s="5" t="s">
        <v>17</v>
      </c>
      <c r="B6" s="6">
        <v>1364227.010353595</v>
      </c>
      <c r="C6" s="6">
        <v>1438015.5767272601</v>
      </c>
      <c r="D6" s="6">
        <v>1423474.6938427498</v>
      </c>
      <c r="E6" s="6">
        <v>1568186.2738697003</v>
      </c>
      <c r="F6" s="6">
        <v>1388666.6317680459</v>
      </c>
      <c r="G6" s="6">
        <v>1606401.6774069702</v>
      </c>
      <c r="H6" s="6">
        <v>1649889.6601539978</v>
      </c>
      <c r="I6" s="6">
        <v>1756890.237351934</v>
      </c>
      <c r="J6" s="6">
        <v>2025565.3508216958</v>
      </c>
      <c r="K6" s="6">
        <v>2139069.2020441727</v>
      </c>
      <c r="L6" s="6">
        <v>2129779.9125653543</v>
      </c>
      <c r="M6" s="6">
        <v>2054871.5868860641</v>
      </c>
      <c r="N6" s="6">
        <v>2119509.851686534</v>
      </c>
      <c r="O6" s="6">
        <v>2063251.5737702078</v>
      </c>
      <c r="P6" s="6">
        <v>1795720.5371370148</v>
      </c>
      <c r="Q6" s="6">
        <v>1853452.8575716997</v>
      </c>
      <c r="R6" s="6">
        <v>1778428.0542274378</v>
      </c>
      <c r="S6" s="6">
        <v>1680865.2971094714</v>
      </c>
      <c r="T6" s="6">
        <v>1554472.6655907596</v>
      </c>
      <c r="U6" s="6">
        <v>1550614.1399167853</v>
      </c>
      <c r="V6" s="6">
        <v>1611196.6216962852</v>
      </c>
      <c r="W6" s="6">
        <v>1575915.6513868775</v>
      </c>
      <c r="X6" s="6">
        <v>1535550.7870813285</v>
      </c>
      <c r="Y6" s="6">
        <v>1852199.7066941885</v>
      </c>
      <c r="Z6" s="6">
        <v>2048325.2947579264</v>
      </c>
      <c r="AA6" s="6">
        <v>1896110.0092215983</v>
      </c>
      <c r="AB6" s="6">
        <v>1888484.6396613135</v>
      </c>
      <c r="AC6" s="6">
        <v>2021799.4955945711</v>
      </c>
      <c r="AD6" s="6">
        <v>1920395.3476059099</v>
      </c>
      <c r="AE6" s="6">
        <v>2160408.45130328</v>
      </c>
      <c r="AF6" s="6">
        <v>2158342.6986285802</v>
      </c>
      <c r="AG6" s="6">
        <v>2070924.3577704299</v>
      </c>
      <c r="AH6" s="6">
        <v>1889032.4737577899</v>
      </c>
      <c r="AI6" s="6">
        <v>1787349.7937459999</v>
      </c>
      <c r="AJ6" s="6">
        <v>1603152.65754914</v>
      </c>
      <c r="AK6" s="6">
        <v>1534916.74769624</v>
      </c>
      <c r="AL6" s="6">
        <v>1358459.37430518</v>
      </c>
      <c r="AM6" s="6">
        <f>'[2]Остаток_по срокам_отз'!B11</f>
        <v>1328543.6885612099</v>
      </c>
      <c r="AN6"/>
      <c r="AO6"/>
      <c r="AP6"/>
      <c r="AQ6"/>
      <c r="AR6"/>
      <c r="AS6"/>
      <c r="AT6"/>
      <c r="AU6"/>
      <c r="AV6"/>
      <c r="AW6"/>
    </row>
    <row r="7" spans="1:49" s="1" customFormat="1" ht="13.35" customHeight="1" outlineLevel="1" x14ac:dyDescent="0.2">
      <c r="A7" s="5" t="s">
        <v>18</v>
      </c>
      <c r="B7" s="6">
        <v>1214302.7405456461</v>
      </c>
      <c r="C7" s="6">
        <v>1189830.376005064</v>
      </c>
      <c r="D7" s="6">
        <v>1255728.5340301499</v>
      </c>
      <c r="E7" s="6">
        <v>3393558.1027923999</v>
      </c>
      <c r="F7" s="6">
        <v>3085185.8124270001</v>
      </c>
      <c r="G7" s="6">
        <v>2904966.3762579239</v>
      </c>
      <c r="H7" s="6">
        <v>2817330.4720023116</v>
      </c>
      <c r="I7" s="6">
        <v>2954384.169421854</v>
      </c>
      <c r="J7" s="6">
        <v>3019507.5590413236</v>
      </c>
      <c r="K7" s="6">
        <v>2542530.331908456</v>
      </c>
      <c r="L7" s="6">
        <v>2263966.2054847106</v>
      </c>
      <c r="M7" s="6">
        <v>2129024.058708203</v>
      </c>
      <c r="N7" s="6">
        <v>2422352.5932999714</v>
      </c>
      <c r="O7" s="6">
        <v>2333198.9415575019</v>
      </c>
      <c r="P7" s="6">
        <v>2589240.1531180954</v>
      </c>
      <c r="Q7" s="6">
        <v>2413603.7151461453</v>
      </c>
      <c r="R7" s="6">
        <v>2341983.1823865459</v>
      </c>
      <c r="S7" s="6">
        <v>2368879.8534314088</v>
      </c>
      <c r="T7" s="6">
        <v>1766306.1557492444</v>
      </c>
      <c r="U7" s="6">
        <v>2198906.0138437445</v>
      </c>
      <c r="V7" s="6">
        <v>1940410.6406594778</v>
      </c>
      <c r="W7" s="6">
        <v>2069418.7629905811</v>
      </c>
      <c r="X7" s="6">
        <v>2120006.4029987808</v>
      </c>
      <c r="Y7" s="6">
        <v>2326509.9334866134</v>
      </c>
      <c r="Z7" s="6">
        <v>1757066.0801894329</v>
      </c>
      <c r="AA7" s="6">
        <v>1703958.7512997882</v>
      </c>
      <c r="AB7" s="6">
        <v>1830570.6929303927</v>
      </c>
      <c r="AC7" s="6">
        <v>2011154.7157902503</v>
      </c>
      <c r="AD7" s="6">
        <v>1636616.5764194001</v>
      </c>
      <c r="AE7" s="6">
        <v>1819360.0531947699</v>
      </c>
      <c r="AF7" s="6">
        <v>1786142.0293171201</v>
      </c>
      <c r="AG7" s="6">
        <v>1535510.2965861801</v>
      </c>
      <c r="AH7" s="6">
        <v>1392048.12758871</v>
      </c>
      <c r="AI7" s="6">
        <v>1421066.2490600001</v>
      </c>
      <c r="AJ7" s="6">
        <v>1474932.32076375</v>
      </c>
      <c r="AK7" s="6">
        <v>1461228.1978555899</v>
      </c>
      <c r="AL7" s="6">
        <v>1756001.3073493801</v>
      </c>
      <c r="AM7" s="6">
        <f>'[2]Остаток_по срокам_отз'!B12</f>
        <v>1772692.75394659</v>
      </c>
      <c r="AN7"/>
      <c r="AO7"/>
      <c r="AP7"/>
      <c r="AQ7"/>
      <c r="AR7"/>
      <c r="AS7"/>
      <c r="AT7"/>
      <c r="AU7"/>
      <c r="AV7"/>
      <c r="AW7"/>
    </row>
    <row r="8" spans="1:49" s="1" customFormat="1" ht="13.35" customHeight="1" outlineLevel="1" x14ac:dyDescent="0.2">
      <c r="A8" s="5" t="s">
        <v>19</v>
      </c>
      <c r="B8" s="6">
        <v>5748393.3795347093</v>
      </c>
      <c r="C8" s="6">
        <v>5696257.5669935998</v>
      </c>
      <c r="D8" s="6">
        <v>5725236.7846245756</v>
      </c>
      <c r="E8" s="6">
        <v>4681360.5287663005</v>
      </c>
      <c r="F8" s="6">
        <v>4421674.1535426462</v>
      </c>
      <c r="G8" s="6">
        <v>4246452.31430835</v>
      </c>
      <c r="H8" s="6">
        <v>4153170.2402520934</v>
      </c>
      <c r="I8" s="6">
        <v>4381533.9392174324</v>
      </c>
      <c r="J8" s="6">
        <v>4282498.4220151212</v>
      </c>
      <c r="K8" s="6">
        <v>3999853.6870081853</v>
      </c>
      <c r="L8" s="6">
        <v>4244633.1276072487</v>
      </c>
      <c r="M8" s="6">
        <v>3713021.1323785097</v>
      </c>
      <c r="N8" s="6">
        <v>3343944.9200994805</v>
      </c>
      <c r="O8" s="6">
        <v>3810368.6722285622</v>
      </c>
      <c r="P8" s="6">
        <v>3554255.0036928253</v>
      </c>
      <c r="Q8" s="6">
        <v>3649596.8741399976</v>
      </c>
      <c r="R8" s="6">
        <v>3936542.8025903674</v>
      </c>
      <c r="S8" s="6">
        <v>3504045.6788239838</v>
      </c>
      <c r="T8" s="6">
        <v>3820753.5733691743</v>
      </c>
      <c r="U8" s="6">
        <v>3617689.8791543646</v>
      </c>
      <c r="V8" s="6">
        <v>3556663.6328612282</v>
      </c>
      <c r="W8" s="6">
        <v>3338495.0168444365</v>
      </c>
      <c r="X8" s="6">
        <v>3184400.2543432885</v>
      </c>
      <c r="Y8" s="6">
        <v>3849623.181167928</v>
      </c>
      <c r="Z8" s="6">
        <v>4037354.3647737508</v>
      </c>
      <c r="AA8" s="6">
        <v>3907391.0558602465</v>
      </c>
      <c r="AB8" s="6">
        <v>3683618.7374464097</v>
      </c>
      <c r="AC8" s="6">
        <v>3526437.3377095121</v>
      </c>
      <c r="AD8" s="6">
        <v>3161444.9761969298</v>
      </c>
      <c r="AE8" s="6">
        <v>3036462.4261630899</v>
      </c>
      <c r="AF8" s="6">
        <v>3066274.2005093899</v>
      </c>
      <c r="AG8" s="6">
        <v>3106962.5056769801</v>
      </c>
      <c r="AH8" s="6">
        <v>3078971.8475961098</v>
      </c>
      <c r="AI8" s="6">
        <v>3016872.1625311798</v>
      </c>
      <c r="AJ8" s="6">
        <v>3115804.1006676499</v>
      </c>
      <c r="AK8" s="6">
        <v>2956196.7049206598</v>
      </c>
      <c r="AL8" s="6">
        <v>3209760.5250327699</v>
      </c>
      <c r="AM8" s="6">
        <f>'[2]Остаток_по срокам_отз'!B13</f>
        <v>3117485.32739873</v>
      </c>
      <c r="AN8"/>
      <c r="AO8"/>
      <c r="AP8"/>
      <c r="AQ8"/>
      <c r="AR8"/>
      <c r="AS8"/>
      <c r="AT8"/>
      <c r="AU8"/>
      <c r="AV8"/>
      <c r="AW8"/>
    </row>
    <row r="9" spans="1:49" s="1" customFormat="1" ht="13.35" customHeight="1" outlineLevel="1" x14ac:dyDescent="0.2">
      <c r="A9" s="7" t="s">
        <v>20</v>
      </c>
      <c r="B9" s="12">
        <v>2890151.2184756459</v>
      </c>
      <c r="C9" s="12">
        <v>2860123.8238342437</v>
      </c>
      <c r="D9" s="12">
        <v>2703662.5913772248</v>
      </c>
      <c r="E9" s="12">
        <v>3278994.1789245997</v>
      </c>
      <c r="F9" s="12">
        <v>3169767.0200007982</v>
      </c>
      <c r="G9" s="12">
        <v>3197735.4662426701</v>
      </c>
      <c r="H9" s="12">
        <v>3250190.9969167667</v>
      </c>
      <c r="I9" s="12">
        <v>3840868.027443625</v>
      </c>
      <c r="J9" s="12">
        <v>4290842.9978200821</v>
      </c>
      <c r="K9" s="12">
        <v>4100590.1584699606</v>
      </c>
      <c r="L9" s="12">
        <v>4235459.8735806588</v>
      </c>
      <c r="M9" s="12">
        <v>3703614.8925935254</v>
      </c>
      <c r="N9" s="12">
        <v>3810169.4354713014</v>
      </c>
      <c r="O9" s="12">
        <v>4162353.3758823541</v>
      </c>
      <c r="P9" s="12">
        <v>4007543.1175122545</v>
      </c>
      <c r="Q9" s="12">
        <v>4064762.0990955229</v>
      </c>
      <c r="R9" s="12">
        <v>4387011.3829886895</v>
      </c>
      <c r="S9" s="12">
        <v>4062139.453707926</v>
      </c>
      <c r="T9" s="12">
        <v>3799142.1969066439</v>
      </c>
      <c r="U9" s="12">
        <v>4151409.631945502</v>
      </c>
      <c r="V9" s="12">
        <v>3999696.8346031015</v>
      </c>
      <c r="W9" s="12">
        <v>3960116.1393801286</v>
      </c>
      <c r="X9" s="12">
        <v>3965589.0472704908</v>
      </c>
      <c r="Y9" s="12">
        <v>5063059.3975457288</v>
      </c>
      <c r="Z9" s="12">
        <v>4876279.2001197906</v>
      </c>
      <c r="AA9" s="12">
        <v>4494692.0178995747</v>
      </c>
      <c r="AB9" s="12">
        <v>4285922.2382708071</v>
      </c>
      <c r="AC9" s="12">
        <v>4619514.6835456733</v>
      </c>
      <c r="AD9" s="12">
        <v>4143747.8421197799</v>
      </c>
      <c r="AE9" s="12">
        <v>4498675.7757003903</v>
      </c>
      <c r="AF9" s="12">
        <v>4560407.9252658803</v>
      </c>
      <c r="AG9" s="12">
        <v>4192436.0691438098</v>
      </c>
      <c r="AH9" s="12">
        <v>3936124.6190156401</v>
      </c>
      <c r="AI9" s="12">
        <v>3891728.1004264299</v>
      </c>
      <c r="AJ9" s="12">
        <v>3911360.8994363002</v>
      </c>
      <c r="AK9" s="12">
        <v>3729456.4827767001</v>
      </c>
      <c r="AL9" s="12">
        <v>3833481.63626925</v>
      </c>
      <c r="AM9" s="12">
        <f>'[2]Остаток_по срокам_отз'!B14</f>
        <v>3851039.64948209</v>
      </c>
      <c r="AN9"/>
      <c r="AO9"/>
      <c r="AP9"/>
      <c r="AQ9"/>
      <c r="AR9"/>
      <c r="AS9"/>
      <c r="AT9"/>
      <c r="AU9"/>
      <c r="AV9"/>
      <c r="AW9"/>
    </row>
    <row r="10" spans="1:49" s="1" customFormat="1" ht="13.35" customHeight="1" outlineLevel="1" x14ac:dyDescent="0.2">
      <c r="A10" s="5" t="s">
        <v>17</v>
      </c>
      <c r="B10" s="6">
        <v>482606.93520822393</v>
      </c>
      <c r="C10" s="6">
        <v>564554.65359531995</v>
      </c>
      <c r="D10" s="6">
        <v>504486.33603287512</v>
      </c>
      <c r="E10" s="6">
        <v>509128.62427619996</v>
      </c>
      <c r="F10" s="6">
        <v>419018.56448847393</v>
      </c>
      <c r="G10" s="6">
        <v>577120.41779997002</v>
      </c>
      <c r="H10" s="6">
        <v>581788.96245307999</v>
      </c>
      <c r="I10" s="6">
        <v>663783.7988440959</v>
      </c>
      <c r="J10" s="6">
        <v>1001891.4212760361</v>
      </c>
      <c r="K10" s="6">
        <v>1223848.2725136736</v>
      </c>
      <c r="L10" s="6">
        <v>1214670.2319330187</v>
      </c>
      <c r="M10" s="6">
        <v>1151504.8973111953</v>
      </c>
      <c r="N10" s="6">
        <v>1225105.8274245823</v>
      </c>
      <c r="O10" s="6">
        <v>1144877.6965335724</v>
      </c>
      <c r="P10" s="6">
        <v>872704.17503588542</v>
      </c>
      <c r="Q10" s="6">
        <v>916390.00047697907</v>
      </c>
      <c r="R10" s="6">
        <v>884778.53045081999</v>
      </c>
      <c r="S10" s="6">
        <v>841302.65345564997</v>
      </c>
      <c r="T10" s="6">
        <v>767536.81397022796</v>
      </c>
      <c r="U10" s="6">
        <v>793685.48642134573</v>
      </c>
      <c r="V10" s="6">
        <v>876815.33220697509</v>
      </c>
      <c r="W10" s="6">
        <v>873777.13846747566</v>
      </c>
      <c r="X10" s="6">
        <v>887771.96513694408</v>
      </c>
      <c r="Y10" s="6">
        <v>1207516.5929071789</v>
      </c>
      <c r="Z10" s="6">
        <v>1411320.8956884514</v>
      </c>
      <c r="AA10" s="6">
        <v>1261455.4273845349</v>
      </c>
      <c r="AB10" s="6">
        <v>1245679.8555642439</v>
      </c>
      <c r="AC10" s="6">
        <v>1553662.8341501809</v>
      </c>
      <c r="AD10" s="6">
        <v>1512183.4403937601</v>
      </c>
      <c r="AE10" s="6">
        <v>1735736.5962358699</v>
      </c>
      <c r="AF10" s="6">
        <v>1745363.3133636301</v>
      </c>
      <c r="AG10" s="6">
        <v>1657229.88419271</v>
      </c>
      <c r="AH10" s="6">
        <v>1514235.4547550599</v>
      </c>
      <c r="AI10" s="6">
        <v>1438698.92265228</v>
      </c>
      <c r="AJ10" s="6">
        <v>1282893.50790707</v>
      </c>
      <c r="AK10" s="6">
        <v>1237096.0416532001</v>
      </c>
      <c r="AL10" s="6">
        <v>1055363.06917755</v>
      </c>
      <c r="AM10" s="6">
        <f>'[2]Остаток_по срокам_отз'!B15</f>
        <v>1088947.34770374</v>
      </c>
      <c r="AN10"/>
      <c r="AO10"/>
      <c r="AP10"/>
      <c r="AQ10"/>
      <c r="AR10"/>
      <c r="AS10"/>
      <c r="AT10"/>
      <c r="AU10"/>
      <c r="AV10"/>
      <c r="AW10"/>
    </row>
    <row r="11" spans="1:49" s="1" customFormat="1" ht="13.35" customHeight="1" outlineLevel="1" x14ac:dyDescent="0.2">
      <c r="A11" s="5" t="s">
        <v>18</v>
      </c>
      <c r="B11" s="6">
        <v>924898.65391226672</v>
      </c>
      <c r="C11" s="6">
        <v>899383.85801650397</v>
      </c>
      <c r="D11" s="6">
        <v>951182.16164327506</v>
      </c>
      <c r="E11" s="6">
        <v>1122534.4909138</v>
      </c>
      <c r="F11" s="6">
        <v>1133097.1030017619</v>
      </c>
      <c r="G11" s="6">
        <v>1106454.0363033048</v>
      </c>
      <c r="H11" s="6">
        <v>1149386.390288068</v>
      </c>
      <c r="I11" s="6">
        <v>1384795.1240425659</v>
      </c>
      <c r="J11" s="6">
        <v>1571583.4461751361</v>
      </c>
      <c r="K11" s="6">
        <v>1306205.5629704918</v>
      </c>
      <c r="L11" s="6">
        <v>1145502.1755484967</v>
      </c>
      <c r="M11" s="6">
        <v>1131348.5053750006</v>
      </c>
      <c r="N11" s="6">
        <v>1538556.69452349</v>
      </c>
      <c r="O11" s="6">
        <v>1517461.3531516383</v>
      </c>
      <c r="P11" s="6">
        <v>1842776.3501563801</v>
      </c>
      <c r="Q11" s="6">
        <v>1726548.404735504</v>
      </c>
      <c r="R11" s="6">
        <v>1714413.9707369942</v>
      </c>
      <c r="S11" s="6">
        <v>1797640.0275892729</v>
      </c>
      <c r="T11" s="6">
        <v>1256676.4796719924</v>
      </c>
      <c r="U11" s="6">
        <v>1728974.1613103265</v>
      </c>
      <c r="V11" s="6">
        <v>1513355.8174487757</v>
      </c>
      <c r="W11" s="6">
        <v>1655672.6436064879</v>
      </c>
      <c r="X11" s="6">
        <v>1715617.4325693715</v>
      </c>
      <c r="Y11" s="6">
        <v>1897245.8990224509</v>
      </c>
      <c r="Z11" s="6">
        <v>1324786.9003748859</v>
      </c>
      <c r="AA11" s="6">
        <v>1251061.491914188</v>
      </c>
      <c r="AB11" s="6">
        <v>1370398.3694088703</v>
      </c>
      <c r="AC11" s="6">
        <v>1635942.4737543925</v>
      </c>
      <c r="AD11" s="6">
        <v>1315090.96471519</v>
      </c>
      <c r="AE11" s="6">
        <v>1506057.9992951299</v>
      </c>
      <c r="AF11" s="6">
        <v>1474490.9505163201</v>
      </c>
      <c r="AG11" s="6">
        <v>1206347.962966</v>
      </c>
      <c r="AH11" s="6">
        <v>1067175.4574589599</v>
      </c>
      <c r="AI11" s="6">
        <v>1099567.40338319</v>
      </c>
      <c r="AJ11" s="6">
        <v>1155640.26147081</v>
      </c>
      <c r="AK11" s="6">
        <v>1147499.0638842499</v>
      </c>
      <c r="AL11" s="6">
        <v>1405507.43956566</v>
      </c>
      <c r="AM11" s="6">
        <f>'[2]Остаток_по срокам_отз'!B16</f>
        <v>1413253.92424905</v>
      </c>
      <c r="AN11"/>
      <c r="AO11"/>
      <c r="AP11"/>
      <c r="AQ11"/>
      <c r="AR11"/>
      <c r="AS11"/>
      <c r="AT11"/>
      <c r="AU11"/>
      <c r="AV11"/>
      <c r="AW11"/>
    </row>
    <row r="12" spans="1:49" s="1" customFormat="1" ht="13.35" customHeight="1" outlineLevel="1" x14ac:dyDescent="0.2">
      <c r="A12" s="5" t="s">
        <v>19</v>
      </c>
      <c r="B12" s="6">
        <v>1482645.6293551549</v>
      </c>
      <c r="C12" s="6">
        <v>1396185.31222242</v>
      </c>
      <c r="D12" s="6">
        <v>1247994.0937010753</v>
      </c>
      <c r="E12" s="6">
        <v>1647331.0637346001</v>
      </c>
      <c r="F12" s="6">
        <v>1617651.3525105622</v>
      </c>
      <c r="G12" s="6">
        <v>1514161.0121393944</v>
      </c>
      <c r="H12" s="6">
        <v>1519015.6441756177</v>
      </c>
      <c r="I12" s="6">
        <v>1792289.104556964</v>
      </c>
      <c r="J12" s="6">
        <v>1717368.13036891</v>
      </c>
      <c r="K12" s="6">
        <v>1570536.3229857949</v>
      </c>
      <c r="L12" s="6">
        <v>1875287.4660991428</v>
      </c>
      <c r="M12" s="6">
        <v>1420761.4899073287</v>
      </c>
      <c r="N12" s="6">
        <v>1046506.9135232299</v>
      </c>
      <c r="O12" s="6">
        <v>1500014.3261971422</v>
      </c>
      <c r="P12" s="6">
        <v>1292062.5923199893</v>
      </c>
      <c r="Q12" s="6">
        <v>1421823.6938830409</v>
      </c>
      <c r="R12" s="6">
        <v>1787818.8818008746</v>
      </c>
      <c r="S12" s="6">
        <v>1423196.7726630033</v>
      </c>
      <c r="T12" s="6">
        <v>1774928.9032644231</v>
      </c>
      <c r="U12" s="6">
        <v>1628749.984213829</v>
      </c>
      <c r="V12" s="6">
        <v>1609525.6849473505</v>
      </c>
      <c r="W12" s="6">
        <v>1430666.3573061645</v>
      </c>
      <c r="X12" s="6">
        <v>1362199.6495641745</v>
      </c>
      <c r="Y12" s="6">
        <v>1958296.9056160983</v>
      </c>
      <c r="Z12" s="6">
        <v>2140171.4040564536</v>
      </c>
      <c r="AA12" s="6">
        <v>1982175.0986008514</v>
      </c>
      <c r="AB12" s="6">
        <v>1669844.0132976926</v>
      </c>
      <c r="AC12" s="6">
        <v>1429909.3756411001</v>
      </c>
      <c r="AD12" s="6">
        <v>1316473.43701083</v>
      </c>
      <c r="AE12" s="6">
        <v>1256881.18016939</v>
      </c>
      <c r="AF12" s="6">
        <v>1340553.6613859199</v>
      </c>
      <c r="AG12" s="6">
        <v>1328858.2219851001</v>
      </c>
      <c r="AH12" s="6">
        <v>1354713.7068016201</v>
      </c>
      <c r="AI12" s="6">
        <v>1353461.7743909501</v>
      </c>
      <c r="AJ12" s="6">
        <v>1472827.1300584199</v>
      </c>
      <c r="AK12" s="6">
        <v>1344861.3772392501</v>
      </c>
      <c r="AL12" s="6">
        <v>1372611.12752604</v>
      </c>
      <c r="AM12" s="6">
        <f>'[2]Остаток_по срокам_отз'!B17</f>
        <v>1348838.37752929</v>
      </c>
      <c r="AN12"/>
      <c r="AO12"/>
      <c r="AP12"/>
      <c r="AQ12"/>
      <c r="AR12"/>
      <c r="AS12"/>
      <c r="AT12"/>
      <c r="AU12"/>
      <c r="AV12"/>
      <c r="AW12"/>
    </row>
    <row r="13" spans="1:49" s="1" customFormat="1" ht="13.35" customHeight="1" outlineLevel="1" x14ac:dyDescent="0.2">
      <c r="A13" s="7" t="s">
        <v>5</v>
      </c>
      <c r="B13" s="12">
        <v>5436771.9119583052</v>
      </c>
      <c r="C13" s="12">
        <v>5463979.6958916811</v>
      </c>
      <c r="D13" s="12">
        <v>5700777.4211202506</v>
      </c>
      <c r="E13" s="12">
        <v>6364110.7265037997</v>
      </c>
      <c r="F13" s="12">
        <v>5725759.5777368937</v>
      </c>
      <c r="G13" s="12">
        <v>5560084.9017305756</v>
      </c>
      <c r="H13" s="12">
        <v>5370199.3754916368</v>
      </c>
      <c r="I13" s="12">
        <v>5251940.3185475944</v>
      </c>
      <c r="J13" s="12">
        <v>5036728.3340580594</v>
      </c>
      <c r="K13" s="12">
        <v>4580863.0624908544</v>
      </c>
      <c r="L13" s="12">
        <v>4402919.3720766567</v>
      </c>
      <c r="M13" s="12">
        <v>4193301.8853792516</v>
      </c>
      <c r="N13" s="12">
        <v>4075637.929614685</v>
      </c>
      <c r="O13" s="12">
        <v>4044465.8116739178</v>
      </c>
      <c r="P13" s="12">
        <v>3931672.5764356796</v>
      </c>
      <c r="Q13" s="12">
        <v>3851891.3477623183</v>
      </c>
      <c r="R13" s="12">
        <v>3669942.6562156621</v>
      </c>
      <c r="S13" s="12">
        <v>3491651.3756569372</v>
      </c>
      <c r="T13" s="12">
        <v>3342390.1978025357</v>
      </c>
      <c r="U13" s="12">
        <v>3215800.4009693931</v>
      </c>
      <c r="V13" s="12">
        <v>3108574.0606138892</v>
      </c>
      <c r="W13" s="12">
        <v>3023713.2918417682</v>
      </c>
      <c r="X13" s="12">
        <v>2874368.3971529072</v>
      </c>
      <c r="Y13" s="12">
        <v>2965273.4238030012</v>
      </c>
      <c r="Z13" s="12">
        <v>2966466.5396013195</v>
      </c>
      <c r="AA13" s="12">
        <v>3012767.79848206</v>
      </c>
      <c r="AB13" s="12">
        <v>3116751.831767309</v>
      </c>
      <c r="AC13" s="12">
        <v>2939876.86554866</v>
      </c>
      <c r="AD13" s="12">
        <v>2574709.0581024499</v>
      </c>
      <c r="AE13" s="12">
        <v>2517555.1549607501</v>
      </c>
      <c r="AF13" s="12">
        <v>2450351.0031892098</v>
      </c>
      <c r="AG13" s="12">
        <v>2520961.0908897799</v>
      </c>
      <c r="AH13" s="12">
        <v>2423927.8299269699</v>
      </c>
      <c r="AI13" s="12">
        <v>2333560.1049107499</v>
      </c>
      <c r="AJ13" s="12">
        <v>2282528.1795442398</v>
      </c>
      <c r="AK13" s="12">
        <v>2222885.1676957901</v>
      </c>
      <c r="AL13" s="12">
        <v>2490739.5704180901</v>
      </c>
      <c r="AM13" s="12">
        <f>'[2]Остаток_по срокам_отз'!B18</f>
        <v>2367682.1204244499</v>
      </c>
      <c r="AN13"/>
      <c r="AO13"/>
      <c r="AP13"/>
      <c r="AQ13"/>
      <c r="AR13"/>
      <c r="AS13"/>
      <c r="AT13"/>
      <c r="AU13"/>
      <c r="AV13"/>
      <c r="AW13"/>
    </row>
    <row r="14" spans="1:49" s="1" customFormat="1" ht="13.35" customHeight="1" outlineLevel="1" x14ac:dyDescent="0.2">
      <c r="A14" s="5" t="s">
        <v>17</v>
      </c>
      <c r="B14" s="6">
        <v>881620.07514537091</v>
      </c>
      <c r="C14" s="6">
        <v>873460.92313193984</v>
      </c>
      <c r="D14" s="6">
        <v>918988.35780987504</v>
      </c>
      <c r="E14" s="6">
        <v>1059057.6495935002</v>
      </c>
      <c r="F14" s="6">
        <v>969648.06727957202</v>
      </c>
      <c r="G14" s="6">
        <v>1029281.259607</v>
      </c>
      <c r="H14" s="6">
        <v>1068100.6977009182</v>
      </c>
      <c r="I14" s="6">
        <v>1093106.4385078379</v>
      </c>
      <c r="J14" s="6">
        <v>1023673.92954566</v>
      </c>
      <c r="K14" s="6">
        <v>915220.92953049904</v>
      </c>
      <c r="L14" s="6">
        <v>915109.68063233595</v>
      </c>
      <c r="M14" s="6">
        <v>903366.68957486865</v>
      </c>
      <c r="N14" s="6">
        <v>894404.02426195215</v>
      </c>
      <c r="O14" s="6">
        <v>918373.87723663484</v>
      </c>
      <c r="P14" s="6">
        <v>923016.36210112961</v>
      </c>
      <c r="Q14" s="6">
        <v>937062.85709472082</v>
      </c>
      <c r="R14" s="6">
        <v>893649.52377661772</v>
      </c>
      <c r="S14" s="6">
        <v>839562.64365382143</v>
      </c>
      <c r="T14" s="6">
        <v>786935.85162053152</v>
      </c>
      <c r="U14" s="6">
        <v>756928.65349543956</v>
      </c>
      <c r="V14" s="6">
        <v>734381.28948931023</v>
      </c>
      <c r="W14" s="6">
        <v>702138.5129194021</v>
      </c>
      <c r="X14" s="6">
        <v>647778.82194438449</v>
      </c>
      <c r="Y14" s="6">
        <v>644683.11378700961</v>
      </c>
      <c r="Z14" s="6">
        <v>637004.39906947524</v>
      </c>
      <c r="AA14" s="6">
        <v>634654.58183706389</v>
      </c>
      <c r="AB14" s="6">
        <v>642804.78409706953</v>
      </c>
      <c r="AC14" s="6">
        <v>468136.66144439008</v>
      </c>
      <c r="AD14" s="6">
        <v>408211.90721214598</v>
      </c>
      <c r="AE14" s="6">
        <v>424671.85506740998</v>
      </c>
      <c r="AF14" s="6">
        <v>412979.38526494999</v>
      </c>
      <c r="AG14" s="6">
        <v>413694.47357772</v>
      </c>
      <c r="AH14" s="6">
        <v>374797.019002727</v>
      </c>
      <c r="AI14" s="6">
        <v>348650.87109371799</v>
      </c>
      <c r="AJ14" s="6">
        <v>320259.14964206301</v>
      </c>
      <c r="AK14" s="6">
        <v>297820.70604304201</v>
      </c>
      <c r="AL14" s="6">
        <v>303096.30512763001</v>
      </c>
      <c r="AM14" s="6">
        <f>'[2]Остаток_по срокам_отз'!B19</f>
        <v>239596.34085746499</v>
      </c>
      <c r="AN14"/>
      <c r="AO14"/>
      <c r="AP14"/>
      <c r="AQ14"/>
      <c r="AR14"/>
      <c r="AS14"/>
      <c r="AT14"/>
      <c r="AU14"/>
      <c r="AV14"/>
      <c r="AW14"/>
    </row>
    <row r="15" spans="1:49" s="1" customFormat="1" ht="13.35" customHeight="1" outlineLevel="1" x14ac:dyDescent="0.2">
      <c r="A15" s="5" t="s">
        <v>18</v>
      </c>
      <c r="B15" s="6">
        <v>289404.08663337899</v>
      </c>
      <c r="C15" s="6">
        <v>290446.51798856002</v>
      </c>
      <c r="D15" s="6">
        <v>304546.37238687504</v>
      </c>
      <c r="E15" s="6">
        <v>2271023.6118785995</v>
      </c>
      <c r="F15" s="6">
        <v>1952088.7094252382</v>
      </c>
      <c r="G15" s="6">
        <v>1798512.3399546202</v>
      </c>
      <c r="H15" s="6">
        <v>1667944.0817142439</v>
      </c>
      <c r="I15" s="6">
        <v>1569589.0453792883</v>
      </c>
      <c r="J15" s="6">
        <v>1447924.1128661879</v>
      </c>
      <c r="K15" s="6">
        <v>1236324.7689379638</v>
      </c>
      <c r="L15" s="6">
        <v>1118464.0299362142</v>
      </c>
      <c r="M15" s="6">
        <v>997675.55333320203</v>
      </c>
      <c r="N15" s="6">
        <v>883795.89877648198</v>
      </c>
      <c r="O15" s="6">
        <v>815737.5884058635</v>
      </c>
      <c r="P15" s="6">
        <v>746463.80296171503</v>
      </c>
      <c r="Q15" s="6">
        <v>687055.31041064148</v>
      </c>
      <c r="R15" s="6">
        <v>627569.21164955222</v>
      </c>
      <c r="S15" s="6">
        <v>571239.82584213594</v>
      </c>
      <c r="T15" s="6">
        <v>509629.6760772519</v>
      </c>
      <c r="U15" s="6">
        <v>469931.85253341775</v>
      </c>
      <c r="V15" s="6">
        <v>427054.82321070199</v>
      </c>
      <c r="W15" s="6">
        <v>413746.11938409298</v>
      </c>
      <c r="X15" s="6">
        <v>404388.97042940935</v>
      </c>
      <c r="Y15" s="6">
        <v>429264.03446416155</v>
      </c>
      <c r="Z15" s="6">
        <v>432279.1798145473</v>
      </c>
      <c r="AA15" s="6">
        <v>452897.25938560063</v>
      </c>
      <c r="AB15" s="6">
        <v>460172.32352152199</v>
      </c>
      <c r="AC15" s="6">
        <v>375212.24203585781</v>
      </c>
      <c r="AD15" s="6">
        <v>321525.61170420598</v>
      </c>
      <c r="AE15" s="6">
        <v>313302.05389964097</v>
      </c>
      <c r="AF15" s="6">
        <v>311651.07880080101</v>
      </c>
      <c r="AG15" s="6">
        <v>329162.33362017898</v>
      </c>
      <c r="AH15" s="6">
        <v>324872.67012974602</v>
      </c>
      <c r="AI15" s="6">
        <v>321498.84567680501</v>
      </c>
      <c r="AJ15" s="6">
        <v>319292.05929294002</v>
      </c>
      <c r="AK15" s="6">
        <v>313729.13397134701</v>
      </c>
      <c r="AL15" s="6">
        <v>350493.86778372398</v>
      </c>
      <c r="AM15" s="6">
        <f>'[2]Остаток_по срокам_отз'!B20</f>
        <v>359438.82969753601</v>
      </c>
      <c r="AN15"/>
      <c r="AO15"/>
      <c r="AP15"/>
      <c r="AQ15"/>
      <c r="AR15"/>
      <c r="AS15"/>
      <c r="AT15"/>
      <c r="AU15"/>
      <c r="AV15"/>
      <c r="AW15"/>
    </row>
    <row r="16" spans="1:49" s="1" customFormat="1" ht="13.35" customHeight="1" outlineLevel="1" x14ac:dyDescent="0.2">
      <c r="A16" s="5" t="s">
        <v>19</v>
      </c>
      <c r="B16" s="6">
        <v>4265747.7501795543</v>
      </c>
      <c r="C16" s="6">
        <v>4300072.2547711805</v>
      </c>
      <c r="D16" s="6">
        <v>4477242.6909234989</v>
      </c>
      <c r="E16" s="6">
        <v>3034029.4650317002</v>
      </c>
      <c r="F16" s="6">
        <v>2804022.801032084</v>
      </c>
      <c r="G16" s="6">
        <v>2732291.3021689546</v>
      </c>
      <c r="H16" s="6">
        <v>2634154.5960764755</v>
      </c>
      <c r="I16" s="6">
        <v>2589244.8346604682</v>
      </c>
      <c r="J16" s="6">
        <v>2565130.2916462119</v>
      </c>
      <c r="K16" s="6">
        <v>2429317.3640223909</v>
      </c>
      <c r="L16" s="6">
        <v>2369345.6615081062</v>
      </c>
      <c r="M16" s="6">
        <v>2292259.6424711808</v>
      </c>
      <c r="N16" s="6">
        <v>2297438.0065762512</v>
      </c>
      <c r="O16" s="6">
        <v>2310354.3460314199</v>
      </c>
      <c r="P16" s="6">
        <v>2262192.4113728353</v>
      </c>
      <c r="Q16" s="6">
        <v>2227773.1802569563</v>
      </c>
      <c r="R16" s="6">
        <v>2148723.9207894923</v>
      </c>
      <c r="S16" s="6">
        <v>2080848.9061609798</v>
      </c>
      <c r="T16" s="6">
        <v>2045824.6701047521</v>
      </c>
      <c r="U16" s="6">
        <v>1988939.8949405358</v>
      </c>
      <c r="V16" s="6">
        <v>1947137.947913877</v>
      </c>
      <c r="W16" s="6">
        <v>1907828.6595382723</v>
      </c>
      <c r="X16" s="6">
        <v>1822200.6047791138</v>
      </c>
      <c r="Y16" s="6">
        <v>1891326.2755518304</v>
      </c>
      <c r="Z16" s="6">
        <v>1897182.9607172972</v>
      </c>
      <c r="AA16" s="6">
        <v>1925215.9572593954</v>
      </c>
      <c r="AB16" s="6">
        <v>2013774.7241487172</v>
      </c>
      <c r="AC16" s="6">
        <v>2096527.9620684122</v>
      </c>
      <c r="AD16" s="6">
        <v>1844971.5391861</v>
      </c>
      <c r="AE16" s="6">
        <v>1779581.2459937001</v>
      </c>
      <c r="AF16" s="6">
        <v>1725720.53912346</v>
      </c>
      <c r="AG16" s="6">
        <v>1778104.2836918801</v>
      </c>
      <c r="AH16" s="6">
        <v>1724258.1407945</v>
      </c>
      <c r="AI16" s="6">
        <v>1663410.38814023</v>
      </c>
      <c r="AJ16" s="6">
        <v>1642976.97060923</v>
      </c>
      <c r="AK16" s="6">
        <v>1611335.3276814001</v>
      </c>
      <c r="AL16" s="6">
        <v>1837149.3975067399</v>
      </c>
      <c r="AM16" s="6">
        <f>'[2]Остаток_по срокам_отз'!B21</f>
        <v>1768646.9498694499</v>
      </c>
      <c r="AN16"/>
      <c r="AO16"/>
      <c r="AP16"/>
      <c r="AQ16"/>
      <c r="AR16"/>
      <c r="AS16"/>
      <c r="AT16"/>
      <c r="AU16"/>
      <c r="AV16"/>
      <c r="AW16"/>
    </row>
    <row r="17" spans="1:49" s="1" customFormat="1" ht="13.35" customHeight="1" outlineLevel="1" x14ac:dyDescent="0.2">
      <c r="A17" s="7" t="s">
        <v>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f>'[2]Остаток_по срокам_отз'!B22</f>
        <v>0</v>
      </c>
      <c r="AN17"/>
      <c r="AO17"/>
      <c r="AP17"/>
      <c r="AQ17"/>
      <c r="AR17"/>
      <c r="AS17"/>
      <c r="AT17"/>
      <c r="AU17"/>
      <c r="AV17"/>
      <c r="AW17"/>
    </row>
    <row r="18" spans="1:49" s="1" customFormat="1" ht="13.35" customHeight="1" x14ac:dyDescent="0.2">
      <c r="A18" s="9" t="s">
        <v>21</v>
      </c>
      <c r="B18" s="10">
        <v>6633430.6430327501</v>
      </c>
      <c r="C18" s="10">
        <v>6571967.2128482228</v>
      </c>
      <c r="D18" s="10">
        <v>6544576.3632954741</v>
      </c>
      <c r="E18" s="10">
        <v>7503534.9201316005</v>
      </c>
      <c r="F18" s="10">
        <v>6912990.4243220929</v>
      </c>
      <c r="G18" s="10">
        <v>6825968.503409544</v>
      </c>
      <c r="H18" s="10">
        <v>6730216.2627212042</v>
      </c>
      <c r="I18" s="10">
        <v>7210494.9157708203</v>
      </c>
      <c r="J18" s="10">
        <v>7302603.6468191417</v>
      </c>
      <c r="K18" s="10">
        <v>6691689.6645971155</v>
      </c>
      <c r="L18" s="10">
        <v>6685737.5541521953</v>
      </c>
      <c r="M18" s="10">
        <v>5999841.0168247353</v>
      </c>
      <c r="N18" s="10">
        <v>5978767.2816230366</v>
      </c>
      <c r="O18" s="10">
        <v>6280344.9964084271</v>
      </c>
      <c r="P18" s="10">
        <v>6044567.261608934</v>
      </c>
      <c r="Q18" s="10">
        <v>6025251.217226916</v>
      </c>
      <c r="R18" s="10">
        <v>6219650.6489121756</v>
      </c>
      <c r="S18" s="10">
        <v>5762318.7316032397</v>
      </c>
      <c r="T18" s="10">
        <v>5363212.0742058512</v>
      </c>
      <c r="U18" s="10">
        <v>5621491.14203355</v>
      </c>
      <c r="V18" s="10">
        <v>5390132.3499254612</v>
      </c>
      <c r="W18" s="10">
        <v>5277768.9675126206</v>
      </c>
      <c r="X18" s="10">
        <v>5197083.8738092743</v>
      </c>
      <c r="Y18" s="10">
        <v>6317955.5417920817</v>
      </c>
      <c r="Z18" s="10">
        <v>6119908.5859981552</v>
      </c>
      <c r="AA18" s="10">
        <v>5753420.5965072894</v>
      </c>
      <c r="AB18" s="10">
        <v>5561729.4083605995</v>
      </c>
      <c r="AC18" s="10">
        <v>5590165.9020922389</v>
      </c>
      <c r="AD18" s="10">
        <v>4970464.0824554097</v>
      </c>
      <c r="AE18" s="10">
        <v>5328682.0404398302</v>
      </c>
      <c r="AF18" s="10">
        <v>5372473.2046488998</v>
      </c>
      <c r="AG18" s="10">
        <v>5024684.5925634503</v>
      </c>
      <c r="AH18" s="10">
        <v>4723592.1154732704</v>
      </c>
      <c r="AI18" s="10">
        <v>4643964.9934864799</v>
      </c>
      <c r="AJ18" s="10">
        <v>4632512.7154154796</v>
      </c>
      <c r="AK18" s="10">
        <v>4420863.0149553204</v>
      </c>
      <c r="AL18" s="10">
        <v>4575196.9526152201</v>
      </c>
      <c r="AM18" s="10">
        <f>'[2]Остаток_по срокам_отз'!B23</f>
        <v>4537405.5673143398</v>
      </c>
      <c r="AN18"/>
      <c r="AO18"/>
      <c r="AP18"/>
      <c r="AQ18"/>
      <c r="AR18"/>
      <c r="AS18"/>
      <c r="AT18"/>
      <c r="AU18"/>
      <c r="AV18"/>
      <c r="AW18"/>
    </row>
    <row r="19" spans="1:49" s="1" customFormat="1" ht="13.35" customHeight="1" x14ac:dyDescent="0.2">
      <c r="A19" s="5" t="s">
        <v>17</v>
      </c>
      <c r="B19" s="6">
        <v>1364227.010353595</v>
      </c>
      <c r="C19" s="6">
        <v>1438014.9268664601</v>
      </c>
      <c r="D19" s="6">
        <v>1423471.8298547498</v>
      </c>
      <c r="E19" s="6">
        <v>1568186.2738697003</v>
      </c>
      <c r="F19" s="6">
        <v>1388666.6317680459</v>
      </c>
      <c r="G19" s="6">
        <v>1606401.6774069702</v>
      </c>
      <c r="H19" s="6">
        <v>1649889.6601539978</v>
      </c>
      <c r="I19" s="6">
        <v>1756890.237351934</v>
      </c>
      <c r="J19" s="6">
        <v>2025565.3508216958</v>
      </c>
      <c r="K19" s="6">
        <v>2139069.2020441727</v>
      </c>
      <c r="L19" s="6">
        <v>2129779.9125653543</v>
      </c>
      <c r="M19" s="6">
        <v>2054871.5868860641</v>
      </c>
      <c r="N19" s="6">
        <v>2119509.851686534</v>
      </c>
      <c r="O19" s="6">
        <v>2063251.5737702078</v>
      </c>
      <c r="P19" s="6">
        <v>1795720.5371370148</v>
      </c>
      <c r="Q19" s="6">
        <v>1853452.8575716997</v>
      </c>
      <c r="R19" s="6">
        <v>1778428.0542274378</v>
      </c>
      <c r="S19" s="6">
        <v>1680865.2971094714</v>
      </c>
      <c r="T19" s="6">
        <v>1554472.6655907596</v>
      </c>
      <c r="U19" s="6">
        <v>1550614.1399167853</v>
      </c>
      <c r="V19" s="6">
        <v>1611196.6216962852</v>
      </c>
      <c r="W19" s="6">
        <v>1575915.6513868775</v>
      </c>
      <c r="X19" s="6">
        <v>1535550.7870813285</v>
      </c>
      <c r="Y19" s="6">
        <v>1852199.7066941885</v>
      </c>
      <c r="Z19" s="6">
        <v>2048325.2947579264</v>
      </c>
      <c r="AA19" s="6">
        <v>1896110.0092215983</v>
      </c>
      <c r="AB19" s="6">
        <v>1888484.6396613135</v>
      </c>
      <c r="AC19" s="6">
        <v>2021799.4955945709</v>
      </c>
      <c r="AD19" s="6">
        <v>1920395.3476059099</v>
      </c>
      <c r="AE19" s="6">
        <v>2160408.45130328</v>
      </c>
      <c r="AF19" s="6">
        <v>2158342.6986285802</v>
      </c>
      <c r="AG19" s="6">
        <v>2070924.3577704299</v>
      </c>
      <c r="AH19" s="6">
        <v>1889032.4737577899</v>
      </c>
      <c r="AI19" s="6">
        <v>1787349.7937459999</v>
      </c>
      <c r="AJ19" s="6">
        <v>1603152.65754914</v>
      </c>
      <c r="AK19" s="6">
        <v>1534916.74769624</v>
      </c>
      <c r="AL19" s="6">
        <v>1358459.37430518</v>
      </c>
      <c r="AM19" s="6">
        <f>'[2]Остаток_по срокам_отз'!B24</f>
        <v>1328543.6885612099</v>
      </c>
      <c r="AN19"/>
      <c r="AO19"/>
      <c r="AP19"/>
      <c r="AQ19"/>
      <c r="AR19"/>
      <c r="AS19"/>
      <c r="AT19"/>
      <c r="AU19"/>
      <c r="AV19"/>
      <c r="AW19"/>
    </row>
    <row r="20" spans="1:49" s="1" customFormat="1" ht="13.35" customHeight="1" x14ac:dyDescent="0.2">
      <c r="A20" s="5" t="s">
        <v>18</v>
      </c>
      <c r="B20" s="6">
        <v>1214302.7405456461</v>
      </c>
      <c r="C20" s="6">
        <v>1189830.376005064</v>
      </c>
      <c r="D20" s="6">
        <v>1255728.5340301499</v>
      </c>
      <c r="E20" s="6">
        <v>3393558.1027923999</v>
      </c>
      <c r="F20" s="6">
        <v>3085185.8124270001</v>
      </c>
      <c r="G20" s="6">
        <v>2904966.3762579239</v>
      </c>
      <c r="H20" s="6">
        <v>2817330.4720023116</v>
      </c>
      <c r="I20" s="6">
        <v>2954384.169421854</v>
      </c>
      <c r="J20" s="6">
        <v>3019507.5590413236</v>
      </c>
      <c r="K20" s="6">
        <v>2542530.331908456</v>
      </c>
      <c r="L20" s="6">
        <v>2263966.2054847106</v>
      </c>
      <c r="M20" s="6">
        <v>2129024.058708203</v>
      </c>
      <c r="N20" s="6">
        <v>2422352.5932999714</v>
      </c>
      <c r="O20" s="6">
        <v>2333198.9415575019</v>
      </c>
      <c r="P20" s="6">
        <v>2589240.1531180954</v>
      </c>
      <c r="Q20" s="6">
        <v>2413603.7151461453</v>
      </c>
      <c r="R20" s="6">
        <v>2341983.1823865459</v>
      </c>
      <c r="S20" s="6">
        <v>2368879.8534314088</v>
      </c>
      <c r="T20" s="6">
        <v>1766306.1557492444</v>
      </c>
      <c r="U20" s="6">
        <v>2198906.0138437445</v>
      </c>
      <c r="V20" s="6">
        <v>1940410.6406594778</v>
      </c>
      <c r="W20" s="6">
        <v>2069418.7629905811</v>
      </c>
      <c r="X20" s="6">
        <v>2116003.1057267808</v>
      </c>
      <c r="Y20" s="6">
        <v>2322422.160494613</v>
      </c>
      <c r="Z20" s="6">
        <v>1752973.4800134329</v>
      </c>
      <c r="AA20" s="6">
        <v>1699852.9725962512</v>
      </c>
      <c r="AB20" s="6">
        <v>1828166.6110928538</v>
      </c>
      <c r="AC20" s="6">
        <v>2009456.7527382264</v>
      </c>
      <c r="AD20" s="6">
        <v>1635207.52772841</v>
      </c>
      <c r="AE20" s="6">
        <v>1818832.03592883</v>
      </c>
      <c r="AF20" s="6">
        <v>1785818.5898320901</v>
      </c>
      <c r="AG20" s="6">
        <v>1535253.91345348</v>
      </c>
      <c r="AH20" s="6">
        <v>1391907.3492175799</v>
      </c>
      <c r="AI20" s="6">
        <v>1421030.1715396</v>
      </c>
      <c r="AJ20" s="6">
        <v>1474931.61422167</v>
      </c>
      <c r="AK20" s="6">
        <v>1461227.47626785</v>
      </c>
      <c r="AL20" s="6">
        <v>1756000.4685895799</v>
      </c>
      <c r="AM20" s="6">
        <f>'[2]Остаток_по срокам_отз'!B25</f>
        <v>1772691.92350073</v>
      </c>
      <c r="AN20"/>
      <c r="AO20"/>
      <c r="AP20"/>
      <c r="AQ20"/>
      <c r="AR20"/>
      <c r="AS20"/>
      <c r="AT20"/>
      <c r="AU20"/>
      <c r="AV20"/>
      <c r="AW20"/>
    </row>
    <row r="21" spans="1:49" s="1" customFormat="1" ht="13.35" customHeight="1" x14ac:dyDescent="0.2">
      <c r="A21" s="5" t="s">
        <v>19</v>
      </c>
      <c r="B21" s="6">
        <v>4054900.8921335097</v>
      </c>
      <c r="C21" s="6">
        <v>3944121.9099766994</v>
      </c>
      <c r="D21" s="6">
        <v>3865375.9994105748</v>
      </c>
      <c r="E21" s="6">
        <v>2541790.5434695003</v>
      </c>
      <c r="F21" s="6">
        <v>2439137.9801270459</v>
      </c>
      <c r="G21" s="6">
        <v>2314600.4497446497</v>
      </c>
      <c r="H21" s="6">
        <v>2262996.1305648936</v>
      </c>
      <c r="I21" s="6">
        <v>2499220.508997032</v>
      </c>
      <c r="J21" s="6">
        <v>2257530.7369561219</v>
      </c>
      <c r="K21" s="6">
        <v>2010090.1306444861</v>
      </c>
      <c r="L21" s="6">
        <v>2291991.4361021295</v>
      </c>
      <c r="M21" s="6">
        <v>1815945.3712304693</v>
      </c>
      <c r="N21" s="6">
        <v>1436904.8366365319</v>
      </c>
      <c r="O21" s="6">
        <v>1883894.4810807183</v>
      </c>
      <c r="P21" s="6">
        <v>1659606.5713538246</v>
      </c>
      <c r="Q21" s="6">
        <v>1758194.6445090713</v>
      </c>
      <c r="R21" s="6">
        <v>2099239.4122981909</v>
      </c>
      <c r="S21" s="6">
        <v>1712573.5810623597</v>
      </c>
      <c r="T21" s="6">
        <v>2042433.2528658472</v>
      </c>
      <c r="U21" s="6">
        <v>1871970.9882730199</v>
      </c>
      <c r="V21" s="6">
        <v>1838525.0875696968</v>
      </c>
      <c r="W21" s="6">
        <v>1632434.5531351622</v>
      </c>
      <c r="X21" s="6">
        <v>1545529.9810011641</v>
      </c>
      <c r="Y21" s="6">
        <v>2143333.6746032783</v>
      </c>
      <c r="Z21" s="6">
        <v>2318609.8112267964</v>
      </c>
      <c r="AA21" s="6">
        <v>2157457.6146894386</v>
      </c>
      <c r="AB21" s="6">
        <v>1845078.1576064327</v>
      </c>
      <c r="AC21" s="6">
        <v>1558909.6537594404</v>
      </c>
      <c r="AD21" s="6">
        <v>1414861.20712108</v>
      </c>
      <c r="AE21" s="6">
        <v>1349441.5532077099</v>
      </c>
      <c r="AF21" s="6">
        <v>1428311.91618823</v>
      </c>
      <c r="AG21" s="6">
        <v>1418506.3213395299</v>
      </c>
      <c r="AH21" s="6">
        <v>1442652.2924979101</v>
      </c>
      <c r="AI21" s="6">
        <v>1435585.0282008699</v>
      </c>
      <c r="AJ21" s="6">
        <v>1554428.4436446801</v>
      </c>
      <c r="AK21" s="6">
        <v>1424718.7909912299</v>
      </c>
      <c r="AL21" s="6">
        <v>1460737.1097204699</v>
      </c>
      <c r="AM21" s="6">
        <f>'[2]Остаток_по срокам_отз'!B26</f>
        <v>1436169.9552523999</v>
      </c>
      <c r="AN21"/>
      <c r="AO21"/>
      <c r="AP21"/>
      <c r="AQ21"/>
      <c r="AR21"/>
      <c r="AS21"/>
      <c r="AT21"/>
      <c r="AU21"/>
      <c r="AV21"/>
      <c r="AW21"/>
    </row>
    <row r="22" spans="1:49" s="1" customFormat="1" ht="13.35" customHeight="1" x14ac:dyDescent="0.2">
      <c r="A22" s="7" t="s">
        <v>20</v>
      </c>
      <c r="B22" s="12">
        <v>2890151.2184756459</v>
      </c>
      <c r="C22" s="12">
        <v>2860123.8238342437</v>
      </c>
      <c r="D22" s="12">
        <v>2703662.5913772248</v>
      </c>
      <c r="E22" s="12">
        <v>3278994.1789245997</v>
      </c>
      <c r="F22" s="12">
        <v>3169767.0200007982</v>
      </c>
      <c r="G22" s="12">
        <v>3197735.4662426701</v>
      </c>
      <c r="H22" s="12">
        <v>3250190.9969167667</v>
      </c>
      <c r="I22" s="12">
        <v>3840868.027443625</v>
      </c>
      <c r="J22" s="12">
        <v>4290842.9978200821</v>
      </c>
      <c r="K22" s="12">
        <v>4100590.1584699606</v>
      </c>
      <c r="L22" s="12">
        <v>4235459.8735806588</v>
      </c>
      <c r="M22" s="12">
        <v>3703614.8925935254</v>
      </c>
      <c r="N22" s="12">
        <v>3810169.4354713014</v>
      </c>
      <c r="O22" s="12">
        <v>4162353.3758823541</v>
      </c>
      <c r="P22" s="12">
        <v>4007543.1175122545</v>
      </c>
      <c r="Q22" s="12">
        <v>4064762.0990955229</v>
      </c>
      <c r="R22" s="12">
        <v>4387011.3829886895</v>
      </c>
      <c r="S22" s="12">
        <v>4062139.4537079269</v>
      </c>
      <c r="T22" s="12">
        <v>3799142.1969066439</v>
      </c>
      <c r="U22" s="12">
        <v>4151409.631945502</v>
      </c>
      <c r="V22" s="12">
        <v>3999696.8346031015</v>
      </c>
      <c r="W22" s="12">
        <v>3960116.1393801286</v>
      </c>
      <c r="X22" s="12">
        <v>3961585.7499984903</v>
      </c>
      <c r="Y22" s="12">
        <v>5058971.6245537279</v>
      </c>
      <c r="Z22" s="12">
        <v>4872186.5999437906</v>
      </c>
      <c r="AA22" s="12">
        <v>4490586.2391960369</v>
      </c>
      <c r="AB22" s="12">
        <v>4283518.1564332685</v>
      </c>
      <c r="AC22" s="12">
        <v>4617816.7204936491</v>
      </c>
      <c r="AD22" s="12">
        <v>4142338.7934288001</v>
      </c>
      <c r="AE22" s="12">
        <v>4498147.7584344503</v>
      </c>
      <c r="AF22" s="12">
        <v>4560084.4857808501</v>
      </c>
      <c r="AG22" s="12">
        <v>4192179.68601111</v>
      </c>
      <c r="AH22" s="12">
        <v>3935983.84064451</v>
      </c>
      <c r="AI22" s="12">
        <v>3891692.0229060301</v>
      </c>
      <c r="AJ22" s="12">
        <v>3911360.1928942199</v>
      </c>
      <c r="AK22" s="12">
        <v>3729455.7611889602</v>
      </c>
      <c r="AL22" s="12">
        <v>3833480.7975094402</v>
      </c>
      <c r="AM22" s="12">
        <f>'[2]Остаток_по срокам_отз'!B27</f>
        <v>3851038.81903623</v>
      </c>
      <c r="AN22"/>
      <c r="AO22"/>
      <c r="AP22"/>
      <c r="AQ22"/>
      <c r="AR22"/>
      <c r="AS22"/>
      <c r="AT22"/>
      <c r="AU22"/>
      <c r="AV22"/>
      <c r="AW22"/>
    </row>
    <row r="23" spans="1:49" s="1" customFormat="1" ht="13.35" customHeight="1" x14ac:dyDescent="0.2">
      <c r="A23" s="5" t="s">
        <v>17</v>
      </c>
      <c r="B23" s="6">
        <v>482606.93520822393</v>
      </c>
      <c r="C23" s="6">
        <v>564554.65359531995</v>
      </c>
      <c r="D23" s="6">
        <v>504486.33603287512</v>
      </c>
      <c r="E23" s="6">
        <v>509128.62427619996</v>
      </c>
      <c r="F23" s="6">
        <v>419018.56448847393</v>
      </c>
      <c r="G23" s="6">
        <v>577120.41779997002</v>
      </c>
      <c r="H23" s="6">
        <v>581788.96245307999</v>
      </c>
      <c r="I23" s="6">
        <v>663783.7988440959</v>
      </c>
      <c r="J23" s="6">
        <v>1001891.4212760361</v>
      </c>
      <c r="K23" s="6">
        <v>1223848.2725136736</v>
      </c>
      <c r="L23" s="6">
        <v>1214670.2319330187</v>
      </c>
      <c r="M23" s="6">
        <v>1151504.8973111953</v>
      </c>
      <c r="N23" s="6">
        <v>1225105.8274245823</v>
      </c>
      <c r="O23" s="6">
        <v>1144877.6965335724</v>
      </c>
      <c r="P23" s="6">
        <v>872704.17503588542</v>
      </c>
      <c r="Q23" s="6">
        <v>916390.00047697907</v>
      </c>
      <c r="R23" s="6">
        <v>884778.53045081999</v>
      </c>
      <c r="S23" s="6">
        <v>841302.65345564985</v>
      </c>
      <c r="T23" s="6">
        <v>767536.81397022796</v>
      </c>
      <c r="U23" s="6">
        <v>793685.48642134573</v>
      </c>
      <c r="V23" s="6">
        <v>876815.33220697509</v>
      </c>
      <c r="W23" s="6">
        <v>873777.13846747566</v>
      </c>
      <c r="X23" s="6">
        <v>887771.96513694408</v>
      </c>
      <c r="Y23" s="6">
        <v>1207516.5929071789</v>
      </c>
      <c r="Z23" s="6">
        <v>1411320.8956884514</v>
      </c>
      <c r="AA23" s="6">
        <v>1261455.4273845349</v>
      </c>
      <c r="AB23" s="6">
        <v>1245679.8555642439</v>
      </c>
      <c r="AC23" s="6">
        <v>1553662.8341501814</v>
      </c>
      <c r="AD23" s="6">
        <v>1512183.4403937601</v>
      </c>
      <c r="AE23" s="6">
        <v>1735736.5962358699</v>
      </c>
      <c r="AF23" s="6">
        <v>1745363.3133636301</v>
      </c>
      <c r="AG23" s="6">
        <v>1657229.88419271</v>
      </c>
      <c r="AH23" s="6">
        <v>1514235.4547550599</v>
      </c>
      <c r="AI23" s="6">
        <v>1438698.92265228</v>
      </c>
      <c r="AJ23" s="6">
        <v>1282893.50790707</v>
      </c>
      <c r="AK23" s="6">
        <v>1237096.0416532001</v>
      </c>
      <c r="AL23" s="6">
        <v>1055363.06917755</v>
      </c>
      <c r="AM23" s="6">
        <f>'[2]Остаток_по срокам_отз'!B28</f>
        <v>1088947.34770374</v>
      </c>
      <c r="AN23"/>
      <c r="AO23"/>
      <c r="AP23"/>
      <c r="AQ23"/>
      <c r="AR23"/>
      <c r="AS23"/>
      <c r="AT23"/>
      <c r="AU23"/>
      <c r="AV23"/>
      <c r="AW23"/>
    </row>
    <row r="24" spans="1:49" s="1" customFormat="1" ht="13.35" customHeight="1" x14ac:dyDescent="0.2">
      <c r="A24" s="5" t="s">
        <v>18</v>
      </c>
      <c r="B24" s="6">
        <v>924898.65391226672</v>
      </c>
      <c r="C24" s="6">
        <v>899383.85801650397</v>
      </c>
      <c r="D24" s="6">
        <v>951182.16164327506</v>
      </c>
      <c r="E24" s="6">
        <v>1122534.4909138</v>
      </c>
      <c r="F24" s="6">
        <v>1133097.1030017619</v>
      </c>
      <c r="G24" s="6">
        <v>1106454.0363033048</v>
      </c>
      <c r="H24" s="6">
        <v>1149386.390288068</v>
      </c>
      <c r="I24" s="6">
        <v>1384795.1240425659</v>
      </c>
      <c r="J24" s="6">
        <v>1571583.4461751361</v>
      </c>
      <c r="K24" s="6">
        <v>1306205.5629704918</v>
      </c>
      <c r="L24" s="6">
        <v>1145502.1755484967</v>
      </c>
      <c r="M24" s="6">
        <v>1131348.5053750006</v>
      </c>
      <c r="N24" s="6">
        <v>1538556.69452349</v>
      </c>
      <c r="O24" s="6">
        <v>1517461.3531516383</v>
      </c>
      <c r="P24" s="6">
        <v>1842776.3501563801</v>
      </c>
      <c r="Q24" s="6">
        <v>1726548.404735504</v>
      </c>
      <c r="R24" s="6">
        <v>1714413.9707369942</v>
      </c>
      <c r="S24" s="6">
        <v>1797640.0275892729</v>
      </c>
      <c r="T24" s="6">
        <v>1256676.4796719924</v>
      </c>
      <c r="U24" s="6">
        <v>1728974.1613103265</v>
      </c>
      <c r="V24" s="6">
        <v>1513355.8174487757</v>
      </c>
      <c r="W24" s="6">
        <v>1655672.6436064879</v>
      </c>
      <c r="X24" s="6">
        <v>1711614.1352973713</v>
      </c>
      <c r="Y24" s="6">
        <v>1893158.1260304514</v>
      </c>
      <c r="Z24" s="6">
        <v>1320694.3001988856</v>
      </c>
      <c r="AA24" s="6">
        <v>1246955.713210651</v>
      </c>
      <c r="AB24" s="6">
        <v>1367994.2875713315</v>
      </c>
      <c r="AC24" s="6">
        <v>1634244.5107023686</v>
      </c>
      <c r="AD24" s="6">
        <v>1313681.9160242099</v>
      </c>
      <c r="AE24" s="6">
        <v>1505529.9820291901</v>
      </c>
      <c r="AF24" s="6">
        <v>1474167.5110312901</v>
      </c>
      <c r="AG24" s="6">
        <v>1206091.5798333001</v>
      </c>
      <c r="AH24" s="6">
        <v>1067034.67908783</v>
      </c>
      <c r="AI24" s="6">
        <v>1099531.3258628</v>
      </c>
      <c r="AJ24" s="6">
        <v>1155639.55492873</v>
      </c>
      <c r="AK24" s="6">
        <v>1147498.3422965</v>
      </c>
      <c r="AL24" s="6">
        <v>1405506.60080585</v>
      </c>
      <c r="AM24" s="6">
        <f>'[2]Остаток_по срокам_отз'!B29</f>
        <v>1413253.0938031999</v>
      </c>
      <c r="AN24"/>
      <c r="AO24"/>
      <c r="AP24"/>
      <c r="AQ24"/>
      <c r="AR24"/>
      <c r="AS24"/>
      <c r="AT24"/>
      <c r="AU24"/>
      <c r="AV24"/>
      <c r="AW24"/>
    </row>
    <row r="25" spans="1:49" s="1" customFormat="1" ht="13.35" customHeight="1" x14ac:dyDescent="0.2">
      <c r="A25" s="5" t="s">
        <v>19</v>
      </c>
      <c r="B25" s="6">
        <v>1482645.6293551549</v>
      </c>
      <c r="C25" s="6">
        <v>1396185.31222242</v>
      </c>
      <c r="D25" s="6">
        <v>1247994.0937010753</v>
      </c>
      <c r="E25" s="6">
        <v>1647331.0637346001</v>
      </c>
      <c r="F25" s="6">
        <v>1617651.3525105622</v>
      </c>
      <c r="G25" s="6">
        <v>1514161.0121393944</v>
      </c>
      <c r="H25" s="6">
        <v>1519015.6441756177</v>
      </c>
      <c r="I25" s="6">
        <v>1792289.104556964</v>
      </c>
      <c r="J25" s="6">
        <v>1717368.13036891</v>
      </c>
      <c r="K25" s="6">
        <v>1570536.3229857949</v>
      </c>
      <c r="L25" s="6">
        <v>1875287.4660991428</v>
      </c>
      <c r="M25" s="6">
        <v>1420761.4899073287</v>
      </c>
      <c r="N25" s="6">
        <v>1046506.9135232299</v>
      </c>
      <c r="O25" s="6">
        <v>1500014.3261971422</v>
      </c>
      <c r="P25" s="6">
        <v>1292062.5923199893</v>
      </c>
      <c r="Q25" s="6">
        <v>1421823.6938830409</v>
      </c>
      <c r="R25" s="6">
        <v>1787818.8818008746</v>
      </c>
      <c r="S25" s="6">
        <v>1423196.7726630033</v>
      </c>
      <c r="T25" s="6">
        <v>1774928.9032644231</v>
      </c>
      <c r="U25" s="6">
        <v>1628749.984213829</v>
      </c>
      <c r="V25" s="6">
        <v>1609525.6849473505</v>
      </c>
      <c r="W25" s="6">
        <v>1430666.3573061645</v>
      </c>
      <c r="X25" s="6">
        <v>1362199.6495641745</v>
      </c>
      <c r="Y25" s="6">
        <v>1958296.9056160983</v>
      </c>
      <c r="Z25" s="6">
        <v>2140171.4040564536</v>
      </c>
      <c r="AA25" s="6">
        <v>1982175.0986008514</v>
      </c>
      <c r="AB25" s="6">
        <v>1669844.0132976926</v>
      </c>
      <c r="AC25" s="6">
        <v>1429909.3756411001</v>
      </c>
      <c r="AD25" s="6">
        <v>1316473.43701083</v>
      </c>
      <c r="AE25" s="6">
        <v>1256881.18016939</v>
      </c>
      <c r="AF25" s="6">
        <v>1340553.6613859199</v>
      </c>
      <c r="AG25" s="6">
        <v>1328858.2219851001</v>
      </c>
      <c r="AH25" s="6">
        <v>1354713.7068016201</v>
      </c>
      <c r="AI25" s="6">
        <v>1353461.7743909501</v>
      </c>
      <c r="AJ25" s="6">
        <v>1472827.1300584199</v>
      </c>
      <c r="AK25" s="6">
        <v>1344861.3772392501</v>
      </c>
      <c r="AL25" s="6">
        <v>1372611.12752604</v>
      </c>
      <c r="AM25" s="6">
        <f>'[2]Остаток_по срокам_отз'!B30</f>
        <v>1348838.37752929</v>
      </c>
      <c r="AN25"/>
      <c r="AO25"/>
      <c r="AP25"/>
      <c r="AQ25"/>
      <c r="AR25"/>
      <c r="AS25"/>
      <c r="AT25"/>
      <c r="AU25"/>
      <c r="AV25"/>
      <c r="AW25"/>
    </row>
    <row r="26" spans="1:49" s="1" customFormat="1" ht="13.35" customHeight="1" x14ac:dyDescent="0.2">
      <c r="A26" s="7" t="s">
        <v>5</v>
      </c>
      <c r="B26" s="12">
        <v>3743279.4245571038</v>
      </c>
      <c r="C26" s="12">
        <v>3711843.38901398</v>
      </c>
      <c r="D26" s="12">
        <v>3840913.7719182502</v>
      </c>
      <c r="E26" s="12">
        <v>4224540.7412069999</v>
      </c>
      <c r="F26" s="12">
        <v>3743223.4043212938</v>
      </c>
      <c r="G26" s="12">
        <v>3628233.0371668749</v>
      </c>
      <c r="H26" s="12">
        <v>3480025.2658044375</v>
      </c>
      <c r="I26" s="12">
        <v>3369626.8883271948</v>
      </c>
      <c r="J26" s="12">
        <v>3011760.64899906</v>
      </c>
      <c r="K26" s="12">
        <v>2591099.506127154</v>
      </c>
      <c r="L26" s="12">
        <v>2450277.680571537</v>
      </c>
      <c r="M26" s="12">
        <v>2296226.1242312109</v>
      </c>
      <c r="N26" s="12">
        <v>2168597.8461517356</v>
      </c>
      <c r="O26" s="12">
        <v>2117991.620526074</v>
      </c>
      <c r="P26" s="12">
        <v>2037024.14409668</v>
      </c>
      <c r="Q26" s="12">
        <v>1960489.1181313929</v>
      </c>
      <c r="R26" s="12">
        <v>1832639.2659234859</v>
      </c>
      <c r="S26" s="12">
        <v>1700179.2778953142</v>
      </c>
      <c r="T26" s="12">
        <v>1564069.8772992073</v>
      </c>
      <c r="U26" s="12">
        <v>1470081.5100880479</v>
      </c>
      <c r="V26" s="12">
        <v>1390435.5153223581</v>
      </c>
      <c r="W26" s="12">
        <v>1317652.8281324925</v>
      </c>
      <c r="X26" s="12">
        <v>1235498.1238107837</v>
      </c>
      <c r="Y26" s="12">
        <v>1258983.9172383519</v>
      </c>
      <c r="Z26" s="12">
        <v>1247721.9860543648</v>
      </c>
      <c r="AA26" s="12">
        <v>1262834.357311252</v>
      </c>
      <c r="AB26" s="12">
        <v>1278211.2519273318</v>
      </c>
      <c r="AC26" s="12">
        <v>972349.18159858824</v>
      </c>
      <c r="AD26" s="12">
        <v>828125.28902660904</v>
      </c>
      <c r="AE26" s="12">
        <v>830534.28200537397</v>
      </c>
      <c r="AF26" s="12">
        <v>812388.71886805398</v>
      </c>
      <c r="AG26" s="12">
        <v>832504.90655233199</v>
      </c>
      <c r="AH26" s="12">
        <v>787608.27482876496</v>
      </c>
      <c r="AI26" s="12">
        <v>752272.97058044595</v>
      </c>
      <c r="AJ26" s="12">
        <v>721152.52252126101</v>
      </c>
      <c r="AK26" s="12">
        <v>691407.25376636197</v>
      </c>
      <c r="AL26" s="12">
        <v>741716.15510578605</v>
      </c>
      <c r="AM26" s="12">
        <f>'[2]Остаток_по срокам_отз'!B31</f>
        <v>686366.74827811401</v>
      </c>
      <c r="AN26"/>
      <c r="AO26"/>
      <c r="AP26"/>
      <c r="AQ26"/>
      <c r="AR26"/>
      <c r="AS26"/>
      <c r="AT26"/>
      <c r="AU26"/>
      <c r="AV26"/>
      <c r="AW26"/>
    </row>
    <row r="27" spans="1:49" s="1" customFormat="1" ht="13.35" customHeight="1" x14ac:dyDescent="0.2">
      <c r="A27" s="5" t="s">
        <v>17</v>
      </c>
      <c r="B27" s="6">
        <v>881620.07514537091</v>
      </c>
      <c r="C27" s="6">
        <v>873460.27327113994</v>
      </c>
      <c r="D27" s="6">
        <v>918985.49382187508</v>
      </c>
      <c r="E27" s="6">
        <v>1059057.6495935002</v>
      </c>
      <c r="F27" s="6">
        <v>969648.06727957202</v>
      </c>
      <c r="G27" s="6">
        <v>1029281.259607</v>
      </c>
      <c r="H27" s="6">
        <v>1068100.6977009182</v>
      </c>
      <c r="I27" s="6">
        <v>1093106.4385078379</v>
      </c>
      <c r="J27" s="6">
        <v>1023673.92954566</v>
      </c>
      <c r="K27" s="6">
        <v>915220.92953049904</v>
      </c>
      <c r="L27" s="6">
        <v>915109.68063233595</v>
      </c>
      <c r="M27" s="6">
        <v>903366.68957486865</v>
      </c>
      <c r="N27" s="6">
        <v>894404.02426195215</v>
      </c>
      <c r="O27" s="6">
        <v>918373.87723663484</v>
      </c>
      <c r="P27" s="6">
        <v>923016.36210112961</v>
      </c>
      <c r="Q27" s="6">
        <v>937062.85709472082</v>
      </c>
      <c r="R27" s="6">
        <v>893649.52377661772</v>
      </c>
      <c r="S27" s="6">
        <v>839562.64365382143</v>
      </c>
      <c r="T27" s="6">
        <v>786935.85162053152</v>
      </c>
      <c r="U27" s="6">
        <v>756928.65349543956</v>
      </c>
      <c r="V27" s="6">
        <v>734381.28948931023</v>
      </c>
      <c r="W27" s="6">
        <v>702138.5129194021</v>
      </c>
      <c r="X27" s="6">
        <v>647778.82194438449</v>
      </c>
      <c r="Y27" s="6">
        <v>644683.11378700961</v>
      </c>
      <c r="Z27" s="6">
        <v>637004.39906947524</v>
      </c>
      <c r="AA27" s="6">
        <v>634654.58183706389</v>
      </c>
      <c r="AB27" s="6">
        <v>642804.78409706953</v>
      </c>
      <c r="AC27" s="6">
        <v>468136.66144439008</v>
      </c>
      <c r="AD27" s="6">
        <v>408211.90721214598</v>
      </c>
      <c r="AE27" s="6">
        <v>424671.85506740998</v>
      </c>
      <c r="AF27" s="6">
        <v>412979.38526494999</v>
      </c>
      <c r="AG27" s="6">
        <v>413694.47357772</v>
      </c>
      <c r="AH27" s="6">
        <v>374797.019002727</v>
      </c>
      <c r="AI27" s="6">
        <v>348650.87109371799</v>
      </c>
      <c r="AJ27" s="6">
        <v>320259.149642064</v>
      </c>
      <c r="AK27" s="6">
        <v>297820.70604304201</v>
      </c>
      <c r="AL27" s="6">
        <v>303096.30512763001</v>
      </c>
      <c r="AM27" s="6">
        <f>'[2]Остаток_по срокам_отз'!B32</f>
        <v>239596.34085746499</v>
      </c>
      <c r="AN27"/>
      <c r="AO27"/>
      <c r="AP27"/>
      <c r="AQ27"/>
      <c r="AR27"/>
      <c r="AS27"/>
      <c r="AT27"/>
      <c r="AU27"/>
      <c r="AV27"/>
      <c r="AW27"/>
    </row>
    <row r="28" spans="1:49" s="1" customFormat="1" ht="13.35" customHeight="1" x14ac:dyDescent="0.2">
      <c r="A28" s="5" t="s">
        <v>18</v>
      </c>
      <c r="B28" s="6">
        <v>289404.08663337899</v>
      </c>
      <c r="C28" s="6">
        <v>290446.51798856002</v>
      </c>
      <c r="D28" s="6">
        <v>304546.37238687504</v>
      </c>
      <c r="E28" s="6">
        <v>2271023.6118785995</v>
      </c>
      <c r="F28" s="6">
        <v>1952088.7094252382</v>
      </c>
      <c r="G28" s="6">
        <v>1798512.33995462</v>
      </c>
      <c r="H28" s="6">
        <v>1667944.0817142439</v>
      </c>
      <c r="I28" s="6">
        <v>1569589.0453792883</v>
      </c>
      <c r="J28" s="6">
        <v>1447924.1128661879</v>
      </c>
      <c r="K28" s="6">
        <v>1236324.7689379638</v>
      </c>
      <c r="L28" s="6">
        <v>1118464.0299362142</v>
      </c>
      <c r="M28" s="6">
        <v>997675.55333320203</v>
      </c>
      <c r="N28" s="6">
        <v>883795.89877648198</v>
      </c>
      <c r="O28" s="6">
        <v>815737.5884058635</v>
      </c>
      <c r="P28" s="6">
        <v>746463.80296171503</v>
      </c>
      <c r="Q28" s="6">
        <v>687055.31041064148</v>
      </c>
      <c r="R28" s="6">
        <v>627569.21164955222</v>
      </c>
      <c r="S28" s="6">
        <v>571239.82584213594</v>
      </c>
      <c r="T28" s="6">
        <v>509629.6760772519</v>
      </c>
      <c r="U28" s="6">
        <v>469931.85253341775</v>
      </c>
      <c r="V28" s="6">
        <v>427054.82321070199</v>
      </c>
      <c r="W28" s="6">
        <v>413746.11938409298</v>
      </c>
      <c r="X28" s="6">
        <v>404388.97042940935</v>
      </c>
      <c r="Y28" s="6">
        <v>429264.03446416155</v>
      </c>
      <c r="Z28" s="6">
        <v>432279.1798145473</v>
      </c>
      <c r="AA28" s="6">
        <v>452897.25938560057</v>
      </c>
      <c r="AB28" s="6">
        <v>460172.32352152199</v>
      </c>
      <c r="AC28" s="6">
        <v>375212.24203585781</v>
      </c>
      <c r="AD28" s="6">
        <v>321525.61170420598</v>
      </c>
      <c r="AE28" s="6">
        <v>313302.05389964097</v>
      </c>
      <c r="AF28" s="6">
        <v>311651.07880080101</v>
      </c>
      <c r="AG28" s="6">
        <v>329162.33362017898</v>
      </c>
      <c r="AH28" s="6">
        <v>324872.67012974602</v>
      </c>
      <c r="AI28" s="6">
        <v>321498.84567680501</v>
      </c>
      <c r="AJ28" s="6">
        <v>319292.05929294002</v>
      </c>
      <c r="AK28" s="6">
        <v>313729.13397134701</v>
      </c>
      <c r="AL28" s="6">
        <v>350493.86778372398</v>
      </c>
      <c r="AM28" s="6">
        <f>'[2]Остаток_по срокам_отз'!B33</f>
        <v>359438.82969753601</v>
      </c>
      <c r="AN28"/>
      <c r="AO28"/>
      <c r="AP28"/>
      <c r="AQ28"/>
      <c r="AR28"/>
      <c r="AS28"/>
      <c r="AT28"/>
      <c r="AU28"/>
      <c r="AV28"/>
      <c r="AW28"/>
    </row>
    <row r="29" spans="1:49" s="1" customFormat="1" ht="13.35" customHeight="1" x14ac:dyDescent="0.2">
      <c r="A29" s="5" t="s">
        <v>19</v>
      </c>
      <c r="B29" s="6">
        <v>2572255.2627783543</v>
      </c>
      <c r="C29" s="6">
        <v>2547936.5977542796</v>
      </c>
      <c r="D29" s="6">
        <v>2617381.9057095</v>
      </c>
      <c r="E29" s="6">
        <v>894459.47973489994</v>
      </c>
      <c r="F29" s="6">
        <v>821486.62761648407</v>
      </c>
      <c r="G29" s="6">
        <v>800439.43760525505</v>
      </c>
      <c r="H29" s="6">
        <v>743980.48638927599</v>
      </c>
      <c r="I29" s="6">
        <v>706931.40444006794</v>
      </c>
      <c r="J29" s="6">
        <v>540162.60658721195</v>
      </c>
      <c r="K29" s="6">
        <v>439553.80765869108</v>
      </c>
      <c r="L29" s="6">
        <v>416703.97000298643</v>
      </c>
      <c r="M29" s="6">
        <v>395183.88132314035</v>
      </c>
      <c r="N29" s="6">
        <v>390397.92311330198</v>
      </c>
      <c r="O29" s="6">
        <v>383880.15488357586</v>
      </c>
      <c r="P29" s="6">
        <v>367543.97903383523</v>
      </c>
      <c r="Q29" s="6">
        <v>336370.95062603045</v>
      </c>
      <c r="R29" s="6">
        <v>311420.53049731604</v>
      </c>
      <c r="S29" s="6">
        <v>289376.80839935684</v>
      </c>
      <c r="T29" s="6">
        <v>267504.34960142372</v>
      </c>
      <c r="U29" s="6">
        <v>243221.00405919077</v>
      </c>
      <c r="V29" s="6">
        <v>228999.40262234598</v>
      </c>
      <c r="W29" s="6">
        <v>201768.19582899744</v>
      </c>
      <c r="X29" s="6">
        <v>183330.33143698977</v>
      </c>
      <c r="Y29" s="6">
        <v>185036.7689871804</v>
      </c>
      <c r="Z29" s="6">
        <v>178438.40717034225</v>
      </c>
      <c r="AA29" s="6">
        <v>175282.51608858761</v>
      </c>
      <c r="AB29" s="6">
        <v>175234.14430874054</v>
      </c>
      <c r="AC29" s="6">
        <v>129000.2781183405</v>
      </c>
      <c r="AD29" s="6">
        <v>98387.770110256795</v>
      </c>
      <c r="AE29" s="6">
        <v>92560.373038322999</v>
      </c>
      <c r="AF29" s="6">
        <v>87758.254802302603</v>
      </c>
      <c r="AG29" s="6">
        <v>89648.099354433507</v>
      </c>
      <c r="AH29" s="6">
        <v>87938.585696291397</v>
      </c>
      <c r="AI29" s="6">
        <v>82123.253809922797</v>
      </c>
      <c r="AJ29" s="6">
        <v>81601.313586256801</v>
      </c>
      <c r="AK29" s="6">
        <v>79857.413751974207</v>
      </c>
      <c r="AL29" s="6">
        <v>88125.982194432203</v>
      </c>
      <c r="AM29" s="6">
        <f>'[2]Остаток_по срокам_отз'!B34</f>
        <v>87331.577723113602</v>
      </c>
      <c r="AN29"/>
      <c r="AO29"/>
      <c r="AP29"/>
      <c r="AQ29"/>
      <c r="AR29"/>
      <c r="AS29"/>
      <c r="AT29"/>
      <c r="AU29"/>
      <c r="AV29"/>
      <c r="AW29"/>
    </row>
    <row r="30" spans="1:49" s="1" customFormat="1" ht="13.35" customHeight="1" outlineLevel="1" x14ac:dyDescent="0.2">
      <c r="A30" s="9" t="s">
        <v>22</v>
      </c>
      <c r="B30" s="10">
        <v>1693492.4874012</v>
      </c>
      <c r="C30" s="10">
        <v>1752136.3068777001</v>
      </c>
      <c r="D30" s="10">
        <v>1859863.6492019999</v>
      </c>
      <c r="E30" s="10">
        <v>2139569.9852968003</v>
      </c>
      <c r="F30" s="10">
        <v>1982536.1734156001</v>
      </c>
      <c r="G30" s="10">
        <v>1931851.8645637</v>
      </c>
      <c r="H30" s="10">
        <v>1890174.1096871998</v>
      </c>
      <c r="I30" s="10">
        <v>1882313.4302204</v>
      </c>
      <c r="J30" s="10">
        <v>2024967.685059</v>
      </c>
      <c r="K30" s="10">
        <v>1989763.5563637</v>
      </c>
      <c r="L30" s="10">
        <v>1952641.6915051199</v>
      </c>
      <c r="M30" s="10">
        <v>1897075.7611480402</v>
      </c>
      <c r="N30" s="10">
        <v>1907040.0834629489</v>
      </c>
      <c r="O30" s="10">
        <v>1926474.1911478438</v>
      </c>
      <c r="P30" s="10">
        <v>1894648.432339</v>
      </c>
      <c r="Q30" s="10">
        <v>1891402.2296309259</v>
      </c>
      <c r="R30" s="10">
        <v>1837303.390292176</v>
      </c>
      <c r="S30" s="10">
        <v>1791472.0977616231</v>
      </c>
      <c r="T30" s="10">
        <v>1778320.3205033282</v>
      </c>
      <c r="U30" s="10">
        <v>1745718.8908813451</v>
      </c>
      <c r="V30" s="10">
        <v>1718138.5452915309</v>
      </c>
      <c r="W30" s="10">
        <v>1706060.4637092752</v>
      </c>
      <c r="X30" s="10">
        <v>1642873.5706141239</v>
      </c>
      <c r="Y30" s="10">
        <v>1710377.2795566502</v>
      </c>
      <c r="Z30" s="10">
        <v>1722837.1537229547</v>
      </c>
      <c r="AA30" s="10">
        <v>1754039.2198743448</v>
      </c>
      <c r="AB30" s="10">
        <v>1840944.6616775161</v>
      </c>
      <c r="AC30" s="10">
        <v>1969225.6470020958</v>
      </c>
      <c r="AD30" s="10">
        <v>1747992.8177668301</v>
      </c>
      <c r="AE30" s="10">
        <v>1687548.8902213101</v>
      </c>
      <c r="AF30" s="10">
        <v>1638285.7238061901</v>
      </c>
      <c r="AG30" s="10">
        <v>1688712.5674701501</v>
      </c>
      <c r="AH30" s="10">
        <v>1636460.3334693401</v>
      </c>
      <c r="AI30" s="10">
        <v>1581323.2118507</v>
      </c>
      <c r="AJ30" s="10">
        <v>1561376.3635650601</v>
      </c>
      <c r="AK30" s="10">
        <v>1531478.63551717</v>
      </c>
      <c r="AL30" s="10">
        <v>1749024.2540721099</v>
      </c>
      <c r="AM30" s="10">
        <f>'[2]Остаток_по срокам_отз'!B35</f>
        <v>1681316.2025921899</v>
      </c>
      <c r="AN30"/>
      <c r="AO30"/>
      <c r="AP30"/>
      <c r="AQ30"/>
      <c r="AR30"/>
      <c r="AS30"/>
      <c r="AT30"/>
      <c r="AU30"/>
      <c r="AV30"/>
      <c r="AW30"/>
    </row>
    <row r="31" spans="1:49" s="1" customFormat="1" ht="13.35" customHeight="1" outlineLevel="1" x14ac:dyDescent="0.2">
      <c r="A31" s="5" t="s">
        <v>17</v>
      </c>
      <c r="B31" s="6" t="s">
        <v>2</v>
      </c>
      <c r="C31" s="6">
        <v>0.64986080000000002</v>
      </c>
      <c r="D31" s="6">
        <v>2.8639880000000004</v>
      </c>
      <c r="E31" s="6" t="s">
        <v>2</v>
      </c>
      <c r="F31" s="6" t="s">
        <v>2</v>
      </c>
      <c r="G31" s="6" t="s">
        <v>2</v>
      </c>
      <c r="H31" s="6" t="s">
        <v>2</v>
      </c>
      <c r="I31" s="6" t="s">
        <v>2</v>
      </c>
      <c r="J31" s="6" t="s">
        <v>2</v>
      </c>
      <c r="K31" s="6" t="s">
        <v>2</v>
      </c>
      <c r="L31" s="6" t="s">
        <v>2</v>
      </c>
      <c r="M31" s="6" t="s">
        <v>2</v>
      </c>
      <c r="N31" s="6" t="s">
        <v>2</v>
      </c>
      <c r="O31" s="6" t="s">
        <v>2</v>
      </c>
      <c r="P31" s="6" t="s">
        <v>2</v>
      </c>
      <c r="Q31" s="6" t="s">
        <v>2</v>
      </c>
      <c r="R31" s="6" t="s">
        <v>2</v>
      </c>
      <c r="S31" s="6" t="s">
        <v>2</v>
      </c>
      <c r="T31" s="6" t="s">
        <v>2</v>
      </c>
      <c r="U31" s="6" t="s">
        <v>2</v>
      </c>
      <c r="V31" s="6" t="s">
        <v>2</v>
      </c>
      <c r="W31" s="6" t="s">
        <v>2</v>
      </c>
      <c r="X31" s="6" t="s">
        <v>2</v>
      </c>
      <c r="Y31" s="6" t="s">
        <v>2</v>
      </c>
      <c r="Z31" s="6" t="s">
        <v>2</v>
      </c>
      <c r="AA31" s="6" t="s">
        <v>2</v>
      </c>
      <c r="AB31" s="6" t="s">
        <v>2</v>
      </c>
      <c r="AC31" s="6" t="s">
        <v>2</v>
      </c>
      <c r="AD31" s="6" t="s">
        <v>2</v>
      </c>
      <c r="AE31" s="6" t="s">
        <v>2</v>
      </c>
      <c r="AF31" s="6" t="s">
        <v>2</v>
      </c>
      <c r="AG31" s="6" t="s">
        <v>2</v>
      </c>
      <c r="AH31" s="6" t="s">
        <v>2</v>
      </c>
      <c r="AI31" s="6" t="s">
        <v>2</v>
      </c>
      <c r="AJ31" s="6" t="s">
        <v>2</v>
      </c>
      <c r="AK31" s="6" t="s">
        <v>2</v>
      </c>
      <c r="AL31" s="6" t="s">
        <v>2</v>
      </c>
      <c r="AM31" s="6" t="str">
        <f>'[2]Остаток_по срокам_отз'!B36</f>
        <v>0,00</v>
      </c>
      <c r="AN31"/>
      <c r="AO31"/>
      <c r="AP31"/>
      <c r="AQ31"/>
      <c r="AR31"/>
      <c r="AS31"/>
      <c r="AT31"/>
      <c r="AU31"/>
      <c r="AV31"/>
      <c r="AW31"/>
    </row>
    <row r="32" spans="1:49" s="1" customFormat="1" ht="13.35" customHeight="1" outlineLevel="1" x14ac:dyDescent="0.2">
      <c r="A32" s="5" t="s">
        <v>18</v>
      </c>
      <c r="B32" s="6" t="s">
        <v>2</v>
      </c>
      <c r="C32" s="6" t="s">
        <v>2</v>
      </c>
      <c r="D32" s="6" t="s">
        <v>2</v>
      </c>
      <c r="E32" s="6" t="s">
        <v>2</v>
      </c>
      <c r="F32" s="6" t="s">
        <v>2</v>
      </c>
      <c r="G32" s="6" t="s">
        <v>2</v>
      </c>
      <c r="H32" s="6" t="s">
        <v>2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6" t="s">
        <v>2</v>
      </c>
      <c r="P32" s="6" t="s">
        <v>2</v>
      </c>
      <c r="Q32" s="6" t="s">
        <v>2</v>
      </c>
      <c r="R32" s="6" t="s">
        <v>2</v>
      </c>
      <c r="S32" s="6" t="s">
        <v>2</v>
      </c>
      <c r="T32" s="6" t="s">
        <v>2</v>
      </c>
      <c r="U32" s="6" t="s">
        <v>2</v>
      </c>
      <c r="V32" s="6" t="s">
        <v>2</v>
      </c>
      <c r="W32" s="6" t="s">
        <v>2</v>
      </c>
      <c r="X32" s="6">
        <v>4003.2972720000002</v>
      </c>
      <c r="Y32" s="6">
        <v>4087.7729920000002</v>
      </c>
      <c r="Z32" s="6">
        <v>4092.6001759999999</v>
      </c>
      <c r="AA32" s="6">
        <v>4105.7787035370002</v>
      </c>
      <c r="AB32" s="6">
        <v>2404.0818375389999</v>
      </c>
      <c r="AC32" s="6">
        <v>1697.9630520239998</v>
      </c>
      <c r="AD32" s="6">
        <v>1409.0486909839999</v>
      </c>
      <c r="AE32" s="6">
        <v>528.01726593599994</v>
      </c>
      <c r="AF32" s="6">
        <v>323.43948503000001</v>
      </c>
      <c r="AG32" s="6">
        <v>256.383132698</v>
      </c>
      <c r="AH32" s="6">
        <v>140.77837113199999</v>
      </c>
      <c r="AI32" s="6">
        <v>36.077520395999997</v>
      </c>
      <c r="AJ32" s="6">
        <v>0.70654207999999996</v>
      </c>
      <c r="AK32" s="6">
        <v>0.72158774400000003</v>
      </c>
      <c r="AL32" s="6">
        <v>0.83875980800000005</v>
      </c>
      <c r="AM32" s="6">
        <f>'[2]Остаток_по срокам_отз'!B37</f>
        <v>0.83044585599999998</v>
      </c>
      <c r="AN32"/>
      <c r="AO32"/>
      <c r="AP32"/>
      <c r="AQ32"/>
      <c r="AR32"/>
      <c r="AS32"/>
      <c r="AT32"/>
      <c r="AU32"/>
      <c r="AV32"/>
      <c r="AW32"/>
    </row>
    <row r="33" spans="1:49" s="1" customFormat="1" ht="13.35" customHeight="1" outlineLevel="1" x14ac:dyDescent="0.2">
      <c r="A33" s="5" t="s">
        <v>19</v>
      </c>
      <c r="B33" s="6">
        <v>1693492.4874012</v>
      </c>
      <c r="C33" s="6">
        <v>1752135.6570169001</v>
      </c>
      <c r="D33" s="6">
        <v>1859860.7852139999</v>
      </c>
      <c r="E33" s="6">
        <v>2139569.9852968003</v>
      </c>
      <c r="F33" s="6">
        <v>1982536.1734156001</v>
      </c>
      <c r="G33" s="6">
        <v>1931851.8645637</v>
      </c>
      <c r="H33" s="6">
        <v>1890174.1096871998</v>
      </c>
      <c r="I33" s="6">
        <v>1882313.4302204</v>
      </c>
      <c r="J33" s="6">
        <v>2024967.685059</v>
      </c>
      <c r="K33" s="6">
        <v>1989763.5563637</v>
      </c>
      <c r="L33" s="6">
        <v>1952641.6915051199</v>
      </c>
      <c r="M33" s="6">
        <v>1897075.7611480402</v>
      </c>
      <c r="N33" s="6">
        <v>1907040.0834629489</v>
      </c>
      <c r="O33" s="6">
        <v>1926474.1911478438</v>
      </c>
      <c r="P33" s="6">
        <v>1894648.432339</v>
      </c>
      <c r="Q33" s="6">
        <v>1891402.2296309259</v>
      </c>
      <c r="R33" s="6">
        <v>1837303.390292176</v>
      </c>
      <c r="S33" s="6">
        <v>1791472.0977616231</v>
      </c>
      <c r="T33" s="6">
        <v>1778320.3205033282</v>
      </c>
      <c r="U33" s="6">
        <v>1745718.8908813451</v>
      </c>
      <c r="V33" s="6">
        <v>1718138.5452915309</v>
      </c>
      <c r="W33" s="6">
        <v>1706060.4637092752</v>
      </c>
      <c r="X33" s="6">
        <v>1638870.273342124</v>
      </c>
      <c r="Y33" s="6">
        <v>1706289.50656465</v>
      </c>
      <c r="Z33" s="6">
        <v>1718744.5535469546</v>
      </c>
      <c r="AA33" s="6">
        <v>1749933.4411708079</v>
      </c>
      <c r="AB33" s="6">
        <v>1838540.579839977</v>
      </c>
      <c r="AC33" s="6">
        <v>1967527.6839500722</v>
      </c>
      <c r="AD33" s="6">
        <v>1746583.76907585</v>
      </c>
      <c r="AE33" s="6">
        <v>1687020.87295537</v>
      </c>
      <c r="AF33" s="6">
        <v>1637962.2843211601</v>
      </c>
      <c r="AG33" s="6">
        <v>1688456.18433745</v>
      </c>
      <c r="AH33" s="6">
        <v>1636319.5550982</v>
      </c>
      <c r="AI33" s="6">
        <v>1581287.1343303099</v>
      </c>
      <c r="AJ33" s="6">
        <v>1561375.65702298</v>
      </c>
      <c r="AK33" s="6">
        <v>1531477.9139294301</v>
      </c>
      <c r="AL33" s="6">
        <v>1749023.4153123</v>
      </c>
      <c r="AM33" s="6">
        <f>'[2]Остаток_по срокам_отз'!B38</f>
        <v>1681315.3721463301</v>
      </c>
      <c r="AN33"/>
      <c r="AO33"/>
      <c r="AP33"/>
      <c r="AQ33"/>
      <c r="AR33"/>
      <c r="AS33"/>
      <c r="AT33"/>
      <c r="AU33"/>
      <c r="AV33"/>
      <c r="AW33"/>
    </row>
    <row r="34" spans="1:49" s="1" customFormat="1" ht="13.35" customHeight="1" outlineLevel="1" x14ac:dyDescent="0.2">
      <c r="A34" s="7" t="s">
        <v>20</v>
      </c>
      <c r="B34" s="12" t="s">
        <v>2</v>
      </c>
      <c r="C34" s="12" t="s">
        <v>2</v>
      </c>
      <c r="D34" s="12" t="s">
        <v>2</v>
      </c>
      <c r="E34" s="12" t="s">
        <v>2</v>
      </c>
      <c r="F34" s="12" t="s">
        <v>2</v>
      </c>
      <c r="G34" s="12" t="s">
        <v>2</v>
      </c>
      <c r="H34" s="12" t="s">
        <v>2</v>
      </c>
      <c r="I34" s="12" t="s">
        <v>2</v>
      </c>
      <c r="J34" s="12" t="s">
        <v>2</v>
      </c>
      <c r="K34" s="12" t="s">
        <v>2</v>
      </c>
      <c r="L34" s="12" t="s">
        <v>2</v>
      </c>
      <c r="M34" s="12" t="s">
        <v>2</v>
      </c>
      <c r="N34" s="12" t="s">
        <v>2</v>
      </c>
      <c r="O34" s="12" t="s">
        <v>2</v>
      </c>
      <c r="P34" s="12" t="s">
        <v>2</v>
      </c>
      <c r="Q34" s="12" t="s">
        <v>2</v>
      </c>
      <c r="R34" s="12" t="s">
        <v>2</v>
      </c>
      <c r="S34" s="12" t="s">
        <v>2</v>
      </c>
      <c r="T34" s="12" t="s">
        <v>2</v>
      </c>
      <c r="U34" s="12" t="s">
        <v>2</v>
      </c>
      <c r="V34" s="12" t="s">
        <v>2</v>
      </c>
      <c r="W34" s="12" t="s">
        <v>2</v>
      </c>
      <c r="X34" s="12">
        <v>4003.2972720000002</v>
      </c>
      <c r="Y34" s="12">
        <v>4087.7729920000002</v>
      </c>
      <c r="Z34" s="12">
        <v>4092.6001759999999</v>
      </c>
      <c r="AA34" s="12">
        <v>4105.7787035370002</v>
      </c>
      <c r="AB34" s="12">
        <v>2404.0818375389999</v>
      </c>
      <c r="AC34" s="12">
        <v>1697.9630520239998</v>
      </c>
      <c r="AD34" s="12">
        <v>1409.0486909839999</v>
      </c>
      <c r="AE34" s="12">
        <v>528.01726593599994</v>
      </c>
      <c r="AF34" s="12">
        <v>323.43948503000001</v>
      </c>
      <c r="AG34" s="12">
        <v>256.383132698</v>
      </c>
      <c r="AH34" s="12">
        <v>140.77837113199999</v>
      </c>
      <c r="AI34" s="12">
        <v>36.077520395999997</v>
      </c>
      <c r="AJ34" s="12">
        <v>0.70654207999999996</v>
      </c>
      <c r="AK34" s="12">
        <v>0.72158774400000003</v>
      </c>
      <c r="AL34" s="12">
        <v>0.83875980800000005</v>
      </c>
      <c r="AM34" s="12">
        <f>'[2]Остаток_по срокам_отз'!B39</f>
        <v>0.83044585599999998</v>
      </c>
      <c r="AN34"/>
      <c r="AO34"/>
      <c r="AP34"/>
      <c r="AQ34"/>
      <c r="AR34"/>
      <c r="AS34"/>
      <c r="AT34"/>
      <c r="AU34"/>
      <c r="AV34"/>
      <c r="AW34"/>
    </row>
    <row r="35" spans="1:49" s="1" customFormat="1" ht="13.35" customHeight="1" outlineLevel="1" x14ac:dyDescent="0.2">
      <c r="A35" s="5" t="s">
        <v>17</v>
      </c>
      <c r="B35" s="6" t="s">
        <v>2</v>
      </c>
      <c r="C35" s="6" t="s">
        <v>2</v>
      </c>
      <c r="D35" s="6" t="s">
        <v>2</v>
      </c>
      <c r="E35" s="6" t="s">
        <v>2</v>
      </c>
      <c r="F35" s="6" t="s">
        <v>2</v>
      </c>
      <c r="G35" s="6" t="s">
        <v>2</v>
      </c>
      <c r="H35" s="6" t="s">
        <v>2</v>
      </c>
      <c r="I35" s="6" t="s">
        <v>2</v>
      </c>
      <c r="J35" s="6" t="s">
        <v>2</v>
      </c>
      <c r="K35" s="6" t="s">
        <v>2</v>
      </c>
      <c r="L35" s="6" t="s">
        <v>2</v>
      </c>
      <c r="M35" s="6" t="s">
        <v>2</v>
      </c>
      <c r="N35" s="6" t="s">
        <v>2</v>
      </c>
      <c r="O35" s="6" t="s">
        <v>2</v>
      </c>
      <c r="P35" s="6" t="s">
        <v>2</v>
      </c>
      <c r="Q35" s="6" t="s">
        <v>2</v>
      </c>
      <c r="R35" s="6" t="s">
        <v>2</v>
      </c>
      <c r="S35" s="6" t="s">
        <v>2</v>
      </c>
      <c r="T35" s="6" t="s">
        <v>2</v>
      </c>
      <c r="U35" s="6" t="s">
        <v>2</v>
      </c>
      <c r="V35" s="6" t="s">
        <v>2</v>
      </c>
      <c r="W35" s="6" t="s">
        <v>2</v>
      </c>
      <c r="X35" s="6" t="s">
        <v>2</v>
      </c>
      <c r="Y35" s="6" t="s">
        <v>2</v>
      </c>
      <c r="Z35" s="6" t="s">
        <v>2</v>
      </c>
      <c r="AA35" s="6" t="s">
        <v>2</v>
      </c>
      <c r="AB35" s="6" t="s">
        <v>2</v>
      </c>
      <c r="AC35" s="6" t="s">
        <v>2</v>
      </c>
      <c r="AD35" s="6" t="s">
        <v>2</v>
      </c>
      <c r="AE35" s="6" t="s">
        <v>2</v>
      </c>
      <c r="AF35" s="6" t="s">
        <v>2</v>
      </c>
      <c r="AG35" s="6" t="s">
        <v>2</v>
      </c>
      <c r="AH35" s="6" t="s">
        <v>2</v>
      </c>
      <c r="AI35" s="6" t="s">
        <v>2</v>
      </c>
      <c r="AJ35" s="6" t="s">
        <v>2</v>
      </c>
      <c r="AK35" s="6" t="s">
        <v>2</v>
      </c>
      <c r="AL35" s="6" t="s">
        <v>2</v>
      </c>
      <c r="AM35" s="6" t="str">
        <f>'[2]Остаток_по срокам_отз'!B40</f>
        <v>0,00</v>
      </c>
      <c r="AN35"/>
      <c r="AO35"/>
      <c r="AP35"/>
      <c r="AQ35"/>
      <c r="AR35"/>
      <c r="AS35"/>
      <c r="AT35"/>
      <c r="AU35"/>
      <c r="AV35"/>
      <c r="AW35"/>
    </row>
    <row r="36" spans="1:49" s="1" customFormat="1" ht="13.35" customHeight="1" outlineLevel="1" x14ac:dyDescent="0.2">
      <c r="A36" s="5" t="s">
        <v>18</v>
      </c>
      <c r="B36" s="6" t="s">
        <v>2</v>
      </c>
      <c r="C36" s="6" t="s">
        <v>2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6" t="s">
        <v>2</v>
      </c>
      <c r="Q36" s="6" t="s">
        <v>2</v>
      </c>
      <c r="R36" s="6" t="s">
        <v>2</v>
      </c>
      <c r="S36" s="6" t="s">
        <v>2</v>
      </c>
      <c r="T36" s="6" t="s">
        <v>2</v>
      </c>
      <c r="U36" s="6" t="s">
        <v>2</v>
      </c>
      <c r="V36" s="6" t="s">
        <v>2</v>
      </c>
      <c r="W36" s="6" t="s">
        <v>2</v>
      </c>
      <c r="X36" s="6">
        <v>4003.2972720000002</v>
      </c>
      <c r="Y36" s="6">
        <v>4087.7729920000002</v>
      </c>
      <c r="Z36" s="6">
        <v>4092.6001759999999</v>
      </c>
      <c r="AA36" s="6">
        <v>4105.7787035370002</v>
      </c>
      <c r="AB36" s="6">
        <v>2404.0818375389999</v>
      </c>
      <c r="AC36" s="6">
        <v>1697.9630520239998</v>
      </c>
      <c r="AD36" s="6">
        <v>1409.0486909839999</v>
      </c>
      <c r="AE36" s="6">
        <v>528.01726593599994</v>
      </c>
      <c r="AF36" s="6">
        <v>323.43948503000001</v>
      </c>
      <c r="AG36" s="6">
        <v>256.383132698</v>
      </c>
      <c r="AH36" s="6">
        <v>140.77837113199999</v>
      </c>
      <c r="AI36" s="6">
        <v>36.077520395999997</v>
      </c>
      <c r="AJ36" s="6">
        <v>0.70654207999999996</v>
      </c>
      <c r="AK36" s="6">
        <v>0.72158774400000003</v>
      </c>
      <c r="AL36" s="6">
        <v>0.83875980800000005</v>
      </c>
      <c r="AM36" s="6">
        <f>'[2]Остаток_по срокам_отз'!B41</f>
        <v>0.83044585599999998</v>
      </c>
      <c r="AN36"/>
      <c r="AO36"/>
      <c r="AP36"/>
      <c r="AQ36"/>
      <c r="AR36"/>
      <c r="AS36"/>
      <c r="AT36"/>
      <c r="AU36"/>
      <c r="AV36"/>
      <c r="AW36"/>
    </row>
    <row r="37" spans="1:49" s="1" customFormat="1" ht="13.35" customHeight="1" outlineLevel="1" x14ac:dyDescent="0.2">
      <c r="A37" s="5" t="s">
        <v>19</v>
      </c>
      <c r="B37" s="6" t="s">
        <v>2</v>
      </c>
      <c r="C37" s="6" t="s">
        <v>2</v>
      </c>
      <c r="D37" s="6" t="s">
        <v>2</v>
      </c>
      <c r="E37" s="6" t="s">
        <v>2</v>
      </c>
      <c r="F37" s="6" t="s">
        <v>2</v>
      </c>
      <c r="G37" s="6" t="s">
        <v>2</v>
      </c>
      <c r="H37" s="6" t="s">
        <v>2</v>
      </c>
      <c r="I37" s="6" t="s">
        <v>2</v>
      </c>
      <c r="J37" s="6" t="s">
        <v>2</v>
      </c>
      <c r="K37" s="6" t="s">
        <v>2</v>
      </c>
      <c r="L37" s="6" t="s">
        <v>2</v>
      </c>
      <c r="M37" s="6" t="s">
        <v>2</v>
      </c>
      <c r="N37" s="6" t="s">
        <v>2</v>
      </c>
      <c r="O37" s="6" t="s">
        <v>2</v>
      </c>
      <c r="P37" s="6" t="s">
        <v>2</v>
      </c>
      <c r="Q37" s="6" t="s">
        <v>2</v>
      </c>
      <c r="R37" s="6" t="s">
        <v>2</v>
      </c>
      <c r="S37" s="6" t="s">
        <v>2</v>
      </c>
      <c r="T37" s="6" t="s">
        <v>2</v>
      </c>
      <c r="U37" s="6" t="s">
        <v>2</v>
      </c>
      <c r="V37" s="6" t="s">
        <v>2</v>
      </c>
      <c r="W37" s="6" t="s">
        <v>2</v>
      </c>
      <c r="X37" s="6" t="s">
        <v>2</v>
      </c>
      <c r="Y37" s="6" t="s">
        <v>2</v>
      </c>
      <c r="Z37" s="6" t="s">
        <v>2</v>
      </c>
      <c r="AA37" s="6" t="s">
        <v>2</v>
      </c>
      <c r="AB37" s="6" t="s">
        <v>2</v>
      </c>
      <c r="AC37" s="6" t="s">
        <v>2</v>
      </c>
      <c r="AD37" s="6" t="s">
        <v>2</v>
      </c>
      <c r="AE37" s="6" t="s">
        <v>2</v>
      </c>
      <c r="AF37" s="6" t="s">
        <v>2</v>
      </c>
      <c r="AG37" s="6" t="s">
        <v>2</v>
      </c>
      <c r="AH37" s="6" t="s">
        <v>2</v>
      </c>
      <c r="AI37" s="6" t="s">
        <v>2</v>
      </c>
      <c r="AJ37" s="6" t="s">
        <v>2</v>
      </c>
      <c r="AK37" s="6" t="s">
        <v>2</v>
      </c>
      <c r="AL37" s="6" t="s">
        <v>2</v>
      </c>
      <c r="AM37" s="6" t="str">
        <f>'[2]Остаток_по срокам_отз'!B42</f>
        <v>0,00</v>
      </c>
      <c r="AN37"/>
      <c r="AO37"/>
      <c r="AP37"/>
      <c r="AQ37"/>
      <c r="AR37"/>
      <c r="AS37"/>
      <c r="AT37"/>
      <c r="AU37"/>
      <c r="AV37"/>
      <c r="AW37"/>
    </row>
    <row r="38" spans="1:49" s="1" customFormat="1" ht="13.35" customHeight="1" outlineLevel="1" x14ac:dyDescent="0.2">
      <c r="A38" s="7" t="s">
        <v>5</v>
      </c>
      <c r="B38" s="12">
        <v>1693492.4874012</v>
      </c>
      <c r="C38" s="12">
        <v>1752136.3068777001</v>
      </c>
      <c r="D38" s="12">
        <v>1859863.6492019999</v>
      </c>
      <c r="E38" s="12">
        <v>2139569.9852968003</v>
      </c>
      <c r="F38" s="12">
        <v>1982536.1734156001</v>
      </c>
      <c r="G38" s="12">
        <v>1931851.8645637</v>
      </c>
      <c r="H38" s="12">
        <v>1890174.1096871998</v>
      </c>
      <c r="I38" s="12">
        <v>1882313.4302204</v>
      </c>
      <c r="J38" s="12">
        <v>2024967.685059</v>
      </c>
      <c r="K38" s="12">
        <v>1989763.5563637</v>
      </c>
      <c r="L38" s="12">
        <v>1952641.6915051199</v>
      </c>
      <c r="M38" s="12">
        <v>1897075.7611480402</v>
      </c>
      <c r="N38" s="12">
        <v>1907040.0834629489</v>
      </c>
      <c r="O38" s="12">
        <v>1926474.1911478438</v>
      </c>
      <c r="P38" s="12">
        <v>1894648.432339</v>
      </c>
      <c r="Q38" s="12">
        <v>1891402.2296309259</v>
      </c>
      <c r="R38" s="12">
        <v>1837303.390292176</v>
      </c>
      <c r="S38" s="12">
        <v>1791472.0977616231</v>
      </c>
      <c r="T38" s="12">
        <v>1778320.3205033282</v>
      </c>
      <c r="U38" s="12">
        <v>1745718.8908813451</v>
      </c>
      <c r="V38" s="12">
        <v>1718138.5452915309</v>
      </c>
      <c r="W38" s="12">
        <v>1706060.4637092752</v>
      </c>
      <c r="X38" s="12">
        <v>1638870.273342124</v>
      </c>
      <c r="Y38" s="12">
        <v>1706289.50656465</v>
      </c>
      <c r="Z38" s="12">
        <v>1718744.5535469546</v>
      </c>
      <c r="AA38" s="12">
        <v>1749933.4411708079</v>
      </c>
      <c r="AB38" s="12">
        <v>1838540.579839977</v>
      </c>
      <c r="AC38" s="12">
        <v>1967527.6839500722</v>
      </c>
      <c r="AD38" s="12">
        <v>1746583.76907585</v>
      </c>
      <c r="AE38" s="12">
        <v>1687020.87295537</v>
      </c>
      <c r="AF38" s="12">
        <v>1637962.2843211601</v>
      </c>
      <c r="AG38" s="12">
        <v>1688456.18433745</v>
      </c>
      <c r="AH38" s="12">
        <v>1636319.5550982</v>
      </c>
      <c r="AI38" s="12">
        <v>1581287.1343303099</v>
      </c>
      <c r="AJ38" s="12">
        <v>1561375.65702298</v>
      </c>
      <c r="AK38" s="12">
        <v>1531477.9139294301</v>
      </c>
      <c r="AL38" s="12">
        <v>1749023.4153123</v>
      </c>
      <c r="AM38" s="12">
        <f>'[2]Остаток_по срокам_отз'!B43</f>
        <v>1681315.3721463301</v>
      </c>
      <c r="AN38"/>
      <c r="AO38"/>
      <c r="AP38"/>
      <c r="AQ38"/>
      <c r="AR38"/>
      <c r="AS38"/>
      <c r="AT38"/>
      <c r="AU38"/>
      <c r="AV38"/>
      <c r="AW38"/>
    </row>
    <row r="39" spans="1:49" s="1" customFormat="1" ht="13.35" customHeight="1" outlineLevel="1" x14ac:dyDescent="0.2">
      <c r="A39" s="5" t="s">
        <v>17</v>
      </c>
      <c r="B39" s="6" t="s">
        <v>2</v>
      </c>
      <c r="C39" s="6">
        <v>0.64986080000000002</v>
      </c>
      <c r="D39" s="6">
        <v>2.8639880000000004</v>
      </c>
      <c r="E39" s="6" t="s">
        <v>2</v>
      </c>
      <c r="F39" s="6" t="s">
        <v>2</v>
      </c>
      <c r="G39" s="6" t="s">
        <v>2</v>
      </c>
      <c r="H39" s="6" t="s">
        <v>2</v>
      </c>
      <c r="I39" s="6" t="s">
        <v>2</v>
      </c>
      <c r="J39" s="6" t="s">
        <v>2</v>
      </c>
      <c r="K39" s="6" t="s">
        <v>2</v>
      </c>
      <c r="L39" s="6" t="s">
        <v>2</v>
      </c>
      <c r="M39" s="6" t="s">
        <v>2</v>
      </c>
      <c r="N39" s="6" t="s">
        <v>2</v>
      </c>
      <c r="O39" s="6" t="s">
        <v>2</v>
      </c>
      <c r="P39" s="6" t="s">
        <v>2</v>
      </c>
      <c r="Q39" s="6" t="s">
        <v>2</v>
      </c>
      <c r="R39" s="6" t="s">
        <v>2</v>
      </c>
      <c r="S39" s="6" t="s">
        <v>2</v>
      </c>
      <c r="T39" s="6" t="s">
        <v>2</v>
      </c>
      <c r="U39" s="6" t="s">
        <v>2</v>
      </c>
      <c r="V39" s="6" t="s">
        <v>2</v>
      </c>
      <c r="W39" s="6" t="s">
        <v>2</v>
      </c>
      <c r="X39" s="6" t="s">
        <v>2</v>
      </c>
      <c r="Y39" s="6" t="s">
        <v>2</v>
      </c>
      <c r="Z39" s="6" t="s">
        <v>2</v>
      </c>
      <c r="AA39" s="6" t="s">
        <v>2</v>
      </c>
      <c r="AB39" s="6" t="s">
        <v>2</v>
      </c>
      <c r="AC39" s="6" t="s">
        <v>2</v>
      </c>
      <c r="AD39" s="6" t="s">
        <v>2</v>
      </c>
      <c r="AE39" s="6" t="s">
        <v>2</v>
      </c>
      <c r="AF39" s="6" t="s">
        <v>2</v>
      </c>
      <c r="AG39" s="6" t="s">
        <v>2</v>
      </c>
      <c r="AH39" s="6" t="s">
        <v>2</v>
      </c>
      <c r="AI39" s="6" t="s">
        <v>2</v>
      </c>
      <c r="AJ39" s="6" t="s">
        <v>2</v>
      </c>
      <c r="AK39" s="6" t="s">
        <v>2</v>
      </c>
      <c r="AL39" s="6" t="s">
        <v>2</v>
      </c>
      <c r="AM39" s="6" t="str">
        <f>'[2]Остаток_по срокам_отз'!B44</f>
        <v>0,00</v>
      </c>
      <c r="AN39"/>
      <c r="AO39"/>
      <c r="AP39"/>
      <c r="AQ39"/>
      <c r="AR39"/>
      <c r="AS39"/>
      <c r="AT39"/>
      <c r="AU39"/>
      <c r="AV39"/>
      <c r="AW39"/>
    </row>
    <row r="40" spans="1:49" s="1" customFormat="1" ht="13.35" customHeight="1" outlineLevel="1" x14ac:dyDescent="0.2">
      <c r="A40" s="5" t="s">
        <v>18</v>
      </c>
      <c r="B40" s="6" t="s">
        <v>2</v>
      </c>
      <c r="C40" s="6" t="s">
        <v>2</v>
      </c>
      <c r="D40" s="6" t="s">
        <v>2</v>
      </c>
      <c r="E40" s="6" t="s">
        <v>2</v>
      </c>
      <c r="F40" s="6" t="s">
        <v>2</v>
      </c>
      <c r="G40" s="6" t="s">
        <v>2</v>
      </c>
      <c r="H40" s="6" t="s">
        <v>2</v>
      </c>
      <c r="I40" s="6" t="s">
        <v>2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6" t="s">
        <v>2</v>
      </c>
      <c r="Q40" s="6" t="s">
        <v>2</v>
      </c>
      <c r="R40" s="6" t="s">
        <v>2</v>
      </c>
      <c r="S40" s="6" t="s">
        <v>2</v>
      </c>
      <c r="T40" s="6" t="s">
        <v>2</v>
      </c>
      <c r="U40" s="6" t="s">
        <v>2</v>
      </c>
      <c r="V40" s="6" t="s">
        <v>2</v>
      </c>
      <c r="W40" s="6" t="s">
        <v>2</v>
      </c>
      <c r="X40" s="6" t="s">
        <v>2</v>
      </c>
      <c r="Y40" s="6" t="s">
        <v>2</v>
      </c>
      <c r="Z40" s="6" t="s">
        <v>2</v>
      </c>
      <c r="AA40" s="6" t="s">
        <v>2</v>
      </c>
      <c r="AB40" s="6" t="s">
        <v>2</v>
      </c>
      <c r="AC40" s="6" t="s">
        <v>2</v>
      </c>
      <c r="AD40" s="6" t="s">
        <v>2</v>
      </c>
      <c r="AE40" s="6" t="s">
        <v>2</v>
      </c>
      <c r="AF40" s="6" t="s">
        <v>2</v>
      </c>
      <c r="AG40" s="6" t="s">
        <v>2</v>
      </c>
      <c r="AH40" s="6" t="s">
        <v>2</v>
      </c>
      <c r="AI40" s="6" t="s">
        <v>2</v>
      </c>
      <c r="AJ40" s="6" t="s">
        <v>2</v>
      </c>
      <c r="AK40" s="6" t="s">
        <v>2</v>
      </c>
      <c r="AL40" s="6" t="s">
        <v>2</v>
      </c>
      <c r="AM40" s="6" t="str">
        <f>'[2]Остаток_по срокам_отз'!B45</f>
        <v>0,00</v>
      </c>
      <c r="AN40"/>
      <c r="AO40"/>
      <c r="AP40"/>
      <c r="AQ40"/>
      <c r="AR40"/>
      <c r="AS40"/>
      <c r="AT40"/>
      <c r="AU40"/>
      <c r="AV40"/>
      <c r="AW40"/>
    </row>
    <row r="41" spans="1:49" s="1" customFormat="1" ht="13.35" customHeight="1" outlineLevel="1" x14ac:dyDescent="0.2">
      <c r="A41" s="5" t="s">
        <v>19</v>
      </c>
      <c r="B41" s="6">
        <v>1693492.4874012</v>
      </c>
      <c r="C41" s="6">
        <v>1752135.6570169001</v>
      </c>
      <c r="D41" s="6">
        <v>1859860.7852139999</v>
      </c>
      <c r="E41" s="6">
        <v>2139569.9852968003</v>
      </c>
      <c r="F41" s="6">
        <v>1982536.1734156001</v>
      </c>
      <c r="G41" s="6">
        <v>1931851.8645637</v>
      </c>
      <c r="H41" s="6">
        <v>1890174.1096871998</v>
      </c>
      <c r="I41" s="6">
        <v>1882313.4302204</v>
      </c>
      <c r="J41" s="6">
        <v>2024967.685059</v>
      </c>
      <c r="K41" s="6">
        <v>1989763.5563637</v>
      </c>
      <c r="L41" s="6">
        <v>1952641.6915051199</v>
      </c>
      <c r="M41" s="6">
        <v>1897075.7611480402</v>
      </c>
      <c r="N41" s="6">
        <v>1907040.0834629489</v>
      </c>
      <c r="O41" s="6">
        <v>1926474.1911478438</v>
      </c>
      <c r="P41" s="6">
        <v>1894648.432339</v>
      </c>
      <c r="Q41" s="6">
        <v>1891402.2296309259</v>
      </c>
      <c r="R41" s="6">
        <v>1837303.390292176</v>
      </c>
      <c r="S41" s="6">
        <v>1791472.0977616231</v>
      </c>
      <c r="T41" s="6">
        <v>1778320.3205033282</v>
      </c>
      <c r="U41" s="6">
        <v>1745718.8908813451</v>
      </c>
      <c r="V41" s="6">
        <v>1718138.5452915309</v>
      </c>
      <c r="W41" s="6">
        <v>1706060.4637092752</v>
      </c>
      <c r="X41" s="6">
        <v>1638870.273342124</v>
      </c>
      <c r="Y41" s="6">
        <v>1706289.50656465</v>
      </c>
      <c r="Z41" s="6">
        <v>1718744.5535469546</v>
      </c>
      <c r="AA41" s="6">
        <v>1749933.4411708079</v>
      </c>
      <c r="AB41" s="6">
        <v>1838540.579839977</v>
      </c>
      <c r="AC41" s="6">
        <v>1967527.6839500722</v>
      </c>
      <c r="AD41" s="6">
        <v>1746583.76907585</v>
      </c>
      <c r="AE41" s="6">
        <v>1687020.87295537</v>
      </c>
      <c r="AF41" s="6">
        <v>1637962.2843211601</v>
      </c>
      <c r="AG41" s="6">
        <v>1688456.18433745</v>
      </c>
      <c r="AH41" s="6">
        <v>1636319.5550982</v>
      </c>
      <c r="AI41" s="6">
        <v>1581287.1343303099</v>
      </c>
      <c r="AJ41" s="6">
        <v>1561375.65702298</v>
      </c>
      <c r="AK41" s="6">
        <v>1531477.9139294301</v>
      </c>
      <c r="AL41" s="6">
        <v>1749023.4153123</v>
      </c>
      <c r="AM41" s="6">
        <f>'[2]Остаток_по срокам_отз'!B46</f>
        <v>1681315.3721463301</v>
      </c>
      <c r="AN41"/>
      <c r="AO41"/>
      <c r="AP41"/>
      <c r="AQ41"/>
      <c r="AR41"/>
      <c r="AS41"/>
      <c r="AT41"/>
      <c r="AU41"/>
      <c r="AV41"/>
      <c r="AW41"/>
    </row>
    <row r="43" spans="1:49" x14ac:dyDescent="0.2">
      <c r="B43" s="13">
        <f>(B20+B21)/B18*100</f>
        <v>79.434065361239988</v>
      </c>
      <c r="C43" s="13">
        <f t="shared" ref="C43:J43" si="0">(C20+C21)/C18*100</f>
        <v>78.118957683551216</v>
      </c>
      <c r="D43" s="13">
        <f t="shared" si="0"/>
        <v>78.2495955301533</v>
      </c>
      <c r="E43" s="13">
        <f t="shared" si="0"/>
        <v>79.100699995913445</v>
      </c>
      <c r="F43" s="13">
        <f t="shared" si="0"/>
        <v>79.91221531448565</v>
      </c>
      <c r="G43" s="13">
        <f t="shared" si="0"/>
        <v>76.466318638819104</v>
      </c>
      <c r="H43" s="13">
        <f t="shared" si="0"/>
        <v>75.485339612446495</v>
      </c>
      <c r="I43" s="13">
        <f t="shared" si="0"/>
        <v>75.634262864408129</v>
      </c>
      <c r="J43" s="13">
        <f t="shared" si="0"/>
        <v>72.262422434716285</v>
      </c>
      <c r="K43" s="13">
        <f t="shared" ref="K43" si="1">(K20+K21)/K18*100</f>
        <v>68.033944948746225</v>
      </c>
      <c r="L43" s="13">
        <f t="shared" ref="L43:O43" si="2">(L20+L21)/L18*100</f>
        <v>68.144428414743118</v>
      </c>
      <c r="M43" s="13">
        <f t="shared" si="2"/>
        <v>65.751232722270487</v>
      </c>
      <c r="N43" s="13">
        <f t="shared" si="2"/>
        <v>64.549383646336594</v>
      </c>
      <c r="O43" s="13">
        <f t="shared" si="2"/>
        <v>67.147480354182321</v>
      </c>
      <c r="P43" s="13">
        <v>70.291991809864783</v>
      </c>
      <c r="Q43" s="13">
        <f t="shared" ref="Q43:AL43" si="3">(Q20+Q21+Q32+Q33)/(Q18+Q30)*100</f>
        <v>76.587924809221704</v>
      </c>
      <c r="R43" s="13">
        <f t="shared" si="3"/>
        <v>77.926794101421194</v>
      </c>
      <c r="S43" s="13">
        <f t="shared" si="3"/>
        <v>77.748056107468344</v>
      </c>
      <c r="T43" s="13">
        <f t="shared" si="3"/>
        <v>78.233345734839858</v>
      </c>
      <c r="U43" s="13">
        <f t="shared" si="3"/>
        <v>78.95249174397064</v>
      </c>
      <c r="V43" s="13">
        <f t="shared" si="3"/>
        <v>77.333494383557792</v>
      </c>
      <c r="W43" s="13">
        <f t="shared" si="3"/>
        <v>77.434791801449336</v>
      </c>
      <c r="X43" s="13">
        <f t="shared" si="3"/>
        <v>77.550287416871868</v>
      </c>
      <c r="Y43" s="13">
        <f t="shared" si="3"/>
        <v>76.929211233384962</v>
      </c>
      <c r="Z43" s="13">
        <f t="shared" si="3"/>
        <v>73.882548756058924</v>
      </c>
      <c r="AA43" s="13">
        <f t="shared" si="3"/>
        <v>74.743654237293455</v>
      </c>
      <c r="AB43" s="13">
        <f t="shared" si="3"/>
        <v>74.489155921306292</v>
      </c>
      <c r="AC43" s="13">
        <f t="shared" si="3"/>
        <v>73.254467870012689</v>
      </c>
      <c r="AD43" s="13">
        <f t="shared" si="3"/>
        <v>71.41612462316472</v>
      </c>
      <c r="AE43" s="13">
        <f t="shared" si="3"/>
        <v>69.20841869867418</v>
      </c>
      <c r="AF43" s="13">
        <f t="shared" si="3"/>
        <v>69.21385087328629</v>
      </c>
      <c r="AG43" s="13">
        <f t="shared" si="3"/>
        <v>69.152363424897132</v>
      </c>
      <c r="AH43" s="13">
        <f t="shared" si="3"/>
        <v>70.29847648391879</v>
      </c>
      <c r="AI43" s="13">
        <f t="shared" si="3"/>
        <v>71.28888278274988</v>
      </c>
      <c r="AJ43" s="13">
        <f t="shared" si="3"/>
        <v>74.117188133227017</v>
      </c>
      <c r="AK43" s="13">
        <f t="shared" si="3"/>
        <v>74.21322837585447</v>
      </c>
      <c r="AL43" s="13">
        <f t="shared" si="3"/>
        <v>78.519736582447237</v>
      </c>
      <c r="AM43" s="13">
        <f>(AM20+AM21+AM32+AM33)/(AM18+AM30)*100</f>
        <v>78.636386419629403</v>
      </c>
    </row>
    <row r="44" spans="1:49" x14ac:dyDescent="0.2">
      <c r="B44" s="13">
        <f>(B28+B29)/B26*100</f>
        <v>76.447922392283559</v>
      </c>
      <c r="C44" s="13">
        <f t="shared" ref="C44:J44" si="4">(C28+C29)/C26*100</f>
        <v>76.468288617554862</v>
      </c>
      <c r="D44" s="13">
        <f t="shared" si="4"/>
        <v>76.073779616174235</v>
      </c>
      <c r="E44" s="13">
        <f t="shared" si="4"/>
        <v>74.930821727833177</v>
      </c>
      <c r="F44" s="13">
        <f t="shared" si="4"/>
        <v>74.095907122182993</v>
      </c>
      <c r="G44" s="13">
        <f t="shared" si="4"/>
        <v>71.631335444464185</v>
      </c>
      <c r="H44" s="13">
        <f t="shared" si="4"/>
        <v>69.307674050636038</v>
      </c>
      <c r="I44" s="13">
        <f t="shared" si="4"/>
        <v>67.560015552627064</v>
      </c>
      <c r="J44" s="13">
        <f t="shared" si="4"/>
        <v>66.010780774167046</v>
      </c>
      <c r="K44" s="13">
        <f t="shared" ref="K44" si="5">(K28+K29)/K26*100</f>
        <v>64.678279341789732</v>
      </c>
      <c r="L44" s="13">
        <f t="shared" ref="L44:O44" si="6">(L28+L29)/L26*100</f>
        <v>62.652817356648193</v>
      </c>
      <c r="M44" s="13">
        <f t="shared" si="6"/>
        <v>60.658635487072488</v>
      </c>
      <c r="N44" s="13">
        <f t="shared" si="6"/>
        <v>58.756575090715522</v>
      </c>
      <c r="O44" s="13">
        <f t="shared" si="6"/>
        <v>56.639399875976579</v>
      </c>
      <c r="P44" s="13">
        <v>54.688000887174461</v>
      </c>
      <c r="Q44" s="13">
        <f t="shared" ref="Q44:AL44" si="7">(Q28+Q29+Q40+Q41)/(Q26+Q38)*100</f>
        <v>75.672656041061771</v>
      </c>
      <c r="R44" s="13">
        <f t="shared" si="7"/>
        <v>75.649496259483158</v>
      </c>
      <c r="S44" s="13">
        <f t="shared" si="7"/>
        <v>75.955141183135396</v>
      </c>
      <c r="T44" s="13">
        <f t="shared" si="7"/>
        <v>76.455895181301543</v>
      </c>
      <c r="U44" s="13">
        <f t="shared" si="7"/>
        <v>76.462200413083309</v>
      </c>
      <c r="V44" s="13">
        <f t="shared" si="7"/>
        <v>76.375621903494789</v>
      </c>
      <c r="W44" s="13">
        <f t="shared" si="7"/>
        <v>76.778932221721192</v>
      </c>
      <c r="X44" s="13">
        <f t="shared" si="7"/>
        <v>77.463611742112931</v>
      </c>
      <c r="Y44" s="13">
        <f t="shared" si="7"/>
        <v>78.258898197651021</v>
      </c>
      <c r="Z44" s="13">
        <f t="shared" si="7"/>
        <v>78.526493032512491</v>
      </c>
      <c r="AA44" s="13">
        <f t="shared" si="7"/>
        <v>78.934500622423485</v>
      </c>
      <c r="AB44" s="13">
        <f t="shared" si="7"/>
        <v>79.375811139490821</v>
      </c>
      <c r="AC44" s="13">
        <f t="shared" si="7"/>
        <v>84.076317381509682</v>
      </c>
      <c r="AD44" s="13">
        <f t="shared" si="7"/>
        <v>84.145319024395107</v>
      </c>
      <c r="AE44" s="13">
        <f t="shared" si="7"/>
        <v>83.131576909820197</v>
      </c>
      <c r="AF44" s="13">
        <f t="shared" si="7"/>
        <v>83.146113159810824</v>
      </c>
      <c r="AG44" s="13">
        <f t="shared" si="7"/>
        <v>83.589811240136825</v>
      </c>
      <c r="AH44" s="13">
        <f t="shared" si="7"/>
        <v>84.537616410220423</v>
      </c>
      <c r="AI44" s="13">
        <f t="shared" si="7"/>
        <v>85.059271867049162</v>
      </c>
      <c r="AJ44" s="13">
        <f t="shared" si="7"/>
        <v>85.96910423660087</v>
      </c>
      <c r="AK44" s="13">
        <f t="shared" si="7"/>
        <v>86.602065173175063</v>
      </c>
      <c r="AL44" s="13">
        <f t="shared" si="7"/>
        <v>87.831071994542029</v>
      </c>
      <c r="AM44" s="13">
        <f>(AM28+AM29+AM40+AM41)/(AM26+AM38)*100</f>
        <v>89.880552849952977</v>
      </c>
    </row>
    <row r="45" spans="1:49" x14ac:dyDescent="0.2">
      <c r="B45" s="13">
        <f>(B24+B25)/B22*100</f>
        <v>83.301671825228368</v>
      </c>
      <c r="C45" s="13">
        <f t="shared" ref="C45:J45" si="8">(C24+C25)/C22*100</f>
        <v>80.261181390444662</v>
      </c>
      <c r="D45" s="13">
        <f t="shared" si="8"/>
        <v>81.340632605494861</v>
      </c>
      <c r="E45" s="13">
        <f t="shared" si="8"/>
        <v>84.47302445522557</v>
      </c>
      <c r="F45" s="13">
        <f t="shared" si="8"/>
        <v>86.780777203986176</v>
      </c>
      <c r="G45" s="13">
        <f t="shared" si="8"/>
        <v>81.952215125596808</v>
      </c>
      <c r="H45" s="13">
        <f t="shared" si="8"/>
        <v>82.09985311617119</v>
      </c>
      <c r="I45" s="13">
        <f t="shared" si="8"/>
        <v>82.717870176708701</v>
      </c>
      <c r="J45" s="13">
        <f t="shared" si="8"/>
        <v>76.650475867212194</v>
      </c>
      <c r="K45" s="13">
        <f t="shared" ref="K45" si="9">(K24+K25)/K22*100</f>
        <v>70.15433815091815</v>
      </c>
      <c r="L45" s="13">
        <f t="shared" ref="L45:O45" si="10">(L24+L25)/L22*100</f>
        <v>71.321408579273438</v>
      </c>
      <c r="M45" s="13">
        <f t="shared" si="10"/>
        <v>68.908622232458058</v>
      </c>
      <c r="N45" s="13">
        <f t="shared" si="10"/>
        <v>67.846421316089291</v>
      </c>
      <c r="O45" s="13">
        <f t="shared" si="10"/>
        <v>72.49446183096174</v>
      </c>
      <c r="P45" s="13">
        <v>78.223461371573961</v>
      </c>
      <c r="Q45" s="13">
        <f t="shared" ref="Q45:AL45" si="11">(Q24+Q25+Q36+Q37)/(Q22+Q34)*100</f>
        <v>77.455261141091384</v>
      </c>
      <c r="R45" s="13">
        <f t="shared" si="11"/>
        <v>79.831861529202186</v>
      </c>
      <c r="S45" s="13">
        <f t="shared" si="11"/>
        <v>79.289173524367612</v>
      </c>
      <c r="T45" s="13">
        <f t="shared" si="11"/>
        <v>79.797102235468415</v>
      </c>
      <c r="U45" s="13">
        <f t="shared" si="11"/>
        <v>80.881542493088148</v>
      </c>
      <c r="V45" s="13">
        <f t="shared" si="11"/>
        <v>78.077955193471965</v>
      </c>
      <c r="W45" s="13">
        <f t="shared" si="11"/>
        <v>77.935567854223393</v>
      </c>
      <c r="X45" s="13">
        <f t="shared" si="11"/>
        <v>77.613112338304532</v>
      </c>
      <c r="Y45" s="13">
        <f t="shared" si="11"/>
        <v>76.150455720655557</v>
      </c>
      <c r="Z45" s="13">
        <f t="shared" si="11"/>
        <v>71.057422313845748</v>
      </c>
      <c r="AA45" s="13">
        <f t="shared" si="11"/>
        <v>71.934552526381353</v>
      </c>
      <c r="AB45" s="13">
        <f t="shared" si="11"/>
        <v>70.93554697654001</v>
      </c>
      <c r="AC45" s="13">
        <f t="shared" si="11"/>
        <v>66.367401327152436</v>
      </c>
      <c r="AD45" s="13">
        <f t="shared" si="11"/>
        <v>63.506866295701428</v>
      </c>
      <c r="AE45" s="13">
        <f t="shared" si="11"/>
        <v>61.416721658149754</v>
      </c>
      <c r="AF45" s="13">
        <f t="shared" si="11"/>
        <v>61.727912459456512</v>
      </c>
      <c r="AG45" s="13">
        <f t="shared" si="11"/>
        <v>60.47095633992209</v>
      </c>
      <c r="AH45" s="13">
        <f t="shared" si="11"/>
        <v>61.529788781592373</v>
      </c>
      <c r="AI45" s="13">
        <f t="shared" si="11"/>
        <v>63.031874644720475</v>
      </c>
      <c r="AJ45" s="13">
        <f t="shared" si="11"/>
        <v>67.200840298527325</v>
      </c>
      <c r="AK45" s="13">
        <f t="shared" si="11"/>
        <v>66.829052775750569</v>
      </c>
      <c r="AL45" s="13">
        <f t="shared" si="11"/>
        <v>72.469854578340133</v>
      </c>
      <c r="AM45" s="13">
        <f>(AM24+AM25+AM36+AM37)/(AM22+AM34)*100</f>
        <v>71.723289116221139</v>
      </c>
    </row>
  </sheetData>
  <mergeCells count="2">
    <mergeCell ref="A3:B3"/>
    <mergeCell ref="A2: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W67"/>
  <sheetViews>
    <sheetView topLeftCell="A35" zoomScale="115" zoomScaleNormal="115" workbookViewId="0">
      <pane xSplit="1" topLeftCell="AJ1" activePane="topRight" state="frozen"/>
      <selection activeCell="AM4" sqref="AM4"/>
      <selection pane="topRight" activeCell="AM53" sqref="AK53:AM67"/>
    </sheetView>
  </sheetViews>
  <sheetFormatPr defaultRowHeight="12.75" outlineLevelRow="1" outlineLevelCol="1" x14ac:dyDescent="0.2"/>
  <cols>
    <col min="1" max="1" width="39.140625" customWidth="1"/>
    <col min="2" max="2" width="15.85546875" hidden="1" customWidth="1" outlineLevel="1"/>
    <col min="3" max="12" width="14" hidden="1" customWidth="1" outlineLevel="1"/>
    <col min="13" max="13" width="14" hidden="1" customWidth="1" outlineLevel="1" collapsed="1"/>
    <col min="14" max="16" width="15" hidden="1" customWidth="1" outlineLevel="1" collapsed="1"/>
    <col min="17" max="25" width="15" hidden="1" customWidth="1" outlineLevel="1"/>
    <col min="26" max="26" width="15" customWidth="1" collapsed="1"/>
    <col min="27" max="39" width="15" customWidth="1"/>
  </cols>
  <sheetData>
    <row r="1" spans="1:49" s="1" customFormat="1" ht="14.85" customHeight="1" x14ac:dyDescent="0.2">
      <c r="A1" s="122" t="s">
        <v>66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/>
      <c r="AO1"/>
      <c r="AP1"/>
      <c r="AQ1"/>
      <c r="AR1"/>
      <c r="AS1"/>
      <c r="AT1"/>
      <c r="AU1"/>
      <c r="AV1"/>
      <c r="AW1"/>
    </row>
    <row r="2" spans="1:49" s="1" customFormat="1" ht="14.85" customHeight="1" x14ac:dyDescent="0.2">
      <c r="A2" s="133"/>
      <c r="B2" s="133"/>
      <c r="AN2"/>
      <c r="AO2"/>
      <c r="AP2"/>
      <c r="AQ2"/>
      <c r="AR2"/>
      <c r="AS2"/>
      <c r="AT2"/>
      <c r="AU2"/>
      <c r="AV2"/>
      <c r="AW2"/>
    </row>
    <row r="3" spans="1:49" s="1" customFormat="1" ht="14.45" customHeight="1" x14ac:dyDescent="0.2">
      <c r="A3" s="132" t="s">
        <v>0</v>
      </c>
      <c r="B3" s="132"/>
      <c r="AM3" s="129">
        <v>44958</v>
      </c>
      <c r="AN3"/>
      <c r="AO3"/>
      <c r="AP3"/>
      <c r="AQ3"/>
      <c r="AR3"/>
      <c r="AS3"/>
      <c r="AT3"/>
      <c r="AU3"/>
      <c r="AV3"/>
      <c r="AW3"/>
    </row>
    <row r="4" spans="1:49" s="1" customFormat="1" ht="25.9" customHeight="1" thickBot="1" x14ac:dyDescent="0.25">
      <c r="A4" s="2" t="s">
        <v>1</v>
      </c>
      <c r="B4" s="125" t="s">
        <v>26</v>
      </c>
      <c r="C4" s="125" t="s">
        <v>27</v>
      </c>
      <c r="D4" s="125" t="s">
        <v>28</v>
      </c>
      <c r="E4" s="125" t="s">
        <v>29</v>
      </c>
      <c r="F4" s="125" t="s">
        <v>30</v>
      </c>
      <c r="G4" s="125" t="s">
        <v>31</v>
      </c>
      <c r="H4" s="125" t="s">
        <v>32</v>
      </c>
      <c r="I4" s="125" t="s">
        <v>33</v>
      </c>
      <c r="J4" s="125" t="s">
        <v>34</v>
      </c>
      <c r="K4" s="125" t="s">
        <v>35</v>
      </c>
      <c r="L4" s="125" t="s">
        <v>69</v>
      </c>
      <c r="M4" s="125" t="s">
        <v>70</v>
      </c>
      <c r="N4" s="125" t="s">
        <v>71</v>
      </c>
      <c r="O4" s="125" t="s">
        <v>74</v>
      </c>
      <c r="P4" s="125" t="s">
        <v>75</v>
      </c>
      <c r="Q4" s="125" t="s">
        <v>76</v>
      </c>
      <c r="R4" s="125" t="s">
        <v>77</v>
      </c>
      <c r="S4" s="125" t="s">
        <v>78</v>
      </c>
      <c r="T4" s="125" t="s">
        <v>79</v>
      </c>
      <c r="U4" s="125" t="s">
        <v>80</v>
      </c>
      <c r="V4" s="125" t="s">
        <v>81</v>
      </c>
      <c r="W4" s="125" t="s">
        <v>82</v>
      </c>
      <c r="X4" s="125" t="s">
        <v>83</v>
      </c>
      <c r="Y4" s="125" t="s">
        <v>84</v>
      </c>
      <c r="Z4" s="125" t="s">
        <v>85</v>
      </c>
      <c r="AA4" s="125" t="s">
        <v>86</v>
      </c>
      <c r="AB4" s="125" t="s">
        <v>87</v>
      </c>
      <c r="AC4" s="125" t="s">
        <v>88</v>
      </c>
      <c r="AD4" s="125" t="s">
        <v>89</v>
      </c>
      <c r="AE4" s="125" t="s">
        <v>90</v>
      </c>
      <c r="AF4" s="125" t="s">
        <v>91</v>
      </c>
      <c r="AG4" s="125" t="s">
        <v>92</v>
      </c>
      <c r="AH4" s="125">
        <v>44805</v>
      </c>
      <c r="AI4" s="125">
        <v>44835</v>
      </c>
      <c r="AJ4" s="125">
        <v>44866</v>
      </c>
      <c r="AK4" s="125">
        <v>44896</v>
      </c>
      <c r="AL4" s="125">
        <v>44927</v>
      </c>
      <c r="AM4" s="125">
        <f>'Доли в срочных'!$AM$3</f>
        <v>44958</v>
      </c>
      <c r="AN4"/>
      <c r="AO4"/>
      <c r="AP4"/>
      <c r="AQ4"/>
      <c r="AR4"/>
      <c r="AS4"/>
      <c r="AT4"/>
      <c r="AU4"/>
      <c r="AV4"/>
      <c r="AW4"/>
    </row>
    <row r="5" spans="1:49" s="1" customFormat="1" ht="23.85" customHeight="1" thickTop="1" x14ac:dyDescent="0.2">
      <c r="A5" s="3" t="s">
        <v>23</v>
      </c>
      <c r="B5" s="104">
        <f>Ост.НВ!B5+Ост.Ин!B5</f>
        <v>28879116.882981777</v>
      </c>
      <c r="C5" s="104">
        <f>Ост.НВ!C5+Ост.Ин!C5</f>
        <v>28740505.990589757</v>
      </c>
      <c r="D5" s="104">
        <f>Ост.НВ!D5+Ост.Ин!D5</f>
        <v>29473518.871983178</v>
      </c>
      <c r="E5" s="104">
        <f>Ост.НВ!E5+Ост.Ин!E5</f>
        <v>32023536.359861091</v>
      </c>
      <c r="F5" s="104">
        <f>Ост.НВ!F5+Ост.Ин!F5</f>
        <v>29837164.751702331</v>
      </c>
      <c r="G5" s="104">
        <f>Ост.НВ!G5+Ост.Ин!G5</f>
        <v>29788049.079143666</v>
      </c>
      <c r="H5" s="104">
        <f>Ост.НВ!H5+Ост.Ин!H5</f>
        <v>29903425.11819667</v>
      </c>
      <c r="I5" s="104">
        <f>Ост.НВ!I5+Ост.Ин!I5</f>
        <v>30163697.185960717</v>
      </c>
      <c r="J5" s="104">
        <f>Ост.НВ!J5+Ост.Ин!J5</f>
        <v>30276587.422217324</v>
      </c>
      <c r="K5" s="104">
        <f>Ост.НВ!K5+Ост.Ин!K5</f>
        <v>29717746.278213382</v>
      </c>
      <c r="L5" s="104">
        <f>Ост.НВ!L5+Ост.Ин!L5</f>
        <v>29198776.037833065</v>
      </c>
      <c r="M5" s="104">
        <f>Ост.НВ!M5+Ост.Ин!M5</f>
        <v>28477356.911454104</v>
      </c>
      <c r="N5" s="104">
        <f>Ост.НВ!N5+Ост.Ин!N5</f>
        <v>29050163.550108567</v>
      </c>
      <c r="O5" s="104">
        <f>Ост.НВ!O5+Ост.Ин!O5</f>
        <v>29297441.382761355</v>
      </c>
      <c r="P5" s="104">
        <v>29182747.739724878</v>
      </c>
      <c r="Q5" s="104">
        <v>29205772.590178527</v>
      </c>
      <c r="R5" s="104">
        <v>28800624.870472692</v>
      </c>
      <c r="S5" s="104">
        <v>28533300.218778849</v>
      </c>
      <c r="T5" s="104">
        <v>27874408.060323007</v>
      </c>
      <c r="U5" s="104">
        <v>27202023.430194929</v>
      </c>
      <c r="V5" s="104">
        <v>27784765.144988384</v>
      </c>
      <c r="W5" s="104">
        <v>28467630.661648095</v>
      </c>
      <c r="X5" s="104">
        <v>27711709.971524537</v>
      </c>
      <c r="Y5" s="104">
        <v>29800297.935582433</v>
      </c>
      <c r="Z5" s="104">
        <v>29811081.691971958</v>
      </c>
      <c r="AA5" s="104">
        <v>29537877.33097174</v>
      </c>
      <c r="AB5" s="104">
        <v>29974551.838094335</v>
      </c>
      <c r="AC5" s="104">
        <v>30706453.27522878</v>
      </c>
      <c r="AD5" s="104">
        <v>28459431.1462024</v>
      </c>
      <c r="AE5" s="104">
        <v>29500121.624501899</v>
      </c>
      <c r="AF5" s="104">
        <v>29833076.025417101</v>
      </c>
      <c r="AG5" s="104">
        <v>29296523.2246751</v>
      </c>
      <c r="AH5" s="104">
        <v>28970270.501059301</v>
      </c>
      <c r="AI5" s="104">
        <v>28672197.723364402</v>
      </c>
      <c r="AJ5" s="104">
        <v>28076392.9867539</v>
      </c>
      <c r="AK5" s="104">
        <v>28135917.427591398</v>
      </c>
      <c r="AL5" s="104">
        <v>30271861.545132399</v>
      </c>
      <c r="AM5" s="104">
        <f>[3]Остаток!B10</f>
        <v>29276019.035910498</v>
      </c>
      <c r="AN5"/>
      <c r="AO5"/>
      <c r="AP5"/>
      <c r="AQ5"/>
      <c r="AR5"/>
      <c r="AS5"/>
      <c r="AT5"/>
      <c r="AU5"/>
      <c r="AV5"/>
      <c r="AW5"/>
    </row>
    <row r="6" spans="1:49" s="1" customFormat="1" ht="13.35" customHeight="1" outlineLevel="1" x14ac:dyDescent="0.2">
      <c r="A6" s="99" t="s">
        <v>3</v>
      </c>
      <c r="B6" s="105">
        <f>Ост.НВ!B6+Ост.Ин!B6</f>
        <v>2582339.0887840572</v>
      </c>
      <c r="C6" s="105">
        <f>Ост.НВ!C6+Ост.Ин!C6</f>
        <v>2254591.4042965118</v>
      </c>
      <c r="D6" s="105">
        <f>Ост.НВ!D6+Ост.Ин!D6</f>
        <v>2311331.9950725501</v>
      </c>
      <c r="E6" s="105">
        <f>Ост.НВ!E6+Ост.Ин!E6</f>
        <v>2575860.7208174998</v>
      </c>
      <c r="F6" s="105">
        <f>Ост.НВ!F6+Ост.Ин!F6</f>
        <v>2563659.8595533879</v>
      </c>
      <c r="G6" s="105">
        <f>Ост.НВ!G6+Ост.Ин!G6</f>
        <v>2496215.6170281251</v>
      </c>
      <c r="H6" s="105">
        <f>Ост.НВ!H6+Ост.Ин!H6</f>
        <v>2354541.4366692756</v>
      </c>
      <c r="I6" s="105">
        <f>Ост.НВ!I6+Ост.Ин!I6</f>
        <v>2489015.9437016561</v>
      </c>
      <c r="J6" s="105">
        <f>Ост.НВ!J6+Ост.Ин!J6</f>
        <v>2641875.2393311765</v>
      </c>
      <c r="K6" s="105">
        <f>Ост.НВ!K6+Ост.Ин!K6</f>
        <v>2816503.6587483436</v>
      </c>
      <c r="L6" s="105">
        <f>Ост.НВ!L6+Ост.Ин!L6</f>
        <v>3044293.0168403462</v>
      </c>
      <c r="M6" s="105">
        <f>Ост.НВ!M6+Ост.Ин!M6</f>
        <v>2812661.8848863011</v>
      </c>
      <c r="N6" s="105">
        <f>Ост.НВ!N6+Ост.Ин!N6</f>
        <v>2818721.5349701936</v>
      </c>
      <c r="O6" s="105">
        <f>Ост.НВ!O6+Ост.Ин!O6</f>
        <v>3227909.2041617576</v>
      </c>
      <c r="P6" s="105">
        <v>3294389.2301394278</v>
      </c>
      <c r="Q6" s="105">
        <v>3223781.1066411687</v>
      </c>
      <c r="R6" s="105">
        <v>3588761.5039022602</v>
      </c>
      <c r="S6" s="105">
        <v>3452989.9225314483</v>
      </c>
      <c r="T6" s="105">
        <v>3663586.9898916348</v>
      </c>
      <c r="U6" s="105">
        <v>3578522.3331805761</v>
      </c>
      <c r="V6" s="105">
        <v>3705512.5336235515</v>
      </c>
      <c r="W6" s="105">
        <v>3602209.3405701588</v>
      </c>
      <c r="X6" s="105">
        <v>3704283.7878942327</v>
      </c>
      <c r="Y6" s="105">
        <v>4161774.185631895</v>
      </c>
      <c r="Z6" s="105">
        <v>3938830.7417941252</v>
      </c>
      <c r="AA6" s="105">
        <v>3950376.9077012721</v>
      </c>
      <c r="AB6" s="105">
        <v>4124231.781923186</v>
      </c>
      <c r="AC6" s="105">
        <v>4520813.9150621528</v>
      </c>
      <c r="AD6" s="105">
        <v>4193152.8630841798</v>
      </c>
      <c r="AE6" s="105">
        <v>4477882.9912140695</v>
      </c>
      <c r="AF6" s="105">
        <v>4191585.25122436</v>
      </c>
      <c r="AG6" s="105">
        <v>3758736.5920290099</v>
      </c>
      <c r="AH6" s="105">
        <v>3708823.5130716702</v>
      </c>
      <c r="AI6" s="105">
        <v>3769022.00236768</v>
      </c>
      <c r="AJ6" s="105">
        <v>3795935.7241455</v>
      </c>
      <c r="AK6" s="105">
        <v>3799406.2742347</v>
      </c>
      <c r="AL6" s="105">
        <v>4177387.9423209699</v>
      </c>
      <c r="AM6" s="105">
        <f>[3]Остаток!B11</f>
        <v>4228467.5427962895</v>
      </c>
      <c r="AN6"/>
      <c r="AO6"/>
      <c r="AP6"/>
      <c r="AQ6"/>
      <c r="AR6"/>
      <c r="AS6"/>
      <c r="AT6"/>
      <c r="AU6"/>
      <c r="AV6"/>
      <c r="AW6"/>
    </row>
    <row r="7" spans="1:49" s="1" customFormat="1" ht="13.35" customHeight="1" outlineLevel="1" x14ac:dyDescent="0.2">
      <c r="A7" s="99" t="s">
        <v>4</v>
      </c>
      <c r="B7" s="105">
        <f>Ост.НВ!B7+Ост.Ин!B7</f>
        <v>6531518.595030155</v>
      </c>
      <c r="C7" s="105">
        <f>Ост.НВ!C7+Ост.Ин!C7</f>
        <v>6376717.0361269526</v>
      </c>
      <c r="D7" s="105">
        <f>Ост.НВ!D7+Ост.Ин!D7</f>
        <v>6489777.6362372488</v>
      </c>
      <c r="E7" s="105">
        <f>Ост.НВ!E7+Ост.Ин!E7</f>
        <v>6993644.0388608007</v>
      </c>
      <c r="F7" s="105">
        <f>Ост.НВ!F7+Ост.Ин!F7</f>
        <v>6417459.8342007734</v>
      </c>
      <c r="G7" s="105">
        <f>Ост.НВ!G7+Ост.Ин!G7</f>
        <v>6621455.0870063538</v>
      </c>
      <c r="H7" s="105">
        <f>Ост.НВ!H7+Ост.Ин!H7</f>
        <v>7247425.396693442</v>
      </c>
      <c r="I7" s="105">
        <f>Ост.НВ!I7+Ост.Ин!I7</f>
        <v>7343335.9967845539</v>
      </c>
      <c r="J7" s="105">
        <f>Ост.НВ!J7+Ост.Ин!J7</f>
        <v>7432095.0939021725</v>
      </c>
      <c r="K7" s="105">
        <f>Ост.НВ!K7+Ост.Ин!K7</f>
        <v>7742795.8776212083</v>
      </c>
      <c r="L7" s="105">
        <f>Ост.НВ!L7+Ост.Ин!L7</f>
        <v>7424014.8748379042</v>
      </c>
      <c r="M7" s="105">
        <f>Ост.НВ!M7+Ост.Ин!M7</f>
        <v>7384195.6220597178</v>
      </c>
      <c r="N7" s="105">
        <f>Ост.НВ!N7+Ост.Ин!N7</f>
        <v>7912282.9917464871</v>
      </c>
      <c r="O7" s="105">
        <f>Ост.НВ!O7+Ост.Ин!O7</f>
        <v>7570792.0331840841</v>
      </c>
      <c r="P7" s="105">
        <v>7720907.9454602683</v>
      </c>
      <c r="Q7" s="105">
        <v>7901188.0569720529</v>
      </c>
      <c r="R7" s="105">
        <v>7609387.5023085736</v>
      </c>
      <c r="S7" s="105">
        <v>7922805.0713924821</v>
      </c>
      <c r="T7" s="105">
        <v>7670906.4418924879</v>
      </c>
      <c r="U7" s="105">
        <v>7461782.5894356798</v>
      </c>
      <c r="V7" s="105">
        <v>7891229.502836531</v>
      </c>
      <c r="W7" s="105">
        <v>8506695.0246862378</v>
      </c>
      <c r="X7" s="105">
        <v>7771303.2705515958</v>
      </c>
      <c r="Y7" s="105">
        <v>8784237.8815997932</v>
      </c>
      <c r="Z7" s="105">
        <v>8774882.5973202027</v>
      </c>
      <c r="AA7" s="105">
        <v>7957734.9229599033</v>
      </c>
      <c r="AB7" s="105">
        <v>7648267.4453661367</v>
      </c>
      <c r="AC7" s="105">
        <v>7916692.7570700627</v>
      </c>
      <c r="AD7" s="105">
        <v>7249021.1440615002</v>
      </c>
      <c r="AE7" s="105">
        <v>8107925.1931164004</v>
      </c>
      <c r="AF7" s="105">
        <v>8571843.5127053298</v>
      </c>
      <c r="AG7" s="105">
        <v>8228604.1114942897</v>
      </c>
      <c r="AH7" s="105">
        <v>8074622.93487971</v>
      </c>
      <c r="AI7" s="105">
        <v>7727844.1010528598</v>
      </c>
      <c r="AJ7" s="105">
        <v>7108416.46602064</v>
      </c>
      <c r="AK7" s="105">
        <v>7061581.2838909198</v>
      </c>
      <c r="AL7" s="105">
        <v>7515503.3896096097</v>
      </c>
      <c r="AM7" s="105">
        <f>[3]Остаток!B12</f>
        <v>6654581.3411764102</v>
      </c>
      <c r="AN7"/>
      <c r="AO7"/>
      <c r="AP7"/>
      <c r="AQ7"/>
      <c r="AR7"/>
      <c r="AS7"/>
      <c r="AT7"/>
      <c r="AU7"/>
      <c r="AV7"/>
      <c r="AW7"/>
    </row>
    <row r="8" spans="1:49" s="1" customFormat="1" ht="13.35" customHeight="1" outlineLevel="1" x14ac:dyDescent="0.2">
      <c r="A8" s="99" t="s">
        <v>5</v>
      </c>
      <c r="B8" s="105">
        <f>Ост.НВ!B8+Ост.Ин!B8</f>
        <v>18576225.015567288</v>
      </c>
      <c r="C8" s="105">
        <f>Ост.НВ!C8+Ост.Ин!C8</f>
        <v>18877271.944095843</v>
      </c>
      <c r="D8" s="105">
        <f>Ост.НВ!D8+Ост.Ин!D8</f>
        <v>19454233.604374856</v>
      </c>
      <c r="E8" s="105">
        <f>Ост.НВ!E8+Ост.Ин!E8</f>
        <v>21192390.573379587</v>
      </c>
      <c r="F8" s="105">
        <f>Ост.НВ!F8+Ост.Ин!F8</f>
        <v>19647401.102005519</v>
      </c>
      <c r="G8" s="105">
        <f>Ост.НВ!G8+Ост.Ин!G8</f>
        <v>19360968.114191186</v>
      </c>
      <c r="H8" s="105">
        <f>Ост.НВ!H8+Ост.Ин!H8</f>
        <v>18994432.766458783</v>
      </c>
      <c r="I8" s="105">
        <f>Ост.НВ!I8+Ост.Ин!I8</f>
        <v>18908521.752865002</v>
      </c>
      <c r="J8" s="105">
        <f>Ост.НВ!J8+Ост.Ин!J8</f>
        <v>18720746.945445016</v>
      </c>
      <c r="K8" s="105">
        <f>Ост.НВ!K8+Ост.Ин!K8</f>
        <v>17684141.33870887</v>
      </c>
      <c r="L8" s="105">
        <f>Ост.НВ!L8+Ост.Ин!L8</f>
        <v>17283802.198682487</v>
      </c>
      <c r="M8" s="105">
        <f>Ост.НВ!M8+Ост.Ин!M8</f>
        <v>16873312.188709114</v>
      </c>
      <c r="N8" s="105">
        <f>Ост.НВ!N8+Ост.Ин!N8</f>
        <v>16816743.978136994</v>
      </c>
      <c r="O8" s="105">
        <f>Ост.НВ!O8+Ост.Ин!O8</f>
        <v>16923660.88959223</v>
      </c>
      <c r="P8" s="105">
        <v>16754631.177168919</v>
      </c>
      <c r="Q8" s="105">
        <v>16636182.852295371</v>
      </c>
      <c r="R8" s="105">
        <v>16152556.334582966</v>
      </c>
      <c r="S8" s="105">
        <v>15623075.024997916</v>
      </c>
      <c r="T8" s="105">
        <v>15073606.305733625</v>
      </c>
      <c r="U8" s="105">
        <v>14765214.217720814</v>
      </c>
      <c r="V8" s="105">
        <v>14715203.582932066</v>
      </c>
      <c r="W8" s="105">
        <v>14879023.727586981</v>
      </c>
      <c r="X8" s="105">
        <v>14728437.633521903</v>
      </c>
      <c r="Y8" s="105">
        <v>15284565.997645522</v>
      </c>
      <c r="Z8" s="105">
        <v>15449241.657303248</v>
      </c>
      <c r="AA8" s="105">
        <v>15913089.753451852</v>
      </c>
      <c r="AB8" s="105">
        <v>16426856.230311405</v>
      </c>
      <c r="AC8" s="105">
        <v>16469709.810758354</v>
      </c>
      <c r="AD8" s="105">
        <v>15268132.5219937</v>
      </c>
      <c r="AE8" s="105">
        <v>15181520.751210401</v>
      </c>
      <c r="AF8" s="105">
        <v>15309015.382316301</v>
      </c>
      <c r="AG8" s="105">
        <v>15590172.172588101</v>
      </c>
      <c r="AH8" s="105">
        <v>15470039.4711443</v>
      </c>
      <c r="AI8" s="105">
        <v>15307590.433697199</v>
      </c>
      <c r="AJ8" s="105">
        <v>15160470.4932552</v>
      </c>
      <c r="AK8" s="105">
        <v>15147726.025732599</v>
      </c>
      <c r="AL8" s="105">
        <v>16356246.780157</v>
      </c>
      <c r="AM8" s="105">
        <f>[3]Остаток!B13</f>
        <v>16135634.067960599</v>
      </c>
      <c r="AN8"/>
      <c r="AO8"/>
      <c r="AP8"/>
      <c r="AQ8"/>
      <c r="AR8"/>
      <c r="AS8"/>
      <c r="AT8"/>
      <c r="AU8"/>
      <c r="AV8"/>
      <c r="AW8"/>
    </row>
    <row r="9" spans="1:49" s="1" customFormat="1" ht="13.35" customHeight="1" outlineLevel="1" x14ac:dyDescent="0.2">
      <c r="A9" s="99" t="s">
        <v>6</v>
      </c>
      <c r="B9" s="105">
        <f>Ост.НВ!B9+Ост.Ин!B9</f>
        <v>1189034.1836002721</v>
      </c>
      <c r="C9" s="105">
        <f>Ост.НВ!C9+Ост.Ин!C9</f>
        <v>1231925.606070444</v>
      </c>
      <c r="D9" s="105">
        <f>Ост.НВ!D9+Ост.Ин!D9</f>
        <v>1218175.6362985251</v>
      </c>
      <c r="E9" s="105">
        <f>Ост.НВ!E9+Ост.Ин!E9</f>
        <v>1261641.0268032001</v>
      </c>
      <c r="F9" s="105">
        <f>Ост.НВ!F9+Ост.Ин!F9</f>
        <v>1208643.9559426522</v>
      </c>
      <c r="G9" s="105">
        <f>Ост.НВ!G9+Ост.Ин!G9</f>
        <v>1309410.2609180049</v>
      </c>
      <c r="H9" s="105">
        <f>Ост.НВ!H9+Ост.Ин!H9</f>
        <v>1307025.5183751741</v>
      </c>
      <c r="I9" s="105">
        <f>Ост.НВ!I9+Ост.Ин!I9</f>
        <v>1422823.4926095118</v>
      </c>
      <c r="J9" s="105">
        <f>Ост.НВ!J9+Ост.Ин!J9</f>
        <v>1481870.143538954</v>
      </c>
      <c r="K9" s="105">
        <f>Ост.НВ!K9+Ост.Ин!K9</f>
        <v>1474305.4031349551</v>
      </c>
      <c r="L9" s="105">
        <f>Ост.НВ!L9+Ост.Ин!L9</f>
        <v>1446665.9474723223</v>
      </c>
      <c r="M9" s="105">
        <f>Ост.НВ!M9+Ост.Ин!M9</f>
        <v>1407187.2157989703</v>
      </c>
      <c r="N9" s="105">
        <f>Ост.НВ!N9+Ост.Ин!N9</f>
        <v>1502415.0452548955</v>
      </c>
      <c r="O9" s="105">
        <f>Ост.НВ!O9+Ост.Ин!O9</f>
        <v>1575079.2558232851</v>
      </c>
      <c r="P9" s="105">
        <v>1412819.3869562619</v>
      </c>
      <c r="Q9" s="105">
        <v>1444620.5742699411</v>
      </c>
      <c r="R9" s="105">
        <v>1449919.529678894</v>
      </c>
      <c r="S9" s="105">
        <v>1534430.1998570021</v>
      </c>
      <c r="T9" s="105">
        <v>1466308.3228052622</v>
      </c>
      <c r="U9" s="105">
        <v>1396504.2898578574</v>
      </c>
      <c r="V9" s="105">
        <v>1472819.5255962336</v>
      </c>
      <c r="W9" s="105">
        <v>1479702.568804713</v>
      </c>
      <c r="X9" s="105">
        <v>1507685.2795568095</v>
      </c>
      <c r="Y9" s="105">
        <v>1569719.8707052248</v>
      </c>
      <c r="Z9" s="105">
        <v>1648126.695554381</v>
      </c>
      <c r="AA9" s="105">
        <v>1716675.7468587095</v>
      </c>
      <c r="AB9" s="105">
        <v>1775196.3804936022</v>
      </c>
      <c r="AC9" s="105">
        <v>1799236.7923382057</v>
      </c>
      <c r="AD9" s="105">
        <v>1749124.6170630399</v>
      </c>
      <c r="AE9" s="105">
        <v>1732792.68896105</v>
      </c>
      <c r="AF9" s="105">
        <v>1760631.8791710399</v>
      </c>
      <c r="AG9" s="105">
        <v>1719010.3485636699</v>
      </c>
      <c r="AH9" s="105">
        <v>1716784.5819635501</v>
      </c>
      <c r="AI9" s="105">
        <v>1867741.1862466901</v>
      </c>
      <c r="AJ9" s="105">
        <v>2011570.30333257</v>
      </c>
      <c r="AK9" s="105">
        <v>2127203.8437332199</v>
      </c>
      <c r="AL9" s="105">
        <v>2222723.4330447698</v>
      </c>
      <c r="AM9" s="105">
        <f>[3]Остаток!B14</f>
        <v>2257336.0839772499</v>
      </c>
      <c r="AN9"/>
      <c r="AO9"/>
      <c r="AP9"/>
      <c r="AQ9"/>
      <c r="AR9"/>
      <c r="AS9"/>
      <c r="AT9"/>
      <c r="AU9"/>
      <c r="AV9"/>
      <c r="AW9"/>
    </row>
    <row r="10" spans="1:49" s="1" customFormat="1" ht="13.35" customHeight="1" outlineLevel="1" x14ac:dyDescent="0.2">
      <c r="A10" s="100" t="s">
        <v>7</v>
      </c>
      <c r="B10" s="105">
        <f>Ост.НВ!B10+Ост.Ин!B10</f>
        <v>0</v>
      </c>
      <c r="C10" s="105">
        <f>Ост.НВ!C10+Ост.Ин!C10</f>
        <v>0</v>
      </c>
      <c r="D10" s="105">
        <f>Ост.НВ!D10+Ост.Ин!D10</f>
        <v>0</v>
      </c>
      <c r="E10" s="105">
        <f>Ост.НВ!E10+Ост.Ин!E10</f>
        <v>0</v>
      </c>
      <c r="F10" s="105">
        <f>Ост.НВ!F10+Ост.Ин!F10</f>
        <v>0</v>
      </c>
      <c r="G10" s="105">
        <f>Ост.НВ!G10+Ост.Ин!G10</f>
        <v>0</v>
      </c>
      <c r="H10" s="105">
        <f>Ост.НВ!H10+Ост.Ин!H10</f>
        <v>0</v>
      </c>
      <c r="I10" s="105">
        <f>Ост.НВ!I10+Ост.Ин!I10</f>
        <v>0</v>
      </c>
      <c r="J10" s="105">
        <f>Ост.НВ!J10+Ост.Ин!J10</f>
        <v>0</v>
      </c>
      <c r="K10" s="105">
        <f>Ост.НВ!K10+Ост.Ин!K10</f>
        <v>0</v>
      </c>
      <c r="L10" s="105">
        <f>Ост.НВ!L10+Ост.Ин!L10</f>
        <v>0</v>
      </c>
      <c r="M10" s="105">
        <f>Ост.НВ!M10+Ост.Ин!M10</f>
        <v>0</v>
      </c>
      <c r="N10" s="105">
        <f>Ост.НВ!N10+Ост.Ин!N10</f>
        <v>0</v>
      </c>
      <c r="O10" s="105">
        <f>Ост.НВ!O10+Ост.Ин!O10</f>
        <v>0</v>
      </c>
      <c r="P10" s="105">
        <v>0</v>
      </c>
      <c r="Q10" s="105">
        <v>0</v>
      </c>
      <c r="R10" s="105">
        <v>0</v>
      </c>
      <c r="S10" s="105">
        <v>0</v>
      </c>
      <c r="T10" s="105">
        <v>0</v>
      </c>
      <c r="U10" s="105">
        <v>0</v>
      </c>
      <c r="V10" s="105">
        <v>0</v>
      </c>
      <c r="W10" s="105">
        <v>0</v>
      </c>
      <c r="X10" s="105">
        <v>0</v>
      </c>
      <c r="Y10" s="105">
        <v>0</v>
      </c>
      <c r="Z10" s="105">
        <v>0</v>
      </c>
      <c r="AA10" s="105">
        <v>0</v>
      </c>
      <c r="AB10" s="105">
        <v>0</v>
      </c>
      <c r="AC10" s="105">
        <v>0</v>
      </c>
      <c r="AD10" s="105">
        <v>0</v>
      </c>
      <c r="AE10" s="105">
        <v>0</v>
      </c>
      <c r="AF10" s="105">
        <v>0</v>
      </c>
      <c r="AG10" s="105">
        <v>0</v>
      </c>
      <c r="AH10" s="105">
        <v>0</v>
      </c>
      <c r="AI10" s="105">
        <v>0</v>
      </c>
      <c r="AJ10" s="105">
        <v>0</v>
      </c>
      <c r="AK10" s="105">
        <v>0</v>
      </c>
      <c r="AL10" s="105">
        <v>0</v>
      </c>
      <c r="AM10" s="105">
        <f>[3]Остаток!B15</f>
        <v>0</v>
      </c>
      <c r="AN10"/>
      <c r="AO10"/>
      <c r="AP10"/>
      <c r="AQ10"/>
      <c r="AR10"/>
      <c r="AS10"/>
      <c r="AT10"/>
      <c r="AU10"/>
      <c r="AV10"/>
      <c r="AW10"/>
    </row>
    <row r="11" spans="1:49" s="98" customFormat="1" ht="13.35" customHeight="1" outlineLevel="1" x14ac:dyDescent="0.2">
      <c r="A11" s="101" t="s">
        <v>8</v>
      </c>
      <c r="B11" s="106">
        <f>Ост.НВ!B11+Ост.Ин!B11</f>
        <v>1635961.960241847</v>
      </c>
      <c r="C11" s="106">
        <f>Ост.НВ!C11+Ост.Ин!C11</f>
        <v>1649916.6444054521</v>
      </c>
      <c r="D11" s="106">
        <f>Ост.НВ!D11+Ост.Ин!D11</f>
        <v>1721392.9738582752</v>
      </c>
      <c r="E11" s="106">
        <f>Ост.НВ!E11+Ост.Ин!E11</f>
        <v>1865291.2723976003</v>
      </c>
      <c r="F11" s="106">
        <f>Ост.НВ!F11+Ост.Ин!F11</f>
        <v>1777194.6739934243</v>
      </c>
      <c r="G11" s="106">
        <f>Ост.НВ!G11+Ост.Ин!G11</f>
        <v>1771242.7598052295</v>
      </c>
      <c r="H11" s="106">
        <f>Ост.НВ!H11+Ост.Ин!H11</f>
        <v>1809501.4793835159</v>
      </c>
      <c r="I11" s="106">
        <f>Ост.НВ!I11+Ост.Ин!I11</f>
        <v>1848224.1732175723</v>
      </c>
      <c r="J11" s="106">
        <f>Ост.НВ!J11+Ост.Ин!J11</f>
        <v>1964981.8472621839</v>
      </c>
      <c r="K11" s="106">
        <f>Ост.НВ!K11+Ост.Ин!K11</f>
        <v>1945678.091082766</v>
      </c>
      <c r="L11" s="106">
        <f>Ост.НВ!L11+Ост.Ин!L11</f>
        <v>1924263.2278862828</v>
      </c>
      <c r="M11" s="106">
        <f>Ост.НВ!M11+Ост.Ин!M11</f>
        <v>1859882.6465058969</v>
      </c>
      <c r="N11" s="106">
        <f>Ост.НВ!N11+Ост.Ин!N11</f>
        <v>1848773.0745363531</v>
      </c>
      <c r="O11" s="106">
        <f>Ост.НВ!O11+Ост.Ин!O11</f>
        <v>1884183.6284006666</v>
      </c>
      <c r="P11" s="106">
        <v>1884196.2600408383</v>
      </c>
      <c r="Q11" s="106">
        <v>1851139.1100762009</v>
      </c>
      <c r="R11" s="106">
        <v>1853339.9795278113</v>
      </c>
      <c r="S11" s="106">
        <v>1885023.4658697564</v>
      </c>
      <c r="T11" s="106">
        <v>1871961.2122145528</v>
      </c>
      <c r="U11" s="106">
        <v>1778573.310527968</v>
      </c>
      <c r="V11" s="106">
        <v>1761541.7345924184</v>
      </c>
      <c r="W11" s="106">
        <v>1749593.7717787018</v>
      </c>
      <c r="X11" s="106">
        <v>1695173.5125460788</v>
      </c>
      <c r="Y11" s="106">
        <v>1777341.7506352882</v>
      </c>
      <c r="Z11" s="106">
        <v>1717212.0940873935</v>
      </c>
      <c r="AA11" s="106">
        <v>1797662.0345534966</v>
      </c>
      <c r="AB11" s="106">
        <v>1865419.6199292538</v>
      </c>
      <c r="AC11" s="106">
        <v>1887012.5938828136</v>
      </c>
      <c r="AD11" s="106">
        <v>1669576.1260091499</v>
      </c>
      <c r="AE11" s="106">
        <v>1634942.45367278</v>
      </c>
      <c r="AF11" s="106">
        <v>1602598.8331098</v>
      </c>
      <c r="AG11" s="106">
        <v>1648614.5049763101</v>
      </c>
      <c r="AH11" s="106">
        <v>1619409.83813076</v>
      </c>
      <c r="AI11" s="106">
        <v>1610426.87986375</v>
      </c>
      <c r="AJ11" s="106">
        <v>1632860.7477847501</v>
      </c>
      <c r="AK11" s="106">
        <v>1645341.10234436</v>
      </c>
      <c r="AL11" s="106">
        <v>1842185.03639235</v>
      </c>
      <c r="AM11" s="106">
        <f>[3]Остаток!B16</f>
        <v>1747115.1538513501</v>
      </c>
      <c r="AN11"/>
      <c r="AO11"/>
      <c r="AP11"/>
      <c r="AQ11"/>
      <c r="AR11"/>
      <c r="AS11"/>
      <c r="AT11"/>
      <c r="AU11"/>
      <c r="AV11"/>
      <c r="AW11"/>
    </row>
    <row r="12" spans="1:49" s="1" customFormat="1" ht="13.35" customHeight="1" outlineLevel="1" x14ac:dyDescent="0.2">
      <c r="A12" s="99" t="s">
        <v>3</v>
      </c>
      <c r="B12" s="105">
        <f>Ост.НВ!B12+Ост.Ин!B12</f>
        <v>28.190042999999999</v>
      </c>
      <c r="C12" s="105">
        <f>Ост.НВ!C12+Ост.Ин!C12</f>
        <v>0.41892800000000002</v>
      </c>
      <c r="D12" s="105">
        <f>Ост.НВ!D12+Ост.Ин!D12</f>
        <v>10.194025</v>
      </c>
      <c r="E12" s="105">
        <f>Ост.НВ!E12+Ост.Ин!E12</f>
        <v>82.137310000000014</v>
      </c>
      <c r="F12" s="105">
        <f>Ост.НВ!F12+Ост.Ин!F12</f>
        <v>77.68403600000002</v>
      </c>
      <c r="G12" s="105">
        <f>Ост.НВ!G12+Ост.Ин!G12</f>
        <v>67.330394499999997</v>
      </c>
      <c r="H12" s="105">
        <f>Ост.НВ!H12+Ост.Ин!H12</f>
        <v>265.57036519999997</v>
      </c>
      <c r="I12" s="105">
        <f>Ост.НВ!I12+Ост.Ин!I12</f>
        <v>359.7074824</v>
      </c>
      <c r="J12" s="105">
        <f>Ост.НВ!J12+Ост.Ин!J12</f>
        <v>298.99998440000002</v>
      </c>
      <c r="K12" s="105">
        <f>Ост.НВ!K12+Ост.Ин!K12</f>
        <v>3.9148999999999996E-2</v>
      </c>
      <c r="L12" s="105">
        <f>Ост.НВ!L12+Ост.Ин!L12</f>
        <v>1.033274</v>
      </c>
      <c r="M12" s="105">
        <f>Ост.НВ!M12+Ост.Ин!M12</f>
        <v>1.1340560000000002</v>
      </c>
      <c r="N12" s="105">
        <f>Ост.НВ!N12+Ост.Ин!N12</f>
        <v>1.1348710000000002</v>
      </c>
      <c r="O12" s="105">
        <f>Ост.НВ!O12+Ост.Ин!O12</f>
        <v>1.1343620000000001</v>
      </c>
      <c r="P12" s="105">
        <v>1.1354110000000002</v>
      </c>
      <c r="Q12" s="105">
        <v>1.1692800000000001</v>
      </c>
      <c r="R12" s="105">
        <v>131.13443799999999</v>
      </c>
      <c r="S12" s="105">
        <v>206.13444799999999</v>
      </c>
      <c r="T12" s="105">
        <v>165.134963</v>
      </c>
      <c r="U12" s="105">
        <v>135.13432299999999</v>
      </c>
      <c r="V12" s="105">
        <v>43.034078000000001</v>
      </c>
      <c r="W12" s="105">
        <v>130.13445300000001</v>
      </c>
      <c r="X12" s="105">
        <v>0.134487</v>
      </c>
      <c r="Y12" s="105">
        <v>15300.034066</v>
      </c>
      <c r="Z12" s="105">
        <v>18.134322000000001</v>
      </c>
      <c r="AA12" s="105">
        <v>41476.133565999997</v>
      </c>
      <c r="AB12" s="105">
        <v>33789.152978000006</v>
      </c>
      <c r="AC12" s="105">
        <v>283.135178</v>
      </c>
      <c r="AD12" s="105">
        <v>3202.1566939999998</v>
      </c>
      <c r="AE12" s="105">
        <v>2983.1406200000001</v>
      </c>
      <c r="AF12" s="105">
        <v>304.14970499999998</v>
      </c>
      <c r="AG12" s="105">
        <v>3023.0644699999998</v>
      </c>
      <c r="AH12" s="105">
        <v>31908.533626</v>
      </c>
      <c r="AI12" s="105">
        <v>25517.703882999998</v>
      </c>
      <c r="AJ12" s="105">
        <v>32504.993315</v>
      </c>
      <c r="AK12" s="105">
        <v>65486.652890698999</v>
      </c>
      <c r="AL12" s="105">
        <v>99817.707922752001</v>
      </c>
      <c r="AM12" s="105">
        <f>[3]Остаток!B17</f>
        <v>38289.580244675999</v>
      </c>
      <c r="AN12"/>
      <c r="AO12"/>
      <c r="AP12"/>
      <c r="AQ12"/>
      <c r="AR12"/>
      <c r="AS12"/>
      <c r="AT12"/>
      <c r="AU12"/>
      <c r="AV12"/>
      <c r="AW12"/>
    </row>
    <row r="13" spans="1:49" s="1" customFormat="1" ht="13.35" customHeight="1" outlineLevel="1" x14ac:dyDescent="0.2">
      <c r="A13" s="99" t="s">
        <v>4</v>
      </c>
      <c r="B13" s="105">
        <f>Ост.НВ!B13+Ост.Ин!B13</f>
        <v>1202694.662253584</v>
      </c>
      <c r="C13" s="105">
        <f>Ост.НВ!C13+Ост.Ин!C13</f>
        <v>1219227.2938378041</v>
      </c>
      <c r="D13" s="105">
        <f>Ост.НВ!D13+Ост.Ин!D13</f>
        <v>1274567.6843193253</v>
      </c>
      <c r="E13" s="105">
        <f>Ост.НВ!E13+Ост.Ин!E13</f>
        <v>1387805.1585521</v>
      </c>
      <c r="F13" s="105">
        <f>Ост.НВ!F13+Ост.Ин!F13</f>
        <v>1288232.2560836219</v>
      </c>
      <c r="G13" s="105">
        <f>Ост.НВ!G13+Ост.Ин!G13</f>
        <v>1275179.7528818848</v>
      </c>
      <c r="H13" s="105">
        <f>Ост.НВ!H13+Ост.Ин!H13</f>
        <v>1283362.7127250622</v>
      </c>
      <c r="I13" s="105">
        <f>Ост.НВ!I13+Ост.Ин!I13</f>
        <v>1331210.299648626</v>
      </c>
      <c r="J13" s="105">
        <f>Ост.НВ!J13+Ост.Ин!J13</f>
        <v>1496878.2246172577</v>
      </c>
      <c r="K13" s="105">
        <f>Ост.НВ!K13+Ост.Ин!K13</f>
        <v>1518535.533846989</v>
      </c>
      <c r="L13" s="105">
        <f>Ост.НВ!L13+Ост.Ин!L13</f>
        <v>1520444.1265491261</v>
      </c>
      <c r="M13" s="105">
        <f>Ост.НВ!M13+Ост.Ин!M13</f>
        <v>1458475.5614974755</v>
      </c>
      <c r="N13" s="105">
        <f>Ост.НВ!N13+Ост.Ин!N13</f>
        <v>1451932.425573284</v>
      </c>
      <c r="O13" s="105">
        <f>Ост.НВ!O13+Ост.Ин!O13</f>
        <v>1471321.1576857497</v>
      </c>
      <c r="P13" s="105">
        <v>1471026.6322055899</v>
      </c>
      <c r="Q13" s="105">
        <v>1440960.0303179058</v>
      </c>
      <c r="R13" s="105">
        <v>1446712.0375144694</v>
      </c>
      <c r="S13" s="105">
        <v>1477437.380868427</v>
      </c>
      <c r="T13" s="105">
        <v>1467418.731854575</v>
      </c>
      <c r="U13" s="105">
        <v>1395700.4476859276</v>
      </c>
      <c r="V13" s="105">
        <v>1398398.3877212396</v>
      </c>
      <c r="W13" s="105">
        <v>1396993.4449604335</v>
      </c>
      <c r="X13" s="105">
        <v>1353234.4676466573</v>
      </c>
      <c r="Y13" s="105">
        <v>1406389.9175377402</v>
      </c>
      <c r="Z13" s="105">
        <v>1368348.4815371961</v>
      </c>
      <c r="AA13" s="105">
        <v>1400868.5692581446</v>
      </c>
      <c r="AB13" s="105">
        <v>1485038.0958188812</v>
      </c>
      <c r="AC13" s="105">
        <v>1591966.8939532915</v>
      </c>
      <c r="AD13" s="105">
        <v>1385662.3725292601</v>
      </c>
      <c r="AE13" s="105">
        <v>1345151.76652349</v>
      </c>
      <c r="AF13" s="105">
        <v>1309253.94430351</v>
      </c>
      <c r="AG13" s="105">
        <v>1347247.5886385101</v>
      </c>
      <c r="AH13" s="105">
        <v>1306876.9037092</v>
      </c>
      <c r="AI13" s="105">
        <v>1258167.18871469</v>
      </c>
      <c r="AJ13" s="105">
        <v>1303392.10740827</v>
      </c>
      <c r="AK13" s="105">
        <v>1303885.4502256301</v>
      </c>
      <c r="AL13" s="105">
        <v>1454772.3786845501</v>
      </c>
      <c r="AM13" s="105">
        <f>[3]Остаток!B18</f>
        <v>1411738.0869732299</v>
      </c>
      <c r="AN13"/>
      <c r="AO13"/>
      <c r="AP13"/>
      <c r="AQ13"/>
      <c r="AR13"/>
      <c r="AS13"/>
      <c r="AT13"/>
      <c r="AU13"/>
      <c r="AV13"/>
      <c r="AW13"/>
    </row>
    <row r="14" spans="1:49" s="1" customFormat="1" ht="13.35" customHeight="1" outlineLevel="1" x14ac:dyDescent="0.2">
      <c r="A14" s="99" t="s">
        <v>5</v>
      </c>
      <c r="B14" s="105">
        <f>Ост.НВ!B14+Ост.Ин!B14</f>
        <v>433236.757945263</v>
      </c>
      <c r="C14" s="105">
        <f>Ост.НВ!C14+Ост.Ин!C14</f>
        <v>430686.58163964801</v>
      </c>
      <c r="D14" s="105">
        <f>Ост.НВ!D14+Ост.Ин!D14</f>
        <v>446812.79251394991</v>
      </c>
      <c r="E14" s="105">
        <f>Ост.НВ!E14+Ост.Ин!E14</f>
        <v>477401.62653550005</v>
      </c>
      <c r="F14" s="105">
        <f>Ост.НВ!F14+Ост.Ин!F14</f>
        <v>488882.38387380203</v>
      </c>
      <c r="G14" s="105">
        <f>Ост.НВ!G14+Ост.Ин!G14</f>
        <v>495993.32652884501</v>
      </c>
      <c r="H14" s="105">
        <f>Ост.НВ!H14+Ост.Ин!H14</f>
        <v>525870.84629325406</v>
      </c>
      <c r="I14" s="105">
        <f>Ост.НВ!I14+Ост.Ин!I14</f>
        <v>516651.81608654599</v>
      </c>
      <c r="J14" s="105">
        <f>Ост.НВ!J14+Ост.Ин!J14</f>
        <v>467802.27266052598</v>
      </c>
      <c r="K14" s="105">
        <f>Ост.НВ!K14+Ост.Ин!K14</f>
        <v>427140.16808677698</v>
      </c>
      <c r="L14" s="105">
        <f>Ост.НВ!L14+Ост.Ин!L14</f>
        <v>403815.71806315694</v>
      </c>
      <c r="M14" s="105">
        <f>Ост.НВ!M14+Ост.Ин!M14</f>
        <v>401403.60095242149</v>
      </c>
      <c r="N14" s="105">
        <f>Ост.НВ!N14+Ост.Ин!N14</f>
        <v>396837.16409206938</v>
      </c>
      <c r="O14" s="105">
        <f>Ост.НВ!O14+Ост.Ин!O14</f>
        <v>412858.98635291669</v>
      </c>
      <c r="P14" s="105">
        <v>413166.14242424874</v>
      </c>
      <c r="Q14" s="105">
        <v>410175.90580829477</v>
      </c>
      <c r="R14" s="105">
        <v>406494.4575753418</v>
      </c>
      <c r="S14" s="105">
        <v>407377.60055332939</v>
      </c>
      <c r="T14" s="105">
        <v>404374.99539697781</v>
      </c>
      <c r="U14" s="105">
        <v>382735.37851904042</v>
      </c>
      <c r="V14" s="105">
        <v>363098.6395531788</v>
      </c>
      <c r="W14" s="105">
        <v>352467.84236526839</v>
      </c>
      <c r="X14" s="105">
        <v>341936.56041242182</v>
      </c>
      <c r="Y14" s="105">
        <v>336593.00171154802</v>
      </c>
      <c r="Z14" s="105">
        <v>333914.12822819734</v>
      </c>
      <c r="AA14" s="105">
        <v>342948.88172935229</v>
      </c>
      <c r="AB14" s="105">
        <v>339922.02113237296</v>
      </c>
      <c r="AC14" s="105">
        <v>292945.33475152275</v>
      </c>
      <c r="AD14" s="105">
        <v>275113.24678589602</v>
      </c>
      <c r="AE14" s="105">
        <v>277750.26780928299</v>
      </c>
      <c r="AF14" s="105">
        <v>284052.38910128898</v>
      </c>
      <c r="AG14" s="105">
        <v>290989.50186779897</v>
      </c>
      <c r="AH14" s="105">
        <v>276614.05079556198</v>
      </c>
      <c r="AI14" s="105">
        <v>274085.17388887302</v>
      </c>
      <c r="AJ14" s="105">
        <v>276698.50800259499</v>
      </c>
      <c r="AK14" s="105">
        <v>271881.14315920399</v>
      </c>
      <c r="AL14" s="105">
        <v>281411.19611790101</v>
      </c>
      <c r="AM14" s="105">
        <f>[3]Остаток!B19</f>
        <v>286155.76691702899</v>
      </c>
      <c r="AN14"/>
      <c r="AO14"/>
      <c r="AP14"/>
      <c r="AQ14"/>
      <c r="AR14"/>
      <c r="AS14"/>
      <c r="AT14"/>
      <c r="AU14"/>
      <c r="AV14"/>
      <c r="AW14"/>
    </row>
    <row r="15" spans="1:49" s="1" customFormat="1" ht="13.35" customHeight="1" outlineLevel="1" x14ac:dyDescent="0.2">
      <c r="A15" s="99" t="s">
        <v>6</v>
      </c>
      <c r="B15" s="105">
        <f>Ост.НВ!B15+Ост.Ин!B15</f>
        <v>2.35</v>
      </c>
      <c r="C15" s="105">
        <f>Ост.НВ!C15+Ост.Ин!C15</f>
        <v>2.35</v>
      </c>
      <c r="D15" s="105">
        <f>Ост.НВ!D15+Ост.Ин!D15</f>
        <v>2.3029999999999999</v>
      </c>
      <c r="E15" s="105">
        <f>Ост.НВ!E15+Ост.Ин!E15</f>
        <v>2.35</v>
      </c>
      <c r="F15" s="105">
        <f>Ост.НВ!F15+Ост.Ин!F15</f>
        <v>2.35</v>
      </c>
      <c r="G15" s="105">
        <f>Ост.НВ!G15+Ост.Ин!G15</f>
        <v>2.35</v>
      </c>
      <c r="H15" s="105">
        <f>Ост.НВ!H15+Ост.Ин!H15</f>
        <v>2.35</v>
      </c>
      <c r="I15" s="105">
        <f>Ост.НВ!I15+Ост.Ин!I15</f>
        <v>2.35</v>
      </c>
      <c r="J15" s="105">
        <f>Ост.НВ!J15+Ост.Ин!J15</f>
        <v>2.35</v>
      </c>
      <c r="K15" s="105">
        <f>Ост.НВ!K15+Ост.Ин!K15</f>
        <v>2.35</v>
      </c>
      <c r="L15" s="105">
        <f>Ост.НВ!L15+Ост.Ин!L15</f>
        <v>2.35</v>
      </c>
      <c r="M15" s="105">
        <f>Ост.НВ!M15+Ост.Ин!M15</f>
        <v>2.35</v>
      </c>
      <c r="N15" s="105">
        <f>Ост.НВ!N15+Ост.Ин!N15</f>
        <v>2.35</v>
      </c>
      <c r="O15" s="105">
        <f>Ост.НВ!O15+Ост.Ин!O15</f>
        <v>2.35</v>
      </c>
      <c r="P15" s="105">
        <v>2.35</v>
      </c>
      <c r="Q15" s="105">
        <v>2.00467</v>
      </c>
      <c r="R15" s="105">
        <v>2.35</v>
      </c>
      <c r="S15" s="105">
        <v>2.35</v>
      </c>
      <c r="T15" s="105">
        <v>2.35</v>
      </c>
      <c r="U15" s="105">
        <v>2.35</v>
      </c>
      <c r="V15" s="105">
        <v>1.6732400000000001</v>
      </c>
      <c r="W15" s="105">
        <v>2.35</v>
      </c>
      <c r="X15" s="105">
        <v>2.35</v>
      </c>
      <c r="Y15" s="105">
        <v>19058.797320000001</v>
      </c>
      <c r="Z15" s="105">
        <v>14931.35</v>
      </c>
      <c r="AA15" s="105">
        <v>12368.45</v>
      </c>
      <c r="AB15" s="105">
        <v>6670.35</v>
      </c>
      <c r="AC15" s="105">
        <v>1817.23</v>
      </c>
      <c r="AD15" s="105">
        <v>5598.35</v>
      </c>
      <c r="AE15" s="105">
        <v>9057.2787200000002</v>
      </c>
      <c r="AF15" s="105">
        <v>8988.35</v>
      </c>
      <c r="AG15" s="105">
        <v>7354.35</v>
      </c>
      <c r="AH15" s="105">
        <v>4010.35</v>
      </c>
      <c r="AI15" s="105">
        <v>52656.813377190003</v>
      </c>
      <c r="AJ15" s="105">
        <v>20265.139058879999</v>
      </c>
      <c r="AK15" s="105">
        <v>4087.8560688329999</v>
      </c>
      <c r="AL15" s="105">
        <v>6183.7536671480002</v>
      </c>
      <c r="AM15" s="105">
        <f>[3]Остаток!B20</f>
        <v>10931.719716416001</v>
      </c>
      <c r="AN15"/>
      <c r="AO15"/>
      <c r="AP15"/>
      <c r="AQ15"/>
      <c r="AR15"/>
      <c r="AS15"/>
      <c r="AT15"/>
      <c r="AU15"/>
      <c r="AV15"/>
      <c r="AW15"/>
    </row>
    <row r="16" spans="1:49" s="98" customFormat="1" ht="13.35" customHeight="1" x14ac:dyDescent="0.2">
      <c r="A16" s="101" t="s">
        <v>9</v>
      </c>
      <c r="B16" s="106">
        <f>Ост.НВ!B16+Ост.Ин!B16</f>
        <v>25510750.172250725</v>
      </c>
      <c r="C16" s="106">
        <f>Ост.НВ!C16+Ост.Ин!C16</f>
        <v>25298758.591142602</v>
      </c>
      <c r="D16" s="106">
        <f>Ост.НВ!D16+Ост.Ин!D16</f>
        <v>25850200.956454508</v>
      </c>
      <c r="E16" s="106">
        <f>Ост.НВ!E16+Ост.Ин!E16</f>
        <v>27971874.529019788</v>
      </c>
      <c r="F16" s="106">
        <f>Ост.НВ!F16+Ост.Ин!F16</f>
        <v>26014309.038382709</v>
      </c>
      <c r="G16" s="106">
        <f>Ост.НВ!G16+Ост.Ин!G16</f>
        <v>26003780.441404939</v>
      </c>
      <c r="H16" s="106">
        <f>Ост.НВ!H16+Ост.Ин!H16</f>
        <v>26102932.000633158</v>
      </c>
      <c r="I16" s="106">
        <f>Ост.НВ!I16+Ост.Ин!I16</f>
        <v>26311513.94412595</v>
      </c>
      <c r="J16" s="106">
        <f>Ост.НВ!J16+Ост.Ин!J16</f>
        <v>26141432.545254838</v>
      </c>
      <c r="K16" s="106">
        <f>Ост.НВ!K16+Ост.Ин!K16</f>
        <v>25613054.350713015</v>
      </c>
      <c r="L16" s="106">
        <f>Ост.НВ!L16+Ост.Ин!L16</f>
        <v>25129101.005850572</v>
      </c>
      <c r="M16" s="106">
        <f>Ост.НВ!M16+Ост.Ин!M16</f>
        <v>24504905.347093783</v>
      </c>
      <c r="N16" s="106">
        <f>Ост.НВ!N16+Ост.Ин!N16</f>
        <v>25055346.464720502</v>
      </c>
      <c r="O16" s="106">
        <f>Ост.НВ!O16+Ост.Ин!O16</f>
        <v>25223148.361915216</v>
      </c>
      <c r="P16" s="106">
        <v>25118722.203483947</v>
      </c>
      <c r="Q16" s="106">
        <v>25154594.924290136</v>
      </c>
      <c r="R16" s="106">
        <v>24775914.667480122</v>
      </c>
      <c r="S16" s="106">
        <v>24501509.763261385</v>
      </c>
      <c r="T16" s="106">
        <v>23850443.569581486</v>
      </c>
      <c r="U16" s="106">
        <v>23285273.676709998</v>
      </c>
      <c r="V16" s="106">
        <v>23891427.632063415</v>
      </c>
      <c r="W16" s="106">
        <v>24575690.984726924</v>
      </c>
      <c r="X16" s="106">
        <v>23919229.606175214</v>
      </c>
      <c r="Y16" s="106">
        <v>25842782.14585831</v>
      </c>
      <c r="Z16" s="106">
        <v>25860836.735258136</v>
      </c>
      <c r="AA16" s="106">
        <v>25455733.726837173</v>
      </c>
      <c r="AB16" s="106">
        <v>25719433.503251873</v>
      </c>
      <c r="AC16" s="106">
        <v>26286935.042901494</v>
      </c>
      <c r="AD16" s="106">
        <v>24456651.4101509</v>
      </c>
      <c r="AE16" s="106">
        <v>25574944.975124002</v>
      </c>
      <c r="AF16" s="106">
        <v>25973083.381989401</v>
      </c>
      <c r="AG16" s="106">
        <v>25322851.410149999</v>
      </c>
      <c r="AH16" s="106">
        <v>25060744.4274147</v>
      </c>
      <c r="AI16" s="106">
        <v>24808329.415973999</v>
      </c>
      <c r="AJ16" s="106">
        <v>24199565.908827402</v>
      </c>
      <c r="AK16" s="106">
        <v>24265288.273086801</v>
      </c>
      <c r="AL16" s="106">
        <v>25921735.5293574</v>
      </c>
      <c r="AM16" s="106">
        <f>[3]Остаток!B21</f>
        <v>25076063.3545013</v>
      </c>
      <c r="AN16"/>
      <c r="AO16"/>
      <c r="AP16"/>
      <c r="AQ16"/>
      <c r="AR16"/>
      <c r="AS16"/>
      <c r="AT16"/>
      <c r="AU16"/>
      <c r="AV16"/>
      <c r="AW16"/>
    </row>
    <row r="17" spans="1:49" s="1" customFormat="1" ht="13.35" customHeight="1" x14ac:dyDescent="0.2">
      <c r="A17" s="99" t="s">
        <v>3</v>
      </c>
      <c r="B17" s="105">
        <f>Ост.НВ!B17+Ост.Ин!B17</f>
        <v>2580617.170741057</v>
      </c>
      <c r="C17" s="105">
        <f>Ост.НВ!C17+Ост.Ин!C17</f>
        <v>2254590.9853685121</v>
      </c>
      <c r="D17" s="105">
        <f>Ост.НВ!D17+Ост.Ин!D17</f>
        <v>2311321.80104755</v>
      </c>
      <c r="E17" s="105">
        <f>Ост.НВ!E17+Ост.Ин!E17</f>
        <v>2575778.5835074997</v>
      </c>
      <c r="F17" s="105">
        <f>Ост.НВ!F17+Ост.Ин!F17</f>
        <v>2563582.1755173877</v>
      </c>
      <c r="G17" s="105">
        <f>Ост.НВ!G17+Ост.Ин!G17</f>
        <v>2495442.7866336252</v>
      </c>
      <c r="H17" s="105">
        <f>Ост.НВ!H17+Ост.Ин!H17</f>
        <v>2353570.3663040758</v>
      </c>
      <c r="I17" s="105">
        <f>Ост.НВ!I17+Ост.Ин!I17</f>
        <v>2487995.7362192562</v>
      </c>
      <c r="J17" s="105">
        <f>Ост.НВ!J17+Ост.Ин!J17</f>
        <v>2641576.2393467762</v>
      </c>
      <c r="K17" s="105">
        <f>Ост.НВ!K17+Ост.Ин!K17</f>
        <v>2816503.6195993437</v>
      </c>
      <c r="L17" s="105">
        <f>Ост.НВ!L17+Ост.Ин!L17</f>
        <v>3044291.9835663456</v>
      </c>
      <c r="M17" s="105">
        <f>Ост.НВ!M17+Ост.Ин!M17</f>
        <v>2812660.7508303011</v>
      </c>
      <c r="N17" s="105">
        <f>Ост.НВ!N17+Ост.Ин!N17</f>
        <v>2818720.4000991937</v>
      </c>
      <c r="O17" s="105">
        <f>Ост.НВ!O17+Ост.Ин!O17</f>
        <v>3227908.0697997571</v>
      </c>
      <c r="P17" s="105">
        <v>3294388.0947284279</v>
      </c>
      <c r="Q17" s="105">
        <v>3221307.9373922562</v>
      </c>
      <c r="R17" s="105">
        <v>3586217.369494068</v>
      </c>
      <c r="S17" s="105">
        <v>3450397.7881275108</v>
      </c>
      <c r="T17" s="105">
        <v>3661156.8549552588</v>
      </c>
      <c r="U17" s="105">
        <v>3576141.1988613256</v>
      </c>
      <c r="V17" s="105">
        <v>3703226.5405175714</v>
      </c>
      <c r="W17" s="105">
        <v>3599835.2060894864</v>
      </c>
      <c r="X17" s="105">
        <v>3702119.6533724042</v>
      </c>
      <c r="Y17" s="105">
        <v>4144199.200261395</v>
      </c>
      <c r="Z17" s="105">
        <v>3936543.6074647037</v>
      </c>
      <c r="AA17" s="105">
        <v>3906572.7741645323</v>
      </c>
      <c r="AB17" s="105">
        <v>4087985.6289302371</v>
      </c>
      <c r="AC17" s="105">
        <v>4517883.7798839612</v>
      </c>
      <c r="AD17" s="105">
        <v>4187587.7064264799</v>
      </c>
      <c r="AE17" s="105">
        <v>4472639.9114618497</v>
      </c>
      <c r="AF17" s="105">
        <v>4189078.10156412</v>
      </c>
      <c r="AG17" s="105">
        <v>3753428.61768843</v>
      </c>
      <c r="AH17" s="105">
        <v>3676914.9794456698</v>
      </c>
      <c r="AI17" s="105">
        <v>3743504.2984846798</v>
      </c>
      <c r="AJ17" s="105">
        <v>3763430.7308304999</v>
      </c>
      <c r="AK17" s="105">
        <v>3733919.6213440001</v>
      </c>
      <c r="AL17" s="105">
        <v>4077570.2343982202</v>
      </c>
      <c r="AM17" s="105">
        <f>[3]Остаток!B22</f>
        <v>4190177.9625516101</v>
      </c>
      <c r="AN17"/>
      <c r="AO17"/>
      <c r="AP17"/>
      <c r="AQ17"/>
      <c r="AR17"/>
      <c r="AS17"/>
      <c r="AT17"/>
      <c r="AU17"/>
      <c r="AV17"/>
      <c r="AW17"/>
    </row>
    <row r="18" spans="1:49" s="1" customFormat="1" ht="13.35" customHeight="1" x14ac:dyDescent="0.2">
      <c r="A18" s="99" t="s">
        <v>4</v>
      </c>
      <c r="B18" s="105">
        <f>Ост.НВ!B18+Ост.Ин!B18</f>
        <v>5320514.0038633719</v>
      </c>
      <c r="C18" s="105">
        <f>Ост.НВ!C18+Ост.Ин!C18</f>
        <v>5149264.5311007481</v>
      </c>
      <c r="D18" s="105">
        <f>Ост.НВ!D18+Ост.Ин!D18</f>
        <v>5206437.607989924</v>
      </c>
      <c r="E18" s="105">
        <f>Ост.НВ!E18+Ост.Ин!E18</f>
        <v>5595946.4914171007</v>
      </c>
      <c r="F18" s="105">
        <f>Ост.НВ!F18+Ост.Ин!F18</f>
        <v>5120528.6556359529</v>
      </c>
      <c r="G18" s="105">
        <f>Ост.НВ!G18+Ост.Ин!G18</f>
        <v>5338031.4769440694</v>
      </c>
      <c r="H18" s="105">
        <f>Ост.НВ!H18+Ост.Ин!H18</f>
        <v>5956229.1750147808</v>
      </c>
      <c r="I18" s="105">
        <f>Ост.НВ!I18+Ост.Ин!I18</f>
        <v>6004881.3154247273</v>
      </c>
      <c r="J18" s="105">
        <f>Ост.НВ!J18+Ост.Ин!J18</f>
        <v>5928165.8007197166</v>
      </c>
      <c r="K18" s="105">
        <f>Ост.НВ!K18+Ост.Ин!K18</f>
        <v>6217809.7608367186</v>
      </c>
      <c r="L18" s="105">
        <f>Ост.НВ!L18+Ост.Ин!L18</f>
        <v>5898467.1843026411</v>
      </c>
      <c r="M18" s="105">
        <f>Ост.НВ!M18+Ост.Ин!M18</f>
        <v>5921994.5571462018</v>
      </c>
      <c r="N18" s="105">
        <f>Ост.НВ!N18+Ост.Ин!N18</f>
        <v>6457918.1296409033</v>
      </c>
      <c r="O18" s="105">
        <f>Ост.НВ!O18+Ост.Ин!O18</f>
        <v>6096997.3163853418</v>
      </c>
      <c r="P18" s="105">
        <v>6247426.7823332381</v>
      </c>
      <c r="Q18" s="105">
        <v>6460224.4656147463</v>
      </c>
      <c r="R18" s="105">
        <v>6162671.9887029035</v>
      </c>
      <c r="S18" s="105">
        <v>6445364.2533787545</v>
      </c>
      <c r="T18" s="105">
        <v>6203484.275199512</v>
      </c>
      <c r="U18" s="105">
        <v>6066078.735001253</v>
      </c>
      <c r="V18" s="105">
        <v>6492827.7132519912</v>
      </c>
      <c r="W18" s="105">
        <v>7109698.1759627033</v>
      </c>
      <c r="X18" s="105">
        <v>6414062.2070373371</v>
      </c>
      <c r="Y18" s="105">
        <v>7373756.7239350528</v>
      </c>
      <c r="Z18" s="105">
        <v>7402441.515607005</v>
      </c>
      <c r="AA18" s="105">
        <v>6552760.5749982223</v>
      </c>
      <c r="AB18" s="105">
        <v>6160825.267709719</v>
      </c>
      <c r="AC18" s="105">
        <v>6322910.9000647496</v>
      </c>
      <c r="AD18" s="105">
        <v>5861491.1386512602</v>
      </c>
      <c r="AE18" s="105">
        <v>6761256.36687697</v>
      </c>
      <c r="AF18" s="105">
        <v>7261177.0864667902</v>
      </c>
      <c r="AG18" s="105">
        <v>6879891.0972730797</v>
      </c>
      <c r="AH18" s="105">
        <v>6765744.1378293801</v>
      </c>
      <c r="AI18" s="105">
        <v>6467730.8775877804</v>
      </c>
      <c r="AJ18" s="105">
        <v>5803127.9419902898</v>
      </c>
      <c r="AK18" s="105">
        <v>5756300.8519975496</v>
      </c>
      <c r="AL18" s="105">
        <v>6059349.4633352496</v>
      </c>
      <c r="AM18" s="105">
        <f>[3]Остаток!B23</f>
        <v>5241533.2149273204</v>
      </c>
      <c r="AN18"/>
      <c r="AO18"/>
      <c r="AP18"/>
      <c r="AQ18"/>
      <c r="AR18"/>
      <c r="AS18"/>
      <c r="AT18"/>
      <c r="AU18"/>
      <c r="AV18"/>
      <c r="AW18"/>
    </row>
    <row r="19" spans="1:49" s="1" customFormat="1" ht="13.35" customHeight="1" x14ac:dyDescent="0.2">
      <c r="A19" s="99" t="s">
        <v>5</v>
      </c>
      <c r="B19" s="105">
        <f>Ост.НВ!B19+Ост.Ин!B19</f>
        <v>16420587.164046023</v>
      </c>
      <c r="C19" s="105">
        <f>Ост.НВ!C19+Ост.Ин!C19</f>
        <v>16662979.818602897</v>
      </c>
      <c r="D19" s="105">
        <f>Ост.НВ!D19+Ост.Ин!D19</f>
        <v>17114268.214118503</v>
      </c>
      <c r="E19" s="105">
        <f>Ост.НВ!E19+Ост.Ин!E19</f>
        <v>18538510.777291991</v>
      </c>
      <c r="F19" s="105">
        <f>Ост.НВ!F19+Ост.Ин!F19</f>
        <v>17121556.601286717</v>
      </c>
      <c r="G19" s="105">
        <f>Ост.НВ!G19+Ост.Ин!G19</f>
        <v>16860898.266909242</v>
      </c>
      <c r="H19" s="105">
        <f>Ост.НВ!H19+Ост.Ин!H19</f>
        <v>16486109.290939128</v>
      </c>
      <c r="I19" s="105">
        <f>Ост.НВ!I19+Ост.Ин!I19</f>
        <v>16395815.749872455</v>
      </c>
      <c r="J19" s="105">
        <f>Ост.НВ!J19+Ост.Ин!J19</f>
        <v>16089822.711649396</v>
      </c>
      <c r="K19" s="105">
        <f>Ост.НВ!K19+Ост.Ин!K19</f>
        <v>15104437.917141996</v>
      </c>
      <c r="L19" s="105">
        <f>Ост.НВ!L19+Ост.Ин!L19</f>
        <v>14739678.24050926</v>
      </c>
      <c r="M19" s="105">
        <f>Ост.НВ!M19+Ост.Ин!M19</f>
        <v>14363065.173318308</v>
      </c>
      <c r="N19" s="105">
        <f>Ост.НВ!N19+Ост.Ин!N19</f>
        <v>14276295.239725508</v>
      </c>
      <c r="O19" s="105">
        <f>Ост.НВ!O19+Ост.Ин!O19</f>
        <v>14323166.069906831</v>
      </c>
      <c r="P19" s="105">
        <v>14164090.289466022</v>
      </c>
      <c r="Q19" s="105">
        <v>14028443.951683192</v>
      </c>
      <c r="R19" s="105">
        <v>13577108.129604256</v>
      </c>
      <c r="S19" s="105">
        <v>13071319.871898118</v>
      </c>
      <c r="T19" s="105">
        <v>12519496.466621455</v>
      </c>
      <c r="U19" s="105">
        <v>12246551.802989557</v>
      </c>
      <c r="V19" s="105">
        <v>12222555.525937621</v>
      </c>
      <c r="W19" s="105">
        <v>12386457.383870024</v>
      </c>
      <c r="X19" s="105">
        <v>12295364.816208668</v>
      </c>
      <c r="Y19" s="105">
        <v>12774165.148276642</v>
      </c>
      <c r="Z19" s="105">
        <v>12888656.266632043</v>
      </c>
      <c r="AA19" s="105">
        <v>13292093.080815714</v>
      </c>
      <c r="AB19" s="105">
        <v>13702096.576118311</v>
      </c>
      <c r="AC19" s="105">
        <v>13648720.800614575</v>
      </c>
      <c r="AD19" s="105">
        <v>12664046.2980101</v>
      </c>
      <c r="AE19" s="105">
        <v>12617313.2865442</v>
      </c>
      <c r="AF19" s="105">
        <v>12771184.664787499</v>
      </c>
      <c r="AG19" s="105">
        <v>12977875.696624801</v>
      </c>
      <c r="AH19" s="105">
        <v>12905311.0781761</v>
      </c>
      <c r="AI19" s="105">
        <v>12782009.867032001</v>
      </c>
      <c r="AJ19" s="105">
        <v>12641702.071733</v>
      </c>
      <c r="AK19" s="105">
        <v>12651951.812080801</v>
      </c>
      <c r="AL19" s="105">
        <v>13568276.1522463</v>
      </c>
      <c r="AM19" s="105">
        <f>[3]Остаток!B24</f>
        <v>13397947.8127615</v>
      </c>
      <c r="AN19"/>
      <c r="AO19"/>
      <c r="AP19"/>
      <c r="AQ19"/>
      <c r="AR19"/>
      <c r="AS19"/>
      <c r="AT19"/>
      <c r="AU19"/>
      <c r="AV19"/>
      <c r="AW19"/>
    </row>
    <row r="20" spans="1:49" s="1" customFormat="1" ht="13.35" customHeight="1" x14ac:dyDescent="0.2">
      <c r="A20" s="99" t="s">
        <v>6</v>
      </c>
      <c r="B20" s="105">
        <f>Ост.НВ!B20+Ост.Ин!B20</f>
        <v>1189031.833600272</v>
      </c>
      <c r="C20" s="105">
        <f>Ост.НВ!C20+Ост.Ин!C20</f>
        <v>1231923.2560704441</v>
      </c>
      <c r="D20" s="105">
        <f>Ост.НВ!D20+Ост.Ин!D20</f>
        <v>1218173.3332985251</v>
      </c>
      <c r="E20" s="105">
        <f>Ост.НВ!E20+Ост.Ин!E20</f>
        <v>1261638.6768032</v>
      </c>
      <c r="F20" s="105">
        <f>Ост.НВ!F20+Ост.Ин!F20</f>
        <v>1208641.6059426521</v>
      </c>
      <c r="G20" s="105">
        <f>Ост.НВ!G20+Ост.Ин!G20</f>
        <v>1309407.910918005</v>
      </c>
      <c r="H20" s="105">
        <f>Ост.НВ!H20+Ост.Ин!H20</f>
        <v>1307023.168375174</v>
      </c>
      <c r="I20" s="105">
        <f>Ост.НВ!I20+Ост.Ин!I20</f>
        <v>1422821.142609512</v>
      </c>
      <c r="J20" s="105">
        <f>Ост.НВ!J20+Ост.Ин!J20</f>
        <v>1481867.7935389541</v>
      </c>
      <c r="K20" s="105">
        <f>Ост.НВ!K20+Ост.Ин!K20</f>
        <v>1474303.0531349552</v>
      </c>
      <c r="L20" s="105">
        <f>Ост.НВ!L20+Ост.Ин!L20</f>
        <v>1446663.5974723222</v>
      </c>
      <c r="M20" s="105">
        <f>Ост.НВ!M20+Ост.Ин!M20</f>
        <v>1407184.8657989702</v>
      </c>
      <c r="N20" s="105">
        <f>Ост.НВ!N20+Ост.Ин!N20</f>
        <v>1502412.6952548956</v>
      </c>
      <c r="O20" s="105">
        <f>Ост.НВ!O20+Ост.Ин!O20</f>
        <v>1575076.9058232852</v>
      </c>
      <c r="P20" s="105">
        <v>1412817.0369562618</v>
      </c>
      <c r="Q20" s="105">
        <v>1444618.5695999409</v>
      </c>
      <c r="R20" s="105">
        <v>1449917.1796788941</v>
      </c>
      <c r="S20" s="105">
        <v>1534427.849857002</v>
      </c>
      <c r="T20" s="105">
        <v>1466305.9728052621</v>
      </c>
      <c r="U20" s="105">
        <v>1396501.9398578573</v>
      </c>
      <c r="V20" s="105">
        <v>1472817.8523562336</v>
      </c>
      <c r="W20" s="105">
        <v>1479700.2188047129</v>
      </c>
      <c r="X20" s="105">
        <v>1507682.9295568094</v>
      </c>
      <c r="Y20" s="105">
        <v>1550661.0733852249</v>
      </c>
      <c r="Z20" s="105">
        <v>1633195.3455543811</v>
      </c>
      <c r="AA20" s="105">
        <v>1704307.2968587093</v>
      </c>
      <c r="AB20" s="105">
        <v>1768526.0304936022</v>
      </c>
      <c r="AC20" s="105">
        <v>1797419.5623382058</v>
      </c>
      <c r="AD20" s="105">
        <v>1743526.2670630401</v>
      </c>
      <c r="AE20" s="105">
        <v>1723735.4102410499</v>
      </c>
      <c r="AF20" s="105">
        <v>1751643.52917104</v>
      </c>
      <c r="AG20" s="105">
        <v>1711655.9985636701</v>
      </c>
      <c r="AH20" s="105">
        <v>1712774.23196355</v>
      </c>
      <c r="AI20" s="105">
        <v>1815084.3728695</v>
      </c>
      <c r="AJ20" s="105">
        <v>1991305.16427369</v>
      </c>
      <c r="AK20" s="105">
        <v>2123115.9876643899</v>
      </c>
      <c r="AL20" s="105">
        <v>2216539.6793776201</v>
      </c>
      <c r="AM20" s="105">
        <f>[3]Остаток!B25</f>
        <v>2246404.36426083</v>
      </c>
      <c r="AN20"/>
      <c r="AO20"/>
      <c r="AP20"/>
      <c r="AQ20"/>
      <c r="AR20"/>
      <c r="AS20"/>
      <c r="AT20"/>
      <c r="AU20"/>
      <c r="AV20"/>
      <c r="AW20"/>
    </row>
    <row r="21" spans="1:49" s="1" customFormat="1" ht="13.35" customHeight="1" x14ac:dyDescent="0.2">
      <c r="A21" s="100" t="s">
        <v>10</v>
      </c>
      <c r="B21" s="105">
        <f>Ост.НВ!B21+Ост.Ин!B21</f>
        <v>0</v>
      </c>
      <c r="C21" s="105">
        <f>Ост.НВ!C21+Ост.Ин!C21</f>
        <v>0</v>
      </c>
      <c r="D21" s="105">
        <f>Ост.НВ!D21+Ост.Ин!D21</f>
        <v>0</v>
      </c>
      <c r="E21" s="105">
        <f>Ост.НВ!E21+Ост.Ин!E21</f>
        <v>0</v>
      </c>
      <c r="F21" s="105">
        <f>Ост.НВ!F21+Ост.Ин!F21</f>
        <v>0</v>
      </c>
      <c r="G21" s="105">
        <f>Ост.НВ!G21+Ост.Ин!G21</f>
        <v>0</v>
      </c>
      <c r="H21" s="105">
        <f>Ост.НВ!H21+Ост.Ин!H21</f>
        <v>0</v>
      </c>
      <c r="I21" s="105">
        <f>Ост.НВ!I21+Ост.Ин!I21</f>
        <v>0</v>
      </c>
      <c r="J21" s="105">
        <f>Ост.НВ!J21+Ост.Ин!J21</f>
        <v>0</v>
      </c>
      <c r="K21" s="105">
        <f>Ост.НВ!K21+Ост.Ин!K21</f>
        <v>0</v>
      </c>
      <c r="L21" s="105">
        <f>Ост.НВ!L21+Ост.Ин!L21</f>
        <v>0</v>
      </c>
      <c r="M21" s="105">
        <f>Ост.НВ!M21+Ост.Ин!M21</f>
        <v>0</v>
      </c>
      <c r="N21" s="105">
        <f>Ост.НВ!N21+Ост.Ин!N21</f>
        <v>0</v>
      </c>
      <c r="O21" s="105">
        <f>Ост.НВ!O21+Ост.Ин!O21</f>
        <v>0</v>
      </c>
      <c r="P21" s="105">
        <v>0</v>
      </c>
      <c r="Q21" s="105">
        <v>0</v>
      </c>
      <c r="R21" s="105">
        <v>0</v>
      </c>
      <c r="S21" s="105">
        <v>0</v>
      </c>
      <c r="T21" s="105">
        <v>0</v>
      </c>
      <c r="U21" s="105">
        <v>0</v>
      </c>
      <c r="V21" s="105">
        <v>0</v>
      </c>
      <c r="W21" s="105">
        <v>0</v>
      </c>
      <c r="X21" s="105">
        <v>0</v>
      </c>
      <c r="Y21" s="105">
        <v>0</v>
      </c>
      <c r="Z21" s="105">
        <v>0</v>
      </c>
      <c r="AA21" s="105">
        <v>0</v>
      </c>
      <c r="AB21" s="105">
        <v>0</v>
      </c>
      <c r="AC21" s="105">
        <v>0</v>
      </c>
      <c r="AD21" s="105">
        <v>0</v>
      </c>
      <c r="AE21" s="105">
        <v>0</v>
      </c>
      <c r="AF21" s="105">
        <v>0</v>
      </c>
      <c r="AG21" s="105">
        <v>0</v>
      </c>
      <c r="AH21" s="105">
        <v>0</v>
      </c>
      <c r="AI21" s="105">
        <v>0</v>
      </c>
      <c r="AJ21" s="105">
        <v>0</v>
      </c>
      <c r="AK21" s="105">
        <v>0</v>
      </c>
      <c r="AL21" s="105">
        <v>0</v>
      </c>
      <c r="AM21" s="105">
        <f>[3]Остаток!B26</f>
        <v>0</v>
      </c>
      <c r="AN21"/>
      <c r="AO21"/>
      <c r="AP21"/>
      <c r="AQ21"/>
      <c r="AR21"/>
      <c r="AS21"/>
      <c r="AT21"/>
      <c r="AU21"/>
      <c r="AV21"/>
      <c r="AW21"/>
    </row>
    <row r="22" spans="1:49" s="98" customFormat="1" ht="13.35" customHeight="1" x14ac:dyDescent="0.2">
      <c r="A22" s="101" t="s">
        <v>11</v>
      </c>
      <c r="B22" s="106">
        <f>Ост.НВ!B22+Ост.Ин!B22</f>
        <v>10123187.023032749</v>
      </c>
      <c r="C22" s="106">
        <f>Ост.НВ!C22+Ост.Ин!C22</f>
        <v>9580007.8308482245</v>
      </c>
      <c r="D22" s="106">
        <f>Ост.НВ!D22+Ост.Ин!D22</f>
        <v>9522599.8322954755</v>
      </c>
      <c r="E22" s="106">
        <f>Ост.НВ!E22+Ост.Ин!E22</f>
        <v>10405448.896131601</v>
      </c>
      <c r="F22" s="106">
        <f>Ост.НВ!F22+Ост.Ин!F22</f>
        <v>9598138.9763220921</v>
      </c>
      <c r="G22" s="106">
        <f>Ост.НВ!G22+Ост.Ин!G22</f>
        <v>9799005.8054095432</v>
      </c>
      <c r="H22" s="106">
        <f>Ост.НВ!H22+Ост.Ин!H22</f>
        <v>10099046.467721205</v>
      </c>
      <c r="I22" s="106">
        <f>Ост.НВ!I22+Ост.Ин!I22</f>
        <v>10141361.196770821</v>
      </c>
      <c r="J22" s="106">
        <f>Ост.НВ!J22+Ост.Ин!J22</f>
        <v>9703329.4198191427</v>
      </c>
      <c r="K22" s="106">
        <f>Ост.НВ!K22+Ост.Ин!K22</f>
        <v>9699172.9435971156</v>
      </c>
      <c r="L22" s="106">
        <f>Ост.НВ!L22+Ост.Ин!L22</f>
        <v>9449637.7510421947</v>
      </c>
      <c r="M22" s="106">
        <f>Ост.НВ!M22+Ост.Ин!M22</f>
        <v>9016012.5247547366</v>
      </c>
      <c r="N22" s="106">
        <f>Ост.НВ!N22+Ост.Ин!N22</f>
        <v>9428338.5375830363</v>
      </c>
      <c r="O22" s="106">
        <f>Ост.НВ!O22+Ост.Ин!O22</f>
        <v>9401397.247178426</v>
      </c>
      <c r="P22" s="106">
        <v>9322644.0595389344</v>
      </c>
      <c r="Q22" s="106">
        <v>9423543.4001469165</v>
      </c>
      <c r="R22" s="106">
        <v>9109808.2607921753</v>
      </c>
      <c r="S22" s="106">
        <v>9290173.3726832401</v>
      </c>
      <c r="T22" s="106">
        <v>8933863.9829858523</v>
      </c>
      <c r="U22" s="106">
        <v>8753700.4979935512</v>
      </c>
      <c r="V22" s="106">
        <v>9184666.2224854603</v>
      </c>
      <c r="W22" s="106">
        <v>9299110.6051426213</v>
      </c>
      <c r="X22" s="106">
        <v>8730553.6125892736</v>
      </c>
      <c r="Y22" s="106">
        <v>10072269.994962081</v>
      </c>
      <c r="Z22" s="106">
        <v>9927877.4534281548</v>
      </c>
      <c r="AA22" s="106">
        <v>8851759.6393972896</v>
      </c>
      <c r="AB22" s="106">
        <v>8709629.1659405995</v>
      </c>
      <c r="AC22" s="106">
        <v>9461651.6398022398</v>
      </c>
      <c r="AD22" s="106">
        <v>8707338.7249454092</v>
      </c>
      <c r="AE22" s="106">
        <v>9815035.3358198293</v>
      </c>
      <c r="AF22" s="106">
        <v>9712667.9999589007</v>
      </c>
      <c r="AG22" s="106">
        <v>8778706.1025934499</v>
      </c>
      <c r="AH22" s="106">
        <v>8433490.5274432693</v>
      </c>
      <c r="AI22" s="106">
        <v>8300235.0177864796</v>
      </c>
      <c r="AJ22" s="106">
        <v>7877438.5105354805</v>
      </c>
      <c r="AK22" s="106">
        <v>7699294.3167253202</v>
      </c>
      <c r="AL22" s="106">
        <v>8229377.0413252199</v>
      </c>
      <c r="AM22" s="106">
        <f>[3]Остаток!B27</f>
        <v>7538348.1663743397</v>
      </c>
      <c r="AN22"/>
      <c r="AO22"/>
      <c r="AP22"/>
      <c r="AQ22"/>
      <c r="AR22"/>
      <c r="AS22"/>
      <c r="AT22"/>
      <c r="AU22"/>
      <c r="AV22"/>
      <c r="AW22"/>
    </row>
    <row r="23" spans="1:49" s="1" customFormat="1" ht="13.35" customHeight="1" x14ac:dyDescent="0.2">
      <c r="A23" s="99" t="s">
        <v>3</v>
      </c>
      <c r="B23" s="105">
        <f>Ост.НВ!B23+Ост.Ин!B23</f>
        <v>2203064.83566749</v>
      </c>
      <c r="C23" s="105">
        <f>Ост.НВ!C23+Ост.Ин!C23</f>
        <v>1891325.4783381121</v>
      </c>
      <c r="D23" s="105">
        <f>Ост.НВ!D23+Ост.Ин!D23</f>
        <v>1885875.1436918499</v>
      </c>
      <c r="E23" s="105">
        <f>Ост.НВ!E23+Ост.Ин!E23</f>
        <v>2122270.7444372</v>
      </c>
      <c r="F23" s="105">
        <f>Ост.НВ!F23+Ост.Ин!F23</f>
        <v>2118379.409304494</v>
      </c>
      <c r="G23" s="105">
        <f>Ост.НВ!G23+Ост.Ин!G23</f>
        <v>2032639.995106865</v>
      </c>
      <c r="H23" s="105">
        <f>Ост.НВ!H23+Ост.Ин!H23</f>
        <v>1906802.9194131619</v>
      </c>
      <c r="I23" s="105">
        <f>Ост.НВ!I23+Ост.Ин!I23</f>
        <v>2045551.8339502381</v>
      </c>
      <c r="J23" s="105">
        <f>Ост.НВ!J23+Ост.Ин!J23</f>
        <v>2143058.7836399758</v>
      </c>
      <c r="K23" s="105">
        <f>Ост.НВ!K23+Ост.Ин!K23</f>
        <v>2295007.4322094698</v>
      </c>
      <c r="L23" s="105">
        <f>Ост.НВ!L23+Ост.Ин!L23</f>
        <v>2469596.9469539309</v>
      </c>
      <c r="M23" s="105">
        <f>Ост.НВ!M23+Ост.Ин!M23</f>
        <v>2307175.5083451546</v>
      </c>
      <c r="N23" s="105">
        <f>Ост.НВ!N23+Ост.Ин!N23</f>
        <v>2292464.7956806235</v>
      </c>
      <c r="O23" s="105">
        <f>Ост.НВ!O23+Ост.Ин!O23</f>
        <v>2651204.0546827763</v>
      </c>
      <c r="P23" s="105">
        <v>2687289.8518809457</v>
      </c>
      <c r="Q23" s="105">
        <v>2606862.0563047393</v>
      </c>
      <c r="R23" s="105">
        <v>2850556.4597248277</v>
      </c>
      <c r="S23" s="105">
        <v>2755072.7067985823</v>
      </c>
      <c r="T23" s="105">
        <v>2812539.2452182388</v>
      </c>
      <c r="U23" s="105">
        <v>2886894.1679229466</v>
      </c>
      <c r="V23" s="105">
        <v>2933603.8264535912</v>
      </c>
      <c r="W23" s="105">
        <v>2818418.3262695521</v>
      </c>
      <c r="X23" s="105">
        <v>2961079.369095624</v>
      </c>
      <c r="Y23" s="105">
        <v>3362784.4438658641</v>
      </c>
      <c r="Z23" s="105">
        <v>3075541.6598208481</v>
      </c>
      <c r="AA23" s="105">
        <v>2884765.9979418134</v>
      </c>
      <c r="AB23" s="105">
        <v>3013585.3738359734</v>
      </c>
      <c r="AC23" s="105">
        <v>3718756.8334591044</v>
      </c>
      <c r="AD23" s="105">
        <v>3386001.3752317899</v>
      </c>
      <c r="AE23" s="105">
        <v>3592857.6296623298</v>
      </c>
      <c r="AF23" s="105">
        <v>3241274.3100926401</v>
      </c>
      <c r="AG23" s="105">
        <v>2799497.1097794301</v>
      </c>
      <c r="AH23" s="105">
        <v>2666737.44029749</v>
      </c>
      <c r="AI23" s="105">
        <v>2679026.7827755199</v>
      </c>
      <c r="AJ23" s="105">
        <v>2616806.50211275</v>
      </c>
      <c r="AK23" s="105">
        <v>2527430.88388472</v>
      </c>
      <c r="AL23" s="105">
        <v>2773622.2205444998</v>
      </c>
      <c r="AM23" s="105">
        <f>[3]Остаток!B28</f>
        <v>2923299.34764138</v>
      </c>
      <c r="AN23"/>
      <c r="AO23"/>
      <c r="AP23"/>
      <c r="AQ23"/>
      <c r="AR23"/>
      <c r="AS23"/>
      <c r="AT23"/>
      <c r="AU23"/>
      <c r="AV23"/>
      <c r="AW23"/>
    </row>
    <row r="24" spans="1:49" s="1" customFormat="1" ht="13.35" customHeight="1" x14ac:dyDescent="0.2">
      <c r="A24" s="99" t="s">
        <v>4</v>
      </c>
      <c r="B24" s="105">
        <f>Ост.НВ!B24+Ост.Ин!B24</f>
        <v>3444880.8118212288</v>
      </c>
      <c r="C24" s="105">
        <f>Ост.НВ!C24+Ост.Ин!C24</f>
        <v>3227056.3619095879</v>
      </c>
      <c r="D24" s="105">
        <f>Ост.НВ!D24+Ост.Ин!D24</f>
        <v>3113719.264362325</v>
      </c>
      <c r="E24" s="105">
        <f>Ост.НВ!E24+Ост.Ин!E24</f>
        <v>3435047.1431924999</v>
      </c>
      <c r="F24" s="105">
        <f>Ост.НВ!F24+Ост.Ин!F24</f>
        <v>3150003.1544797421</v>
      </c>
      <c r="G24" s="105">
        <f>Ост.НВ!G24+Ост.Ин!G24</f>
        <v>3407900.4095574152</v>
      </c>
      <c r="H24" s="105">
        <f>Ост.НВ!H24+Ост.Ин!H24</f>
        <v>3965100.7334463894</v>
      </c>
      <c r="I24" s="105">
        <f>Ост.НВ!I24+Ост.Ин!I24</f>
        <v>3984813.8995367251</v>
      </c>
      <c r="J24" s="105">
        <f>Ост.НВ!J24+Ост.Ин!J24</f>
        <v>3793611.3507032003</v>
      </c>
      <c r="K24" s="105">
        <f>Ост.НВ!K24+Ост.Ин!K24</f>
        <v>3984304.8947646758</v>
      </c>
      <c r="L24" s="105">
        <f>Ост.НВ!L24+Ост.Ин!L24</f>
        <v>3751216.5560288038</v>
      </c>
      <c r="M24" s="105">
        <f>Ост.НВ!M24+Ост.Ин!M24</f>
        <v>3741760.4419346838</v>
      </c>
      <c r="N24" s="105">
        <f>Ост.НВ!N24+Ост.Ин!N24</f>
        <v>4185885.8502010396</v>
      </c>
      <c r="O24" s="105">
        <f>Ост.НВ!O24+Ост.Ин!O24</f>
        <v>3781466.2329265978</v>
      </c>
      <c r="P24" s="105">
        <v>3921111.4909879714</v>
      </c>
      <c r="Q24" s="105">
        <v>4205110.8752075098</v>
      </c>
      <c r="R24" s="105">
        <v>3808220.5012979433</v>
      </c>
      <c r="S24" s="105">
        <v>4106929.8555458793</v>
      </c>
      <c r="T24" s="105">
        <v>3919919.4363424215</v>
      </c>
      <c r="U24" s="105">
        <v>3804616.2061007777</v>
      </c>
      <c r="V24" s="105">
        <v>4195973.3719727593</v>
      </c>
      <c r="W24" s="105">
        <v>4505503.7810164448</v>
      </c>
      <c r="X24" s="105">
        <v>3835158.8159715077</v>
      </c>
      <c r="Y24" s="105">
        <v>4745638.3019766305</v>
      </c>
      <c r="Z24" s="105">
        <v>4796983.7383664921</v>
      </c>
      <c r="AA24" s="105">
        <v>3835929.3385619577</v>
      </c>
      <c r="AB24" s="105">
        <v>3522813.0146011841</v>
      </c>
      <c r="AC24" s="105">
        <v>3782798.2037432259</v>
      </c>
      <c r="AD24" s="105">
        <v>3488597.39255573</v>
      </c>
      <c r="AE24" s="105">
        <v>4301205.1959111104</v>
      </c>
      <c r="AF24" s="105">
        <v>4611680.4191455599</v>
      </c>
      <c r="AG24" s="105">
        <v>4141313.6409991598</v>
      </c>
      <c r="AH24" s="105">
        <v>3948054.4359950698</v>
      </c>
      <c r="AI24" s="105">
        <v>3757463.27843345</v>
      </c>
      <c r="AJ24" s="105">
        <v>3298643.0538904802</v>
      </c>
      <c r="AK24" s="105">
        <v>3242522.70889783</v>
      </c>
      <c r="AL24" s="105">
        <v>3440054.7507321602</v>
      </c>
      <c r="AM24" s="105">
        <f>[3]Остаток!B29</f>
        <v>2658092.28960989</v>
      </c>
      <c r="AN24"/>
      <c r="AO24"/>
      <c r="AP24"/>
      <c r="AQ24"/>
      <c r="AR24"/>
      <c r="AS24"/>
      <c r="AT24"/>
      <c r="AU24"/>
      <c r="AV24"/>
      <c r="AW24"/>
    </row>
    <row r="25" spans="1:49" s="1" customFormat="1" ht="13.35" customHeight="1" x14ac:dyDescent="0.2">
      <c r="A25" s="99" t="s">
        <v>5</v>
      </c>
      <c r="B25" s="105">
        <f>Ост.НВ!B25+Ост.Ин!B25</f>
        <v>4027881.2175571038</v>
      </c>
      <c r="C25" s="105">
        <f>Ост.НВ!C25+Ост.Ин!C25</f>
        <v>3983621.3870139802</v>
      </c>
      <c r="D25" s="105">
        <f>Ост.НВ!D25+Ост.Ин!D25</f>
        <v>4096296.06591825</v>
      </c>
      <c r="E25" s="105">
        <f>Ост.НВ!E25+Ост.Ин!E25</f>
        <v>4444629.3542069998</v>
      </c>
      <c r="F25" s="105">
        <f>Ост.НВ!F25+Ост.Ин!F25</f>
        <v>3975362.0773212938</v>
      </c>
      <c r="G25" s="105">
        <f>Ост.НВ!G25+Ост.Ин!G25</f>
        <v>3884285.7311668755</v>
      </c>
      <c r="H25" s="105">
        <f>Ост.НВ!H25+Ост.Ин!H25</f>
        <v>3743368.8608044377</v>
      </c>
      <c r="I25" s="105">
        <f>Ост.НВ!I25+Ост.Ин!I25</f>
        <v>3612690.8473271946</v>
      </c>
      <c r="J25" s="105">
        <f>Ост.НВ!J25+Ост.Ин!J25</f>
        <v>3222567.5529990601</v>
      </c>
      <c r="K25" s="105">
        <f>Ост.НВ!K25+Ост.Ин!K25</f>
        <v>2847594.2171271541</v>
      </c>
      <c r="L25" s="105">
        <f>Ост.НВ!L25+Ост.Ин!L25</f>
        <v>2727035.7025315366</v>
      </c>
      <c r="M25" s="105">
        <f>Ост.НВ!M25+Ост.Ин!M25</f>
        <v>2541767.9044412109</v>
      </c>
      <c r="N25" s="105">
        <f>Ост.НВ!N25+Ост.Ин!N25</f>
        <v>2387471.8243517359</v>
      </c>
      <c r="O25" s="105">
        <f>Ост.НВ!O25+Ост.Ин!O25</f>
        <v>2316803.0318460739</v>
      </c>
      <c r="P25" s="105">
        <v>2234039.6213266798</v>
      </c>
      <c r="Q25" s="105">
        <v>2141898.8478013924</v>
      </c>
      <c r="R25" s="105">
        <v>1999388.5895834859</v>
      </c>
      <c r="S25" s="105">
        <v>1862414.8559153141</v>
      </c>
      <c r="T25" s="105">
        <v>1727550.4431192072</v>
      </c>
      <c r="U25" s="105">
        <v>1634488.078248048</v>
      </c>
      <c r="V25" s="105">
        <v>1558519.8737223581</v>
      </c>
      <c r="W25" s="105">
        <v>1488391.0441924925</v>
      </c>
      <c r="X25" s="105">
        <v>1410592.6173407838</v>
      </c>
      <c r="Y25" s="105">
        <v>1449379.9916583518</v>
      </c>
      <c r="Z25" s="105">
        <v>1447020.4557343649</v>
      </c>
      <c r="AA25" s="105">
        <v>1486473.8814512521</v>
      </c>
      <c r="AB25" s="105">
        <v>1501098.8599973319</v>
      </c>
      <c r="AC25" s="105">
        <v>1236631.8045385883</v>
      </c>
      <c r="AD25" s="105">
        <v>1122843.89355661</v>
      </c>
      <c r="AE25" s="105">
        <v>1144476.79211537</v>
      </c>
      <c r="AF25" s="105">
        <v>1125843.2901480501</v>
      </c>
      <c r="AG25" s="105">
        <v>1155646.5337523301</v>
      </c>
      <c r="AH25" s="105">
        <v>1124063.62949876</v>
      </c>
      <c r="AI25" s="105">
        <v>1075286.0334604499</v>
      </c>
      <c r="AJ25" s="105">
        <v>1032558.1026612601</v>
      </c>
      <c r="AK25" s="105">
        <v>993307.67414636305</v>
      </c>
      <c r="AL25" s="105">
        <v>1044777.8618157899</v>
      </c>
      <c r="AM25" s="105">
        <f>[3]Остаток!B30</f>
        <v>994967.34900811396</v>
      </c>
      <c r="AN25"/>
      <c r="AO25"/>
      <c r="AP25"/>
      <c r="AQ25"/>
      <c r="AR25"/>
      <c r="AS25"/>
      <c r="AT25"/>
      <c r="AU25"/>
      <c r="AV25"/>
      <c r="AW25"/>
    </row>
    <row r="26" spans="1:49" s="1" customFormat="1" ht="13.35" customHeight="1" x14ac:dyDescent="0.2">
      <c r="A26" s="99" t="s">
        <v>6</v>
      </c>
      <c r="B26" s="105">
        <f>Ост.НВ!B26+Ост.Ин!B26</f>
        <v>447360.15798692696</v>
      </c>
      <c r="C26" s="105">
        <f>Ост.НВ!C26+Ост.Ин!C26</f>
        <v>478004.60358654399</v>
      </c>
      <c r="D26" s="105">
        <f>Ост.НВ!D26+Ост.Ин!D26</f>
        <v>426709.35832305002</v>
      </c>
      <c r="E26" s="105">
        <f>Ост.НВ!E26+Ост.Ин!E26</f>
        <v>403501.65429490001</v>
      </c>
      <c r="F26" s="105">
        <f>Ост.НВ!F26+Ост.Ин!F26</f>
        <v>354394.33521656203</v>
      </c>
      <c r="G26" s="105">
        <f>Ост.НВ!G26+Ост.Ин!G26</f>
        <v>474179.66957839002</v>
      </c>
      <c r="H26" s="105">
        <f>Ост.НВ!H26+Ост.Ин!H26</f>
        <v>483773.95405721397</v>
      </c>
      <c r="I26" s="105">
        <f>Ост.НВ!I26+Ост.Ин!I26</f>
        <v>498304.61595666187</v>
      </c>
      <c r="J26" s="105">
        <f>Ост.НВ!J26+Ост.Ин!J26</f>
        <v>544091.73247690592</v>
      </c>
      <c r="K26" s="105">
        <f>Ост.НВ!K26+Ост.Ин!K26</f>
        <v>572266.39949581504</v>
      </c>
      <c r="L26" s="105">
        <f>Ост.НВ!L26+Ост.Ин!L26</f>
        <v>501788.54552792385</v>
      </c>
      <c r="M26" s="105">
        <f>Ост.НВ!M26+Ост.Ин!M26</f>
        <v>425308.67003368621</v>
      </c>
      <c r="N26" s="105">
        <f>Ост.НВ!N26+Ост.Ин!N26</f>
        <v>562516.06734963926</v>
      </c>
      <c r="O26" s="105">
        <f>Ост.НВ!O26+Ост.Ин!O26</f>
        <v>651923.92772297934</v>
      </c>
      <c r="P26" s="105">
        <v>480203.09534333879</v>
      </c>
      <c r="Q26" s="105">
        <v>469671.62083327398</v>
      </c>
      <c r="R26" s="105">
        <v>451642.71018591843</v>
      </c>
      <c r="S26" s="105">
        <v>565755.9544234646</v>
      </c>
      <c r="T26" s="105">
        <v>473854.85830598319</v>
      </c>
      <c r="U26" s="105">
        <v>427702.04572177702</v>
      </c>
      <c r="V26" s="105">
        <v>496569.15033675137</v>
      </c>
      <c r="W26" s="105">
        <v>486797.45366413007</v>
      </c>
      <c r="X26" s="105">
        <v>523722.81018135854</v>
      </c>
      <c r="Y26" s="105">
        <v>514467.25746123411</v>
      </c>
      <c r="Z26" s="105">
        <v>608331.59950645105</v>
      </c>
      <c r="AA26" s="105">
        <v>644590.42144226551</v>
      </c>
      <c r="AB26" s="105">
        <v>672131.91750611027</v>
      </c>
      <c r="AC26" s="105">
        <v>723464.7980613187</v>
      </c>
      <c r="AD26" s="105">
        <v>709896.06360127998</v>
      </c>
      <c r="AE26" s="105">
        <v>776495.71813100704</v>
      </c>
      <c r="AF26" s="105">
        <v>733869.98057264904</v>
      </c>
      <c r="AG26" s="105">
        <v>682248.81806253095</v>
      </c>
      <c r="AH26" s="105">
        <v>694635.02165194601</v>
      </c>
      <c r="AI26" s="105">
        <v>788458.92311706196</v>
      </c>
      <c r="AJ26" s="105">
        <v>929430.85187099001</v>
      </c>
      <c r="AK26" s="105">
        <v>936033.04979640397</v>
      </c>
      <c r="AL26" s="105">
        <v>970922.20823278103</v>
      </c>
      <c r="AM26" s="105">
        <f>[3]Остаток!B31</f>
        <v>961989.18011496402</v>
      </c>
      <c r="AN26"/>
      <c r="AO26"/>
      <c r="AP26"/>
      <c r="AQ26"/>
      <c r="AR26"/>
      <c r="AS26"/>
      <c r="AT26"/>
      <c r="AU26"/>
      <c r="AV26"/>
      <c r="AW26"/>
    </row>
    <row r="27" spans="1:49" s="98" customFormat="1" ht="13.35" customHeight="1" x14ac:dyDescent="0.2">
      <c r="A27" s="101" t="s">
        <v>12</v>
      </c>
      <c r="B27" s="106">
        <f>Ост.НВ!B27+Ост.Ин!B27</f>
        <v>14842256.142121173</v>
      </c>
      <c r="C27" s="106">
        <f>Ост.НВ!C27+Ост.Ин!C27</f>
        <v>15160697.396981705</v>
      </c>
      <c r="D27" s="106">
        <f>Ост.НВ!D27+Ост.Ин!D27</f>
        <v>15780291.803933663</v>
      </c>
      <c r="E27" s="106">
        <f>Ост.НВ!E27+Ост.Ин!E27</f>
        <v>16952023.174904659</v>
      </c>
      <c r="F27" s="106">
        <f>Ост.НВ!F27+Ост.Ин!F27</f>
        <v>15877770.464993035</v>
      </c>
      <c r="G27" s="106">
        <f>Ост.НВ!G27+Ост.Ин!G27</f>
        <v>15677364.280791778</v>
      </c>
      <c r="H27" s="106">
        <f>Ост.НВ!H27+Ост.Ин!H27</f>
        <v>15549759.061565468</v>
      </c>
      <c r="I27" s="106">
        <f>Ост.НВ!I27+Ост.Ин!I27</f>
        <v>15694425.162176009</v>
      </c>
      <c r="J27" s="106">
        <f>Ост.НВ!J27+Ост.Ин!J27</f>
        <v>16095591.540366419</v>
      </c>
      <c r="K27" s="106">
        <f>Ост.НВ!K27+Ост.Ин!K27</f>
        <v>15620762.042829838</v>
      </c>
      <c r="L27" s="106">
        <f>Ост.НВ!L27+Ост.Ин!L27</f>
        <v>15411478.011570403</v>
      </c>
      <c r="M27" s="106">
        <f>Ост.НВ!M27+Ост.Ин!M27</f>
        <v>15237476.604914807</v>
      </c>
      <c r="N27" s="106">
        <f>Ост.НВ!N27+Ост.Ин!N27</f>
        <v>15378017.517665859</v>
      </c>
      <c r="O27" s="106">
        <f>Ост.НВ!O27+Ост.Ин!O27</f>
        <v>15568139.599883966</v>
      </c>
      <c r="P27" s="106">
        <v>15548260.902502501</v>
      </c>
      <c r="Q27" s="106">
        <v>15480571.37778008</v>
      </c>
      <c r="R27" s="106">
        <v>15424558.342732731</v>
      </c>
      <c r="S27" s="106">
        <v>14975771.601025587</v>
      </c>
      <c r="T27" s="106">
        <v>14692169.312148612</v>
      </c>
      <c r="U27" s="106">
        <v>14344908.398141429</v>
      </c>
      <c r="V27" s="106">
        <v>14528059.500146719</v>
      </c>
      <c r="W27" s="106">
        <v>15105038.656132884</v>
      </c>
      <c r="X27" s="106">
        <v>15023218.138132723</v>
      </c>
      <c r="Y27" s="106">
        <v>15600752.942707136</v>
      </c>
      <c r="Z27" s="106">
        <v>15783438.370910835</v>
      </c>
      <c r="AA27" s="106">
        <v>16464526.994894199</v>
      </c>
      <c r="AB27" s="106">
        <v>16880516.762255296</v>
      </c>
      <c r="AC27" s="106">
        <v>16729313.043149227</v>
      </c>
      <c r="AD27" s="106">
        <v>15668602.834183</v>
      </c>
      <c r="AE27" s="106">
        <v>15685355.9930577</v>
      </c>
      <c r="AF27" s="106">
        <v>16190677.0732587</v>
      </c>
      <c r="AG27" s="106">
        <v>16477182.4094931</v>
      </c>
      <c r="AH27" s="106">
        <v>16564650.726368601</v>
      </c>
      <c r="AI27" s="106">
        <v>16449468.4967236</v>
      </c>
      <c r="AJ27" s="106">
        <v>16264333.9932364</v>
      </c>
      <c r="AK27" s="106">
        <v>16509172.820557499</v>
      </c>
      <c r="AL27" s="106">
        <v>17631187.235133398</v>
      </c>
      <c r="AM27" s="106">
        <f>[3]Остаток!B32</f>
        <v>17478789.0832032</v>
      </c>
      <c r="AN27"/>
      <c r="AO27"/>
      <c r="AP27"/>
      <c r="AQ27"/>
      <c r="AR27"/>
      <c r="AS27"/>
      <c r="AT27"/>
      <c r="AU27"/>
      <c r="AV27"/>
      <c r="AW27"/>
    </row>
    <row r="28" spans="1:49" s="1" customFormat="1" ht="13.35" customHeight="1" x14ac:dyDescent="0.2">
      <c r="A28" s="99" t="s">
        <v>3</v>
      </c>
      <c r="B28" s="105">
        <f>Ост.НВ!B28+Ост.Ин!B28</f>
        <v>377552.335073567</v>
      </c>
      <c r="C28" s="105">
        <f>Ост.НВ!C28+Ост.Ин!C28</f>
        <v>363265.50703039998</v>
      </c>
      <c r="D28" s="105">
        <f>Ост.НВ!D28+Ост.Ин!D28</f>
        <v>425446.65735570004</v>
      </c>
      <c r="E28" s="105">
        <f>Ост.НВ!E28+Ост.Ин!E28</f>
        <v>453507.83907029999</v>
      </c>
      <c r="F28" s="105">
        <f>Ост.НВ!F28+Ост.Ин!F28</f>
        <v>445202.766212894</v>
      </c>
      <c r="G28" s="105">
        <f>Ост.НВ!G28+Ост.Ин!G28</f>
        <v>462802.79152675997</v>
      </c>
      <c r="H28" s="105">
        <f>Ост.НВ!H28+Ост.Ин!H28</f>
        <v>446767.446890914</v>
      </c>
      <c r="I28" s="105">
        <f>Ост.НВ!I28+Ост.Ин!I28</f>
        <v>442443.902269018</v>
      </c>
      <c r="J28" s="105">
        <f>Ост.НВ!J28+Ост.Ин!J28</f>
        <v>498517.45570679998</v>
      </c>
      <c r="K28" s="105">
        <f>Ост.НВ!K28+Ост.Ин!K28</f>
        <v>521496.18738987396</v>
      </c>
      <c r="L28" s="105">
        <f>Ост.НВ!L28+Ост.Ин!L28</f>
        <v>574695.0366124151</v>
      </c>
      <c r="M28" s="105">
        <f>Ост.НВ!M28+Ост.Ин!M28</f>
        <v>505485.2424851465</v>
      </c>
      <c r="N28" s="105">
        <f>Ост.НВ!N28+Ост.Ин!N28</f>
        <v>526255.60441856983</v>
      </c>
      <c r="O28" s="105">
        <f>Ост.НВ!O28+Ост.Ин!O28</f>
        <v>576704.01511698042</v>
      </c>
      <c r="P28" s="105">
        <v>607098.24284748221</v>
      </c>
      <c r="Q28" s="105">
        <v>614445.88108751725</v>
      </c>
      <c r="R28" s="105">
        <v>735660.90976923972</v>
      </c>
      <c r="S28" s="105">
        <v>695325.08132892766</v>
      </c>
      <c r="T28" s="105">
        <v>848617.60973702045</v>
      </c>
      <c r="U28" s="105">
        <v>689247.03093837912</v>
      </c>
      <c r="V28" s="105">
        <v>769622.71406398038</v>
      </c>
      <c r="W28" s="105">
        <v>781416.87981993437</v>
      </c>
      <c r="X28" s="105">
        <v>741040.28427678032</v>
      </c>
      <c r="Y28" s="105">
        <v>781414.75639553065</v>
      </c>
      <c r="Z28" s="105">
        <v>861001.94764385605</v>
      </c>
      <c r="AA28" s="105">
        <v>1021806.7762227186</v>
      </c>
      <c r="AB28" s="105">
        <v>1074400.2550942637</v>
      </c>
      <c r="AC28" s="105">
        <v>799126.94642485678</v>
      </c>
      <c r="AD28" s="105">
        <v>801586.33119469602</v>
      </c>
      <c r="AE28" s="105">
        <v>879782.28179951594</v>
      </c>
      <c r="AF28" s="105">
        <v>947803.79147147597</v>
      </c>
      <c r="AG28" s="105">
        <v>953931.50790900097</v>
      </c>
      <c r="AH28" s="105">
        <v>1010177.53914818</v>
      </c>
      <c r="AI28" s="105">
        <v>1064477.5157091699</v>
      </c>
      <c r="AJ28" s="105">
        <v>1146624.2287177499</v>
      </c>
      <c r="AK28" s="105">
        <v>1206488.7374592701</v>
      </c>
      <c r="AL28" s="105">
        <v>1303948.0138537199</v>
      </c>
      <c r="AM28" s="105">
        <f>[3]Остаток!B33</f>
        <v>1266878.6149102401</v>
      </c>
      <c r="AN28"/>
      <c r="AO28"/>
      <c r="AP28"/>
      <c r="AQ28"/>
      <c r="AR28"/>
      <c r="AS28"/>
      <c r="AT28"/>
      <c r="AU28"/>
      <c r="AV28"/>
      <c r="AW28"/>
    </row>
    <row r="29" spans="1:49" s="1" customFormat="1" ht="13.35" customHeight="1" x14ac:dyDescent="0.2">
      <c r="A29" s="99" t="s">
        <v>4</v>
      </c>
      <c r="B29" s="105">
        <f>Ост.НВ!B29+Ост.Ин!B29</f>
        <v>1875038.9526630579</v>
      </c>
      <c r="C29" s="105">
        <f>Ост.НВ!C29+Ост.Ин!C29</f>
        <v>1921557.4072692962</v>
      </c>
      <c r="D29" s="105">
        <f>Ост.НВ!D29+Ост.Ин!D29</f>
        <v>2092124.8121353001</v>
      </c>
      <c r="E29" s="105">
        <f>Ост.НВ!E29+Ост.Ин!E29</f>
        <v>2160231.5253641997</v>
      </c>
      <c r="F29" s="105">
        <f>Ост.НВ!F29+Ост.Ин!F29</f>
        <v>1969911.8370581022</v>
      </c>
      <c r="G29" s="105">
        <f>Ост.НВ!G29+Ост.Ин!G29</f>
        <v>1929520.146928035</v>
      </c>
      <c r="H29" s="105">
        <f>Ост.НВ!H29+Ост.Ин!H29</f>
        <v>1990461.6355168622</v>
      </c>
      <c r="I29" s="105">
        <f>Ост.НВ!I29+Ост.Ин!I29</f>
        <v>2019265.0265507121</v>
      </c>
      <c r="J29" s="105">
        <f>Ост.НВ!J29+Ост.Ин!J29</f>
        <v>2134536.193984516</v>
      </c>
      <c r="K29" s="105">
        <f>Ост.НВ!K29+Ост.Ин!K29</f>
        <v>2233486.7368530431</v>
      </c>
      <c r="L29" s="105">
        <f>Ост.НВ!L29+Ост.Ин!L29</f>
        <v>2147232.5640791343</v>
      </c>
      <c r="M29" s="105">
        <f>Ост.НВ!M29+Ост.Ин!M29</f>
        <v>2180216.1752286353</v>
      </c>
      <c r="N29" s="105">
        <f>Ост.НВ!N29+Ост.Ин!N29</f>
        <v>2272031.9194398648</v>
      </c>
      <c r="O29" s="105">
        <f>Ост.НВ!O29+Ост.Ин!O29</f>
        <v>2315530.7232587449</v>
      </c>
      <c r="P29" s="105">
        <v>2326314.8313452676</v>
      </c>
      <c r="Q29" s="105">
        <v>2255113.1908272346</v>
      </c>
      <c r="R29" s="105">
        <v>2354157.3348249616</v>
      </c>
      <c r="S29" s="105">
        <v>2338433.9982528766</v>
      </c>
      <c r="T29" s="105">
        <v>2283564.4392770911</v>
      </c>
      <c r="U29" s="105">
        <v>2261268.7049995745</v>
      </c>
      <c r="V29" s="105">
        <v>2296853.9416992329</v>
      </c>
      <c r="W29" s="105">
        <v>2604193.9953662571</v>
      </c>
      <c r="X29" s="105">
        <v>2578902.9914858299</v>
      </c>
      <c r="Y29" s="105">
        <v>2628118.0223784228</v>
      </c>
      <c r="Z29" s="105">
        <v>2605457.3776605153</v>
      </c>
      <c r="AA29" s="105">
        <v>2716830.8368562646</v>
      </c>
      <c r="AB29" s="105">
        <v>2638011.853528535</v>
      </c>
      <c r="AC29" s="105">
        <v>2540109.2967415228</v>
      </c>
      <c r="AD29" s="105">
        <v>2372881.8465155298</v>
      </c>
      <c r="AE29" s="105">
        <v>2460050.8109658598</v>
      </c>
      <c r="AF29" s="105">
        <v>2649496.3073212299</v>
      </c>
      <c r="AG29" s="105">
        <v>2738577.0950939199</v>
      </c>
      <c r="AH29" s="105">
        <v>2817689.3418343002</v>
      </c>
      <c r="AI29" s="105">
        <v>2710267.2391543202</v>
      </c>
      <c r="AJ29" s="105">
        <v>2504484.5280998098</v>
      </c>
      <c r="AK29" s="105">
        <v>2513777.7830997198</v>
      </c>
      <c r="AL29" s="105">
        <v>2619294.35260309</v>
      </c>
      <c r="AM29" s="105">
        <f>[3]Остаток!B34</f>
        <v>2583440.5653174301</v>
      </c>
      <c r="AN29"/>
      <c r="AO29"/>
      <c r="AP29"/>
      <c r="AQ29"/>
      <c r="AR29"/>
      <c r="AS29"/>
      <c r="AT29"/>
      <c r="AU29"/>
      <c r="AV29"/>
      <c r="AW29"/>
    </row>
    <row r="30" spans="1:49" s="1" customFormat="1" ht="13.35" customHeight="1" x14ac:dyDescent="0.2">
      <c r="A30" s="99" t="s">
        <v>5</v>
      </c>
      <c r="B30" s="105">
        <f>Ост.НВ!B30+Ост.Ин!B30</f>
        <v>11852724.271006003</v>
      </c>
      <c r="C30" s="105">
        <f>Ост.НВ!C30+Ост.Ин!C30</f>
        <v>12125551.09357401</v>
      </c>
      <c r="D30" s="105">
        <f>Ост.НВ!D30+Ост.Ин!D30</f>
        <v>12481201.303145189</v>
      </c>
      <c r="E30" s="105">
        <f>Ост.НВ!E30+Ост.Ин!E30</f>
        <v>13484326.733165961</v>
      </c>
      <c r="F30" s="105">
        <f>Ост.НВ!F30+Ост.Ин!F30</f>
        <v>12617356.219677348</v>
      </c>
      <c r="G30" s="105">
        <f>Ост.НВ!G30+Ост.Ин!G30</f>
        <v>12453740.83458117</v>
      </c>
      <c r="H30" s="105">
        <f>Ост.НВ!H30+Ост.Ин!H30</f>
        <v>12293159.838978931</v>
      </c>
      <c r="I30" s="105">
        <f>Ост.НВ!I30+Ост.Ин!I30</f>
        <v>12360752.796749029</v>
      </c>
      <c r="J30" s="105">
        <f>Ост.НВ!J30+Ост.Ин!J30</f>
        <v>12528502.947260652</v>
      </c>
      <c r="K30" s="105">
        <f>Ост.НВ!K30+Ост.Ин!K30</f>
        <v>11963832.465947779</v>
      </c>
      <c r="L30" s="105">
        <f>Ост.НВ!L30+Ост.Ин!L30</f>
        <v>11744675.359754458</v>
      </c>
      <c r="M30" s="105">
        <f>Ост.НВ!M30+Ост.Ин!M30</f>
        <v>11569898.992255742</v>
      </c>
      <c r="N30" s="105">
        <f>Ост.НВ!N30+Ост.Ин!N30</f>
        <v>11639833.36672217</v>
      </c>
      <c r="O30" s="105">
        <f>Ост.НВ!O30+Ост.Ин!O30</f>
        <v>11752751.884227933</v>
      </c>
      <c r="P30" s="105">
        <v>11682233.88751683</v>
      </c>
      <c r="Q30" s="105">
        <v>11636065.357918661</v>
      </c>
      <c r="R30" s="105">
        <v>11336465.629465554</v>
      </c>
      <c r="S30" s="105">
        <v>10973340.626830246</v>
      </c>
      <c r="T30" s="105">
        <v>10567536.149455225</v>
      </c>
      <c r="U30" s="105">
        <v>10425592.768887395</v>
      </c>
      <c r="V30" s="105">
        <v>10485334.143184025</v>
      </c>
      <c r="W30" s="105">
        <v>10726525.016626108</v>
      </c>
      <c r="X30" s="105">
        <v>10719314.742994662</v>
      </c>
      <c r="Y30" s="105">
        <v>11155026.348009191</v>
      </c>
      <c r="Z30" s="105">
        <v>11292115.299558535</v>
      </c>
      <c r="AA30" s="105">
        <v>11666172.506398775</v>
      </c>
      <c r="AB30" s="105">
        <v>12071710.540645009</v>
      </c>
      <c r="AC30" s="105">
        <v>12316122.035705963</v>
      </c>
      <c r="AD30" s="105">
        <v>11460504.453011001</v>
      </c>
      <c r="AE30" s="105">
        <v>11398283.2081823</v>
      </c>
      <c r="AF30" s="105">
        <v>11575603.984767601</v>
      </c>
      <c r="AG30" s="105">
        <v>11755266.625988999</v>
      </c>
      <c r="AH30" s="105">
        <v>11718644.6350745</v>
      </c>
      <c r="AI30" s="105">
        <v>11648098.292107699</v>
      </c>
      <c r="AJ30" s="105">
        <v>11551350.9240162</v>
      </c>
      <c r="AK30" s="105">
        <v>11601823.3621305</v>
      </c>
      <c r="AL30" s="105">
        <v>12462327.397531699</v>
      </c>
      <c r="AM30" s="105">
        <f>[3]Остаток!B35</f>
        <v>12344054.7188296</v>
      </c>
      <c r="AN30"/>
      <c r="AO30"/>
      <c r="AP30"/>
      <c r="AQ30"/>
      <c r="AR30"/>
      <c r="AS30"/>
      <c r="AT30"/>
      <c r="AU30"/>
      <c r="AV30"/>
      <c r="AW30"/>
    </row>
    <row r="31" spans="1:49" s="1" customFormat="1" ht="13.35" customHeight="1" x14ac:dyDescent="0.2">
      <c r="A31" s="99" t="s">
        <v>6</v>
      </c>
      <c r="B31" s="105">
        <f>Ост.НВ!B31+Ост.Ин!B31</f>
        <v>736940.58337854501</v>
      </c>
      <c r="C31" s="105">
        <f>Ост.НВ!C31+Ост.Ин!C31</f>
        <v>750323.38910799997</v>
      </c>
      <c r="D31" s="105">
        <f>Ост.НВ!D31+Ост.Ин!D31</f>
        <v>781519.03129747498</v>
      </c>
      <c r="E31" s="105">
        <f>Ост.НВ!E31+Ост.Ин!E31</f>
        <v>853957.07730420004</v>
      </c>
      <c r="F31" s="105">
        <f>Ост.НВ!F31+Ост.Ин!F31</f>
        <v>845299.64204468997</v>
      </c>
      <c r="G31" s="105">
        <f>Ост.НВ!G31+Ост.Ин!G31</f>
        <v>831300.50775581505</v>
      </c>
      <c r="H31" s="105">
        <f>Ост.НВ!H31+Ост.Ин!H31</f>
        <v>819370.14017875993</v>
      </c>
      <c r="I31" s="105">
        <f>Ост.НВ!I31+Ост.Ин!I31</f>
        <v>871963.43660725001</v>
      </c>
      <c r="J31" s="105">
        <f>Ост.НВ!J31+Ост.Ин!J31</f>
        <v>934034.94341444806</v>
      </c>
      <c r="K31" s="105">
        <f>Ост.НВ!K31+Ост.Ин!K31</f>
        <v>901946.65263913991</v>
      </c>
      <c r="L31" s="105">
        <f>Ост.НВ!L31+Ост.Ин!L31</f>
        <v>944875.05112439825</v>
      </c>
      <c r="M31" s="105">
        <f>Ост.НВ!M31+Ост.Ин!M31</f>
        <v>981876.19494528405</v>
      </c>
      <c r="N31" s="105">
        <f>Ост.НВ!N31+Ост.Ин!N31</f>
        <v>939896.62708525639</v>
      </c>
      <c r="O31" s="105">
        <f>Ост.НВ!O31+Ост.Ин!O31</f>
        <v>923152.9772803057</v>
      </c>
      <c r="P31" s="105">
        <v>932613.94079292333</v>
      </c>
      <c r="Q31" s="105">
        <v>974946.94794666709</v>
      </c>
      <c r="R31" s="105">
        <v>998274.46867297543</v>
      </c>
      <c r="S31" s="105">
        <v>968671.89461353736</v>
      </c>
      <c r="T31" s="105">
        <v>992451.11367927887</v>
      </c>
      <c r="U31" s="105">
        <v>968799.89331608044</v>
      </c>
      <c r="V31" s="105">
        <v>976248.7011994822</v>
      </c>
      <c r="W31" s="105">
        <v>992902.76432058308</v>
      </c>
      <c r="X31" s="105">
        <v>983960.11937545089</v>
      </c>
      <c r="Y31" s="105">
        <v>1036193.8159239907</v>
      </c>
      <c r="Z31" s="105">
        <v>1024863.74604793</v>
      </c>
      <c r="AA31" s="105">
        <v>1059716.8754164439</v>
      </c>
      <c r="AB31" s="105">
        <v>1096394.112987492</v>
      </c>
      <c r="AC31" s="105">
        <v>1073954.7642768871</v>
      </c>
      <c r="AD31" s="105">
        <v>1033630.20346176</v>
      </c>
      <c r="AE31" s="105">
        <v>947239.69211003999</v>
      </c>
      <c r="AF31" s="105">
        <v>1017772.98969839</v>
      </c>
      <c r="AG31" s="105">
        <v>1029407.18050114</v>
      </c>
      <c r="AH31" s="105">
        <v>1018139.2103116</v>
      </c>
      <c r="AI31" s="105">
        <v>1026625.44975243</v>
      </c>
      <c r="AJ31" s="105">
        <v>1061874.3124027001</v>
      </c>
      <c r="AK31" s="105">
        <v>1187082.93786799</v>
      </c>
      <c r="AL31" s="105">
        <v>1245617.4711448399</v>
      </c>
      <c r="AM31" s="105">
        <f>[3]Остаток!B36</f>
        <v>1284415.1841458699</v>
      </c>
      <c r="AN31"/>
      <c r="AO31"/>
      <c r="AP31"/>
      <c r="AQ31"/>
      <c r="AR31"/>
      <c r="AS31"/>
      <c r="AT31"/>
      <c r="AU31"/>
      <c r="AV31"/>
      <c r="AW31"/>
    </row>
    <row r="32" spans="1:49" s="1" customFormat="1" ht="13.35" customHeight="1" outlineLevel="1" x14ac:dyDescent="0.2">
      <c r="A32" s="102" t="s">
        <v>13</v>
      </c>
      <c r="B32" s="105">
        <f>Ост.НВ!B32+Ост.Ин!B32</f>
        <v>1732404.7504892</v>
      </c>
      <c r="C32" s="105">
        <f>Ост.НВ!C32+Ост.Ин!C32</f>
        <v>1791830.7550417001</v>
      </c>
      <c r="D32" s="105">
        <f>Ост.НВ!D32+Ост.Ин!D32</f>
        <v>1901924.9416703999</v>
      </c>
      <c r="E32" s="105">
        <f>Ост.НВ!E32+Ост.Ин!E32</f>
        <v>2186370.5584437004</v>
      </c>
      <c r="F32" s="105">
        <f>Ост.НВ!F32+Ост.Ин!F32</f>
        <v>2045661.0393262</v>
      </c>
      <c r="G32" s="105">
        <f>Ост.НВ!G32+Ост.Ин!G32</f>
        <v>2013025.8779334999</v>
      </c>
      <c r="H32" s="105">
        <f>Ост.НВ!H32+Ост.Ин!H32</f>
        <v>1990991.6381799998</v>
      </c>
      <c r="I32" s="105">
        <f>Ост.НВ!I32+Ост.Ин!I32</f>
        <v>2003959.0686171998</v>
      </c>
      <c r="J32" s="105">
        <f>Ост.НВ!J32+Ост.Ин!J32</f>
        <v>2170173.0297003002</v>
      </c>
      <c r="K32" s="105">
        <f>Ост.НВ!K32+Ост.Ин!K32</f>
        <v>2159013.8364176</v>
      </c>
      <c r="L32" s="105">
        <f>Ост.НВ!L32+Ост.Ин!L32</f>
        <v>2145411.804096208</v>
      </c>
      <c r="M32" s="105">
        <v>2112568.9178544232</v>
      </c>
      <c r="N32" s="105">
        <f>Ост.НВ!N32+Ост.Ин!N32</f>
        <v>2146044.0108517166</v>
      </c>
      <c r="O32" s="105">
        <f>Ост.НВ!O32+Ост.Ин!O32</f>
        <v>2190109.3924454716</v>
      </c>
      <c r="P32" s="105">
        <v>2179829.2762000901</v>
      </c>
      <c r="Q32" s="105">
        <v>2200038.5558121949</v>
      </c>
      <c r="R32" s="105">
        <v>2171370.2234647581</v>
      </c>
      <c r="S32" s="105">
        <v>2146766.989647707</v>
      </c>
      <c r="T32" s="105">
        <v>2152003.2785269674</v>
      </c>
      <c r="U32" s="105">
        <v>2138176.4429569645</v>
      </c>
      <c r="V32" s="105">
        <v>2131795.7783325496</v>
      </c>
      <c r="W32" s="105">
        <v>2142345.90514246</v>
      </c>
      <c r="X32" s="105">
        <v>2097306.8528032401</v>
      </c>
      <c r="Y32" s="105">
        <v>2180174.0390888322</v>
      </c>
      <c r="Z32" s="105">
        <v>2233032.862626432</v>
      </c>
      <c r="AA32" s="105">
        <v>2284481.5695810639</v>
      </c>
      <c r="AB32" s="105">
        <v>2389698.7149132104</v>
      </c>
      <c r="AC32" s="105">
        <v>2532505.6384444758</v>
      </c>
      <c r="AD32" s="105">
        <v>2333203.6100423699</v>
      </c>
      <c r="AE32" s="105">
        <v>2290234.1957050902</v>
      </c>
      <c r="AF32" s="105">
        <v>2257393.8103178702</v>
      </c>
      <c r="AG32" s="105">
        <v>2325057.3095487398</v>
      </c>
      <c r="AH32" s="105">
        <v>2290116.23551377</v>
      </c>
      <c r="AI32" s="105">
        <v>2253441.4275267399</v>
      </c>
      <c r="AJ32" s="105">
        <v>2243966.3301417502</v>
      </c>
      <c r="AK32" s="105">
        <v>2225288.0521602901</v>
      </c>
      <c r="AL32" s="105">
        <v>2507940.9793826002</v>
      </c>
      <c r="AM32" s="105">
        <f>[3]Остаток!B37</f>
        <v>2452840.5275578699</v>
      </c>
      <c r="AN32"/>
      <c r="AO32"/>
      <c r="AP32"/>
      <c r="AQ32"/>
      <c r="AR32"/>
      <c r="AS32"/>
      <c r="AT32"/>
      <c r="AU32"/>
      <c r="AV32"/>
      <c r="AW32"/>
    </row>
    <row r="33" spans="1:49" s="1" customFormat="1" ht="13.35" customHeight="1" outlineLevel="1" x14ac:dyDescent="0.2">
      <c r="A33" s="99" t="s">
        <v>3</v>
      </c>
      <c r="B33" s="105">
        <f>Ост.НВ!B33+Ост.Ин!B33</f>
        <v>1693.7279999999998</v>
      </c>
      <c r="C33" s="105">
        <f>Ост.НВ!C33+Ост.Ин!C33</f>
        <v>0</v>
      </c>
      <c r="D33" s="105">
        <f>Ост.НВ!D33+Ост.Ин!D33</f>
        <v>0</v>
      </c>
      <c r="E33" s="105">
        <f>Ост.НВ!E33+Ост.Ин!E33</f>
        <v>0</v>
      </c>
      <c r="F33" s="105">
        <f>Ост.НВ!F33+Ост.Ин!F33</f>
        <v>0</v>
      </c>
      <c r="G33" s="105">
        <f>Ост.НВ!G33+Ост.Ин!G33</f>
        <v>705.5</v>
      </c>
      <c r="H33" s="105">
        <f>Ост.НВ!H33+Ост.Ин!H33</f>
        <v>705.5</v>
      </c>
      <c r="I33" s="105">
        <f>Ост.НВ!I33+Ост.Ин!I33</f>
        <v>660.5</v>
      </c>
      <c r="J33" s="105">
        <f>Ост.НВ!J33+Ост.Ин!J33</f>
        <v>0</v>
      </c>
      <c r="K33" s="105">
        <f>Ост.НВ!K33+Ост.Ин!K33</f>
        <v>0</v>
      </c>
      <c r="L33" s="105">
        <f>Ост.НВ!L33+Ост.Ин!L33</f>
        <v>0</v>
      </c>
      <c r="M33" s="105">
        <v>0</v>
      </c>
      <c r="N33" s="105">
        <f>Ост.НВ!N33+Ост.Ин!N33</f>
        <v>0</v>
      </c>
      <c r="O33" s="105">
        <f>Ост.НВ!O33+Ост.Ин!O33</f>
        <v>0</v>
      </c>
      <c r="P33" s="105">
        <v>0</v>
      </c>
      <c r="Q33" s="105">
        <v>2471.999968912</v>
      </c>
      <c r="R33" s="105">
        <v>2412.9999701919996</v>
      </c>
      <c r="S33" s="105">
        <v>2385.9999559380003</v>
      </c>
      <c r="T33" s="105">
        <v>2264.9999733759996</v>
      </c>
      <c r="U33" s="105">
        <v>2245.9999962499996</v>
      </c>
      <c r="V33" s="105">
        <v>2242.95902798</v>
      </c>
      <c r="W33" s="105">
        <v>2244.0000276720002</v>
      </c>
      <c r="X33" s="105">
        <v>2164.000034828</v>
      </c>
      <c r="Y33" s="105">
        <v>2274.9513044999999</v>
      </c>
      <c r="Z33" s="105">
        <v>2269.0000074209997</v>
      </c>
      <c r="AA33" s="105">
        <v>2327.9999707399998</v>
      </c>
      <c r="AB33" s="105">
        <v>2457.0000149490002</v>
      </c>
      <c r="AC33" s="105">
        <v>2647.0000001920002</v>
      </c>
      <c r="AD33" s="105">
        <v>2362.9999637000001</v>
      </c>
      <c r="AE33" s="105">
        <v>2259.939132216</v>
      </c>
      <c r="AF33" s="105">
        <v>2202.99995524</v>
      </c>
      <c r="AG33" s="105">
        <v>2284.9098705800002</v>
      </c>
      <c r="AH33" s="105" t="s">
        <v>2</v>
      </c>
      <c r="AI33" s="105" t="s">
        <v>2</v>
      </c>
      <c r="AJ33" s="105" t="s">
        <v>2</v>
      </c>
      <c r="AK33" s="105" t="s">
        <v>2</v>
      </c>
      <c r="AL33" s="105" t="s">
        <v>2</v>
      </c>
      <c r="AM33" s="105" t="str">
        <f>[3]Остаток!B38</f>
        <v>0,00</v>
      </c>
      <c r="AN33"/>
      <c r="AO33"/>
      <c r="AP33"/>
      <c r="AQ33"/>
      <c r="AR33"/>
      <c r="AS33"/>
      <c r="AT33"/>
      <c r="AU33"/>
      <c r="AV33"/>
      <c r="AW33"/>
    </row>
    <row r="34" spans="1:49" s="1" customFormat="1" ht="13.35" customHeight="1" outlineLevel="1" x14ac:dyDescent="0.2">
      <c r="A34" s="99" t="s">
        <v>4</v>
      </c>
      <c r="B34" s="105">
        <f>Ост.НВ!B34+Ост.Ин!B34</f>
        <v>8309.9289131999994</v>
      </c>
      <c r="C34" s="105">
        <f>Ост.НВ!C34+Ост.Ин!C34</f>
        <v>8225.2111884000005</v>
      </c>
      <c r="D34" s="105">
        <f>Ост.НВ!D34+Ост.Ин!D34</f>
        <v>8772.3439280000002</v>
      </c>
      <c r="E34" s="105">
        <f>Ост.НВ!E34+Ост.Ин!E34</f>
        <v>9892.3888915999996</v>
      </c>
      <c r="F34" s="105">
        <f>Ост.НВ!F34+Ост.Ин!F34</f>
        <v>8698.9224812000011</v>
      </c>
      <c r="G34" s="105">
        <f>Ост.НВ!G34+Ост.Ин!G34</f>
        <v>8243.8571804000003</v>
      </c>
      <c r="H34" s="105">
        <f>Ост.НВ!H34+Ост.Ин!H34</f>
        <v>7833.5089535999987</v>
      </c>
      <c r="I34" s="105">
        <f>Ост.НВ!I34+Ост.Ин!I34</f>
        <v>7244.3817112000006</v>
      </c>
      <c r="J34" s="105">
        <f>Ост.НВ!J34+Ост.Ин!J34</f>
        <v>7051.0685652000002</v>
      </c>
      <c r="K34" s="105">
        <f>Ост.НВ!K34+Ост.Ин!K34</f>
        <v>6450.5829375000003</v>
      </c>
      <c r="L34" s="105">
        <f>Ост.НВ!L34+Ост.Ин!L34</f>
        <v>5103.5639861359996</v>
      </c>
      <c r="M34" s="105">
        <v>3725.503416041</v>
      </c>
      <c r="N34" s="105">
        <f>Ост.НВ!N34+Ост.Ин!N34</f>
        <v>2432.4365323000002</v>
      </c>
      <c r="O34" s="105">
        <f>Ост.НВ!O34+Ост.Ин!O34</f>
        <v>2473.5591129919999</v>
      </c>
      <c r="P34" s="105">
        <v>2454.5309214399999</v>
      </c>
      <c r="Q34" s="105">
        <v>3.5610394000000003</v>
      </c>
      <c r="R34" s="105">
        <v>3.4760911999999999</v>
      </c>
      <c r="S34" s="105">
        <v>3.4371453000000001</v>
      </c>
      <c r="T34" s="105">
        <v>3.4348384000000003</v>
      </c>
      <c r="U34" s="105">
        <v>3.4067485</v>
      </c>
      <c r="V34" s="105">
        <v>3.4018633</v>
      </c>
      <c r="W34" s="105">
        <v>3.4037630999999999</v>
      </c>
      <c r="X34" s="105">
        <v>4006.5958676000005</v>
      </c>
      <c r="Y34" s="105">
        <v>4091.240127</v>
      </c>
      <c r="Z34" s="105">
        <v>4092.6001759999999</v>
      </c>
      <c r="AA34" s="105">
        <v>4105.7787035370002</v>
      </c>
      <c r="AB34" s="105">
        <v>2404.0818375389999</v>
      </c>
      <c r="AC34" s="105">
        <v>1814.9630520239998</v>
      </c>
      <c r="AD34" s="105">
        <v>1867.6328809839999</v>
      </c>
      <c r="AE34" s="105">
        <v>1517.059715936</v>
      </c>
      <c r="AF34" s="105">
        <v>1412.4819350299999</v>
      </c>
      <c r="AG34" s="105">
        <v>1465.425582698</v>
      </c>
      <c r="AH34" s="105">
        <v>2001.8933411319999</v>
      </c>
      <c r="AI34" s="105">
        <v>1946.0347503959999</v>
      </c>
      <c r="AJ34" s="105">
        <v>1896.41662208</v>
      </c>
      <c r="AK34" s="105">
        <v>1394.9816677440001</v>
      </c>
      <c r="AL34" s="105">
        <v>1381.5475898080001</v>
      </c>
      <c r="AM34" s="105">
        <f>[3]Остаток!B39</f>
        <v>1310.0392758559999</v>
      </c>
      <c r="AN34"/>
      <c r="AO34"/>
      <c r="AP34"/>
      <c r="AQ34"/>
      <c r="AR34"/>
      <c r="AS34"/>
      <c r="AT34"/>
      <c r="AU34"/>
      <c r="AV34"/>
      <c r="AW34"/>
    </row>
    <row r="35" spans="1:49" s="1" customFormat="1" ht="13.35" customHeight="1" outlineLevel="1" x14ac:dyDescent="0.2">
      <c r="A35" s="99" t="s">
        <v>5</v>
      </c>
      <c r="B35" s="105">
        <f>Ост.НВ!B35+Ост.Ин!B35</f>
        <v>1722401.0935759998</v>
      </c>
      <c r="C35" s="105">
        <f>Ост.НВ!C35+Ост.Ин!C35</f>
        <v>1783605.5438533004</v>
      </c>
      <c r="D35" s="105">
        <f>Ост.НВ!D35+Ост.Ин!D35</f>
        <v>1893152.5977423999</v>
      </c>
      <c r="E35" s="105">
        <f>Ост.НВ!E35+Ост.Ин!E35</f>
        <v>2176478.1695521004</v>
      </c>
      <c r="F35" s="105">
        <f>Ост.НВ!F35+Ост.Ин!F35</f>
        <v>2036962.1168450001</v>
      </c>
      <c r="G35" s="105">
        <f>Ост.НВ!G35+Ост.Ин!G35</f>
        <v>2004076.5207530998</v>
      </c>
      <c r="H35" s="105">
        <f>Ост.НВ!H35+Ост.Ин!H35</f>
        <v>1982452.6292264001</v>
      </c>
      <c r="I35" s="105">
        <f>Ост.НВ!I35+Ост.Ин!I35</f>
        <v>1996054.1869060001</v>
      </c>
      <c r="J35" s="105">
        <f>Ост.НВ!J35+Ост.Ин!J35</f>
        <v>2163121.9611351001</v>
      </c>
      <c r="K35" s="105">
        <f>Ост.НВ!K35+Ост.Ин!K35</f>
        <v>2152563.2534801001</v>
      </c>
      <c r="L35" s="105">
        <f>Ост.НВ!L35+Ост.Ин!L35</f>
        <v>2140308.2401100718</v>
      </c>
      <c r="M35" s="105">
        <v>2108843.4144383823</v>
      </c>
      <c r="N35" s="105">
        <f>Ост.НВ!N35+Ост.Ин!N35</f>
        <v>2143611.5743194167</v>
      </c>
      <c r="O35" s="105">
        <f>Ост.НВ!O35+Ост.Ин!O35</f>
        <v>2187635.8333324799</v>
      </c>
      <c r="P35" s="105">
        <v>2177374.74527865</v>
      </c>
      <c r="Q35" s="105">
        <v>2197562.9948038831</v>
      </c>
      <c r="R35" s="105">
        <v>2168953.747403366</v>
      </c>
      <c r="S35" s="105">
        <v>2144377.552546469</v>
      </c>
      <c r="T35" s="105">
        <v>2149734.8437151914</v>
      </c>
      <c r="U35" s="105">
        <v>2135927.0362122152</v>
      </c>
      <c r="V35" s="105">
        <v>2129549.4174412698</v>
      </c>
      <c r="W35" s="105">
        <v>2140098.5013516881</v>
      </c>
      <c r="X35" s="105">
        <v>2091136.256900812</v>
      </c>
      <c r="Y35" s="105">
        <v>2173807.8476573322</v>
      </c>
      <c r="Z35" s="105">
        <v>2226671.2624430107</v>
      </c>
      <c r="AA35" s="105">
        <v>2278047.7909067869</v>
      </c>
      <c r="AB35" s="105">
        <v>2384837.6330607221</v>
      </c>
      <c r="AC35" s="105">
        <v>2528043.6753922598</v>
      </c>
      <c r="AD35" s="105">
        <v>2328972.9771976899</v>
      </c>
      <c r="AE35" s="105">
        <v>2286457.1968569402</v>
      </c>
      <c r="AF35" s="105">
        <v>2253778.32842759</v>
      </c>
      <c r="AG35" s="105">
        <v>2321306.97409546</v>
      </c>
      <c r="AH35" s="105">
        <v>2288114.3421726399</v>
      </c>
      <c r="AI35" s="105">
        <v>2251495.39277635</v>
      </c>
      <c r="AJ35" s="105">
        <v>2242069.9135196698</v>
      </c>
      <c r="AK35" s="105">
        <v>2223893.07049254</v>
      </c>
      <c r="AL35" s="105">
        <v>2506559.4317927998</v>
      </c>
      <c r="AM35" s="105">
        <f>[3]Остаток!B40</f>
        <v>2451530.48828201</v>
      </c>
      <c r="AN35"/>
      <c r="AO35"/>
      <c r="AP35"/>
      <c r="AQ35"/>
      <c r="AR35"/>
      <c r="AS35"/>
      <c r="AT35"/>
      <c r="AU35"/>
      <c r="AV35"/>
      <c r="AW35"/>
    </row>
    <row r="36" spans="1:49" s="1" customFormat="1" ht="13.35" customHeight="1" outlineLevel="1" x14ac:dyDescent="0.2">
      <c r="A36" s="99" t="s">
        <v>6</v>
      </c>
      <c r="B36" s="105">
        <f>Ост.НВ!B36+Ост.Ин!B36</f>
        <v>0</v>
      </c>
      <c r="C36" s="105">
        <f>Ост.НВ!C36+Ост.Ин!C36</f>
        <v>0</v>
      </c>
      <c r="D36" s="105">
        <f>Ост.НВ!D36+Ост.Ин!D36</f>
        <v>0</v>
      </c>
      <c r="E36" s="105">
        <f>Ост.НВ!E36+Ост.Ин!E36</f>
        <v>0</v>
      </c>
      <c r="F36" s="105">
        <f>Ост.НВ!F36+Ост.Ин!F36</f>
        <v>0</v>
      </c>
      <c r="G36" s="105">
        <f>Ост.НВ!G36+Ост.Ин!G36</f>
        <v>0</v>
      </c>
      <c r="H36" s="105">
        <f>Ост.НВ!H36+Ост.Ин!H36</f>
        <v>0</v>
      </c>
      <c r="I36" s="105">
        <f>Ост.НВ!I36+Ост.Ин!I36</f>
        <v>0</v>
      </c>
      <c r="J36" s="105">
        <f>Ост.НВ!J36+Ост.Ин!J36</f>
        <v>0</v>
      </c>
      <c r="K36" s="105">
        <f>Ост.НВ!K36+Ост.Ин!K36</f>
        <v>0</v>
      </c>
      <c r="L36" s="105">
        <f>Ост.НВ!L36+Ост.Ин!L36</f>
        <v>0</v>
      </c>
      <c r="M36" s="105">
        <v>0</v>
      </c>
      <c r="N36" s="105">
        <f>Ост.НВ!N36+Ост.Ин!N36</f>
        <v>0</v>
      </c>
      <c r="O36" s="105">
        <f>Ост.НВ!O36+Ост.Ин!O36</f>
        <v>0</v>
      </c>
      <c r="P36" s="105">
        <v>0</v>
      </c>
      <c r="Q36" s="105">
        <v>0</v>
      </c>
      <c r="R36" s="105">
        <v>0</v>
      </c>
      <c r="S36" s="105">
        <v>0</v>
      </c>
      <c r="T36" s="105">
        <v>0</v>
      </c>
      <c r="U36" s="105">
        <v>0</v>
      </c>
      <c r="V36" s="105">
        <v>0</v>
      </c>
      <c r="W36" s="105">
        <v>0</v>
      </c>
      <c r="X36" s="105">
        <v>0</v>
      </c>
      <c r="Y36" s="105">
        <v>0</v>
      </c>
      <c r="Z36" s="105">
        <v>0</v>
      </c>
      <c r="AA36" s="105">
        <v>0</v>
      </c>
      <c r="AB36" s="105">
        <v>0</v>
      </c>
      <c r="AC36" s="105">
        <v>0</v>
      </c>
      <c r="AD36" s="105" t="s">
        <v>2</v>
      </c>
      <c r="AE36" s="105" t="s">
        <v>2</v>
      </c>
      <c r="AF36" s="105" t="s">
        <v>2</v>
      </c>
      <c r="AG36" s="105" t="s">
        <v>2</v>
      </c>
      <c r="AH36" s="105" t="s">
        <v>2</v>
      </c>
      <c r="AI36" s="105" t="s">
        <v>2</v>
      </c>
      <c r="AJ36" s="105" t="s">
        <v>2</v>
      </c>
      <c r="AK36" s="105" t="s">
        <v>2</v>
      </c>
      <c r="AL36" s="105" t="s">
        <v>2</v>
      </c>
      <c r="AM36" s="105" t="str">
        <f>[3]Остаток!B41</f>
        <v>0,00</v>
      </c>
      <c r="AN36"/>
      <c r="AO36"/>
      <c r="AP36"/>
      <c r="AQ36"/>
      <c r="AR36"/>
      <c r="AS36"/>
      <c r="AT36"/>
      <c r="AU36"/>
      <c r="AV36"/>
      <c r="AW36"/>
    </row>
    <row r="37" spans="1:49" s="1" customFormat="1" ht="13.35" customHeight="1" outlineLevel="1" x14ac:dyDescent="0.2">
      <c r="A37" s="100" t="s">
        <v>10</v>
      </c>
      <c r="B37" s="105">
        <f>Ост.НВ!B37+Ост.Ин!B37</f>
        <v>0</v>
      </c>
      <c r="C37" s="105">
        <f>Ост.НВ!C37+Ост.Ин!C37</f>
        <v>0</v>
      </c>
      <c r="D37" s="105">
        <f>Ост.НВ!D37+Ост.Ин!D37</f>
        <v>0</v>
      </c>
      <c r="E37" s="105">
        <f>Ост.НВ!E37+Ост.Ин!E37</f>
        <v>0</v>
      </c>
      <c r="F37" s="105">
        <f>Ост.НВ!F37+Ост.Ин!F37</f>
        <v>0</v>
      </c>
      <c r="G37" s="105">
        <f>Ост.НВ!G37+Ост.Ин!G37</f>
        <v>0</v>
      </c>
      <c r="H37" s="105">
        <f>Ост.НВ!H37+Ост.Ин!H37</f>
        <v>0</v>
      </c>
      <c r="I37" s="105">
        <f>Ост.НВ!I37+Ост.Ин!I37</f>
        <v>0</v>
      </c>
      <c r="J37" s="105">
        <f>Ост.НВ!J37+Ост.Ин!J37</f>
        <v>0</v>
      </c>
      <c r="K37" s="105">
        <f>Ост.НВ!K37+Ост.Ин!K37</f>
        <v>0</v>
      </c>
      <c r="L37" s="105">
        <f>Ост.НВ!L37+Ост.Ин!L37</f>
        <v>0</v>
      </c>
      <c r="M37" s="105">
        <v>0</v>
      </c>
      <c r="N37" s="105">
        <f>Ост.НВ!N37+Ост.Ин!N37</f>
        <v>0</v>
      </c>
      <c r="O37" s="105">
        <f>Ост.НВ!O37+Ост.Ин!O37</f>
        <v>0</v>
      </c>
      <c r="P37" s="105">
        <v>0</v>
      </c>
      <c r="Q37" s="105">
        <v>0</v>
      </c>
      <c r="R37" s="105">
        <v>0</v>
      </c>
      <c r="S37" s="105">
        <v>0</v>
      </c>
      <c r="T37" s="105">
        <v>0</v>
      </c>
      <c r="U37" s="105">
        <v>0</v>
      </c>
      <c r="V37" s="105">
        <v>0</v>
      </c>
      <c r="W37" s="105">
        <v>0</v>
      </c>
      <c r="X37" s="105">
        <v>0</v>
      </c>
      <c r="Y37" s="105">
        <v>0</v>
      </c>
      <c r="Z37" s="105">
        <v>0</v>
      </c>
      <c r="AA37" s="105">
        <v>0</v>
      </c>
      <c r="AB37" s="105">
        <v>0</v>
      </c>
      <c r="AC37" s="105">
        <v>0</v>
      </c>
      <c r="AD37" s="105">
        <v>0</v>
      </c>
      <c r="AE37" s="105">
        <v>0</v>
      </c>
      <c r="AF37" s="105">
        <v>0</v>
      </c>
      <c r="AG37" s="105">
        <v>0</v>
      </c>
      <c r="AH37" s="105">
        <v>0</v>
      </c>
      <c r="AI37" s="105">
        <v>0</v>
      </c>
      <c r="AJ37" s="105">
        <v>0</v>
      </c>
      <c r="AK37" s="105">
        <v>0</v>
      </c>
      <c r="AL37" s="105">
        <v>0</v>
      </c>
      <c r="AM37" s="105">
        <f>[3]Остаток!B42</f>
        <v>0</v>
      </c>
      <c r="AN37"/>
      <c r="AO37"/>
      <c r="AP37"/>
      <c r="AQ37"/>
      <c r="AR37"/>
      <c r="AS37"/>
      <c r="AT37"/>
      <c r="AU37"/>
      <c r="AV37"/>
      <c r="AW37"/>
    </row>
    <row r="38" spans="1:49" s="1" customFormat="1" ht="13.35" customHeight="1" outlineLevel="1" x14ac:dyDescent="0.2">
      <c r="A38" s="102" t="s">
        <v>11</v>
      </c>
      <c r="B38" s="105">
        <f>Ост.НВ!B38+Ост.Ин!B38</f>
        <v>1722019.6814011999</v>
      </c>
      <c r="C38" s="105">
        <f>Ост.НВ!C38+Ост.Ин!C38</f>
        <v>1783223.0528777002</v>
      </c>
      <c r="D38" s="105">
        <f>Ост.НВ!D38+Ост.Ин!D38</f>
        <v>1892755.8582019999</v>
      </c>
      <c r="E38" s="105">
        <f>Ост.НВ!E38+Ост.Ин!E38</f>
        <v>2176014.8082968001</v>
      </c>
      <c r="F38" s="105">
        <f>Ост.НВ!F38+Ост.Ин!F38</f>
        <v>2036529.9474156001</v>
      </c>
      <c r="G38" s="105">
        <f>Ост.НВ!G38+Ост.Ин!G38</f>
        <v>2004424.8255636999</v>
      </c>
      <c r="H38" s="105">
        <f>Ост.НВ!H38+Ост.Ин!H38</f>
        <v>1982946.8896871998</v>
      </c>
      <c r="I38" s="105">
        <f>Ост.НВ!I38+Ост.Ин!I38</f>
        <v>1996276.8962204</v>
      </c>
      <c r="J38" s="105">
        <f>Ост.НВ!J38+Ост.Ин!J38</f>
        <v>2162647.527059</v>
      </c>
      <c r="K38" s="105">
        <f>Ост.НВ!K38+Ост.Ин!K38</f>
        <v>2152096.0863636998</v>
      </c>
      <c r="L38" s="105">
        <f>Ост.НВ!L38+Ост.Ин!L38</f>
        <v>2139845.9011351201</v>
      </c>
      <c r="M38" s="105">
        <v>2108387.4771680404</v>
      </c>
      <c r="N38" s="105">
        <f>Ост.НВ!N38+Ост.Ин!N38</f>
        <v>2143153.4005329488</v>
      </c>
      <c r="O38" s="105">
        <f>Ост.НВ!O38+Ост.Ин!O38</f>
        <v>2187172.9838878438</v>
      </c>
      <c r="P38" s="105">
        <v>2176931.7229789998</v>
      </c>
      <c r="Q38" s="105">
        <v>2197122.9980709259</v>
      </c>
      <c r="R38" s="105">
        <v>2168521.0452121762</v>
      </c>
      <c r="S38" s="105">
        <v>2143931.6544716232</v>
      </c>
      <c r="T38" s="105">
        <v>2149241.5337733282</v>
      </c>
      <c r="U38" s="105">
        <v>2135436.1936113453</v>
      </c>
      <c r="V38" s="105">
        <v>2129034.3764415309</v>
      </c>
      <c r="W38" s="105">
        <v>2139540.4688292751</v>
      </c>
      <c r="X38" s="105">
        <v>2093927.242374124</v>
      </c>
      <c r="Y38" s="105">
        <v>2175824.1637466503</v>
      </c>
      <c r="Z38" s="105">
        <v>2228351.2836529547</v>
      </c>
      <c r="AA38" s="105">
        <v>2278608.9110343447</v>
      </c>
      <c r="AB38" s="105">
        <v>2383479.0423475159</v>
      </c>
      <c r="AC38" s="105">
        <v>2525602.5348420958</v>
      </c>
      <c r="AD38" s="105">
        <v>2326467.1105068298</v>
      </c>
      <c r="AE38" s="105">
        <v>2283077.91372131</v>
      </c>
      <c r="AF38" s="105">
        <v>2250248.84913619</v>
      </c>
      <c r="AG38" s="105">
        <v>2317620.7799801501</v>
      </c>
      <c r="AH38" s="105">
        <v>2284399.5592793399</v>
      </c>
      <c r="AI38" s="105">
        <v>2247784.0900806999</v>
      </c>
      <c r="AJ38" s="105">
        <v>2238309.3623150601</v>
      </c>
      <c r="AK38" s="105">
        <v>2220364.0029871701</v>
      </c>
      <c r="AL38" s="105">
        <v>2503087.2515021102</v>
      </c>
      <c r="AM38" s="105">
        <f>[3]Остаток!B43</f>
        <v>2448296.68071219</v>
      </c>
      <c r="AN38"/>
      <c r="AO38"/>
      <c r="AP38"/>
      <c r="AQ38"/>
      <c r="AR38"/>
      <c r="AS38"/>
      <c r="AT38"/>
      <c r="AU38"/>
      <c r="AV38"/>
      <c r="AW38"/>
    </row>
    <row r="39" spans="1:49" s="1" customFormat="1" ht="13.35" customHeight="1" outlineLevel="1" x14ac:dyDescent="0.2">
      <c r="A39" s="99" t="s">
        <v>3</v>
      </c>
      <c r="B39" s="105">
        <f>Ост.НВ!B39+Ост.Ин!B39</f>
        <v>0</v>
      </c>
      <c r="C39" s="105">
        <f>Ост.НВ!C39+Ост.Ин!C39</f>
        <v>0</v>
      </c>
      <c r="D39" s="105">
        <f>Ост.НВ!D39+Ост.Ин!D39</f>
        <v>0</v>
      </c>
      <c r="E39" s="105">
        <f>Ост.НВ!E39+Ост.Ин!E39</f>
        <v>0</v>
      </c>
      <c r="F39" s="105">
        <f>Ост.НВ!F39+Ост.Ин!F39</f>
        <v>0</v>
      </c>
      <c r="G39" s="105">
        <f>Ост.НВ!G39+Ост.Ин!G39</f>
        <v>705.5</v>
      </c>
      <c r="H39" s="105">
        <f>Ост.НВ!H39+Ост.Ин!H39</f>
        <v>705.5</v>
      </c>
      <c r="I39" s="105">
        <f>Ост.НВ!I39+Ост.Ин!I39</f>
        <v>660.5</v>
      </c>
      <c r="J39" s="105">
        <f>Ост.НВ!J39+Ост.Ин!J39</f>
        <v>0</v>
      </c>
      <c r="K39" s="105">
        <f>Ост.НВ!K39+Ост.Ин!K39</f>
        <v>0</v>
      </c>
      <c r="L39" s="105">
        <f>Ост.НВ!L39+Ост.Ин!L39</f>
        <v>0</v>
      </c>
      <c r="M39" s="105">
        <v>0</v>
      </c>
      <c r="N39" s="105">
        <f>Ост.НВ!N39+Ост.Ин!N39</f>
        <v>0</v>
      </c>
      <c r="O39" s="105">
        <f>Ост.НВ!O39+Ост.Ин!O39</f>
        <v>0</v>
      </c>
      <c r="P39" s="105">
        <v>0</v>
      </c>
      <c r="Q39" s="105">
        <v>0</v>
      </c>
      <c r="R39" s="105">
        <v>0</v>
      </c>
      <c r="S39" s="105">
        <v>0</v>
      </c>
      <c r="T39" s="105">
        <v>0</v>
      </c>
      <c r="U39" s="105">
        <v>0</v>
      </c>
      <c r="V39" s="105">
        <v>0</v>
      </c>
      <c r="W39" s="105">
        <v>0</v>
      </c>
      <c r="X39" s="105">
        <v>0</v>
      </c>
      <c r="Y39" s="105">
        <v>0</v>
      </c>
      <c r="Z39" s="105">
        <v>0</v>
      </c>
      <c r="AA39" s="105">
        <v>0</v>
      </c>
      <c r="AB39" s="105">
        <v>0</v>
      </c>
      <c r="AC39" s="105">
        <v>0</v>
      </c>
      <c r="AD39" s="105" t="s">
        <v>2</v>
      </c>
      <c r="AE39" s="105" t="s">
        <v>2</v>
      </c>
      <c r="AF39" s="105" t="s">
        <v>2</v>
      </c>
      <c r="AG39" s="105" t="s">
        <v>2</v>
      </c>
      <c r="AH39" s="105" t="s">
        <v>2</v>
      </c>
      <c r="AI39" s="105" t="s">
        <v>2</v>
      </c>
      <c r="AJ39" s="105" t="s">
        <v>2</v>
      </c>
      <c r="AK39" s="105" t="s">
        <v>2</v>
      </c>
      <c r="AL39" s="105" t="s">
        <v>2</v>
      </c>
      <c r="AM39" s="105" t="str">
        <f>[3]Остаток!B44</f>
        <v>0,00</v>
      </c>
      <c r="AN39"/>
      <c r="AO39"/>
      <c r="AP39"/>
      <c r="AQ39"/>
      <c r="AR39"/>
      <c r="AS39"/>
      <c r="AT39"/>
      <c r="AU39"/>
      <c r="AV39"/>
      <c r="AW39"/>
    </row>
    <row r="40" spans="1:49" s="1" customFormat="1" ht="13.35" customHeight="1" outlineLevel="1" x14ac:dyDescent="0.2">
      <c r="A40" s="99" t="s">
        <v>4</v>
      </c>
      <c r="B40" s="105">
        <f>Ост.НВ!B40+Ост.Ин!B40</f>
        <v>0</v>
      </c>
      <c r="C40" s="105">
        <f>Ост.НВ!C40+Ост.Ин!C40</f>
        <v>0</v>
      </c>
      <c r="D40" s="105">
        <f>Ост.НВ!D40+Ост.Ин!D40</f>
        <v>0</v>
      </c>
      <c r="E40" s="105">
        <f>Ост.НВ!E40+Ост.Ин!E40</f>
        <v>0</v>
      </c>
      <c r="F40" s="105">
        <f>Ост.НВ!F40+Ост.Ин!F40</f>
        <v>0</v>
      </c>
      <c r="G40" s="105">
        <f>Ост.НВ!G40+Ост.Ин!G40</f>
        <v>71.86</v>
      </c>
      <c r="H40" s="105">
        <f>Ост.НВ!H40+Ост.Ин!H40</f>
        <v>216.61</v>
      </c>
      <c r="I40" s="105">
        <f>Ост.НВ!I40+Ост.Ин!I40</f>
        <v>0</v>
      </c>
      <c r="J40" s="105">
        <f>Ост.НВ!J40+Ост.Ин!J40</f>
        <v>0</v>
      </c>
      <c r="K40" s="105">
        <f>Ост.НВ!K40+Ост.Ин!K40</f>
        <v>0</v>
      </c>
      <c r="L40" s="105">
        <f>Ост.НВ!L40+Ост.Ин!L40</f>
        <v>0</v>
      </c>
      <c r="M40" s="105">
        <v>0</v>
      </c>
      <c r="N40" s="105">
        <f>Ост.НВ!N40+Ост.Ин!N40</f>
        <v>0</v>
      </c>
      <c r="O40" s="105">
        <f>Ост.НВ!O40+Ост.Ин!O40</f>
        <v>0</v>
      </c>
      <c r="P40" s="105">
        <v>0</v>
      </c>
      <c r="Q40" s="105">
        <v>0</v>
      </c>
      <c r="R40" s="105">
        <v>0</v>
      </c>
      <c r="S40" s="105">
        <v>0</v>
      </c>
      <c r="T40" s="105">
        <v>0</v>
      </c>
      <c r="U40" s="105">
        <v>0</v>
      </c>
      <c r="V40" s="105">
        <v>0</v>
      </c>
      <c r="W40" s="105">
        <v>0</v>
      </c>
      <c r="X40" s="105">
        <v>4003.2972720000002</v>
      </c>
      <c r="Y40" s="105">
        <v>4087.7729920000002</v>
      </c>
      <c r="Z40" s="105">
        <v>4092.6001759999999</v>
      </c>
      <c r="AA40" s="105">
        <v>4105.7787035370002</v>
      </c>
      <c r="AB40" s="105">
        <v>2404.0818375389999</v>
      </c>
      <c r="AC40" s="105">
        <v>1697.9630520239998</v>
      </c>
      <c r="AD40" s="105">
        <v>1409.0486909839999</v>
      </c>
      <c r="AE40" s="105">
        <v>528.01726593599994</v>
      </c>
      <c r="AF40" s="105">
        <v>323.43948503000001</v>
      </c>
      <c r="AG40" s="105">
        <v>256.383132698</v>
      </c>
      <c r="AH40" s="105">
        <v>140.77837113199999</v>
      </c>
      <c r="AI40" s="105">
        <v>36.077520395999997</v>
      </c>
      <c r="AJ40" s="105">
        <v>0.70654207999999996</v>
      </c>
      <c r="AK40" s="105">
        <v>0.72158774400000003</v>
      </c>
      <c r="AL40" s="105">
        <v>0.83875980800000005</v>
      </c>
      <c r="AM40" s="105">
        <f>[3]Остаток!B45</f>
        <v>0.83044585599999998</v>
      </c>
      <c r="AN40"/>
      <c r="AO40"/>
      <c r="AP40"/>
      <c r="AQ40"/>
      <c r="AR40"/>
      <c r="AS40"/>
      <c r="AT40"/>
      <c r="AU40"/>
      <c r="AV40"/>
      <c r="AW40"/>
    </row>
    <row r="41" spans="1:49" s="1" customFormat="1" ht="13.35" customHeight="1" outlineLevel="1" x14ac:dyDescent="0.2">
      <c r="A41" s="99" t="s">
        <v>5</v>
      </c>
      <c r="B41" s="105">
        <f>Ост.НВ!B41+Ост.Ин!B41</f>
        <v>1722019.6814011999</v>
      </c>
      <c r="C41" s="105">
        <f>Ост.НВ!C41+Ост.Ин!C41</f>
        <v>1783223.0528777002</v>
      </c>
      <c r="D41" s="105">
        <f>Ост.НВ!D41+Ост.Ин!D41</f>
        <v>1892755.8582019999</v>
      </c>
      <c r="E41" s="105">
        <f>Ост.НВ!E41+Ост.Ин!E41</f>
        <v>2176014.8082968001</v>
      </c>
      <c r="F41" s="105">
        <f>Ост.НВ!F41+Ост.Ин!F41</f>
        <v>2036529.9474156001</v>
      </c>
      <c r="G41" s="105">
        <f>Ост.НВ!G41+Ост.Ин!G41</f>
        <v>2003647.4655637001</v>
      </c>
      <c r="H41" s="105">
        <f>Ост.НВ!H41+Ост.Ин!H41</f>
        <v>1982024.7796871997</v>
      </c>
      <c r="I41" s="105">
        <f>Ост.НВ!I41+Ост.Ин!I41</f>
        <v>1995616.3962204</v>
      </c>
      <c r="J41" s="105">
        <f>Ост.НВ!J41+Ост.Ин!J41</f>
        <v>2162647.527059</v>
      </c>
      <c r="K41" s="105">
        <f>Ост.НВ!K41+Ост.Ин!K41</f>
        <v>2152096.0863636998</v>
      </c>
      <c r="L41" s="105">
        <f>Ост.НВ!L41+Ост.Ин!L41</f>
        <v>2139845.9011351201</v>
      </c>
      <c r="M41" s="105">
        <v>2108387.4771680404</v>
      </c>
      <c r="N41" s="105">
        <f>Ост.НВ!N41+Ост.Ин!N41</f>
        <v>2143153.4005329488</v>
      </c>
      <c r="O41" s="105">
        <f>Ост.НВ!O41+Ост.Ин!O41</f>
        <v>2187172.9838878438</v>
      </c>
      <c r="P41" s="105">
        <v>2176931.7229789998</v>
      </c>
      <c r="Q41" s="105">
        <v>2197122.9980709259</v>
      </c>
      <c r="R41" s="105">
        <v>2168521.0452121762</v>
      </c>
      <c r="S41" s="105">
        <v>2143931.6544716232</v>
      </c>
      <c r="T41" s="105">
        <v>2149241.5337733282</v>
      </c>
      <c r="U41" s="105">
        <v>2135436.1936113453</v>
      </c>
      <c r="V41" s="105">
        <v>2129034.3764415309</v>
      </c>
      <c r="W41" s="105">
        <v>2139540.4688292751</v>
      </c>
      <c r="X41" s="105">
        <v>2089923.9451021238</v>
      </c>
      <c r="Y41" s="105">
        <v>2171736.3907546499</v>
      </c>
      <c r="Z41" s="105">
        <v>2224258.6834769547</v>
      </c>
      <c r="AA41" s="105">
        <v>2274503.1323308079</v>
      </c>
      <c r="AB41" s="105">
        <v>2381074.9605099768</v>
      </c>
      <c r="AC41" s="105">
        <v>2523904.5717900721</v>
      </c>
      <c r="AD41" s="105">
        <v>2325058.06181585</v>
      </c>
      <c r="AE41" s="105">
        <v>2282549.8964553699</v>
      </c>
      <c r="AF41" s="105">
        <v>2249925.4096511598</v>
      </c>
      <c r="AG41" s="105">
        <v>2317364.3968474502</v>
      </c>
      <c r="AH41" s="105">
        <v>2284258.7809082</v>
      </c>
      <c r="AI41" s="105">
        <v>2247748.0125603098</v>
      </c>
      <c r="AJ41" s="105">
        <v>2238308.6557729798</v>
      </c>
      <c r="AK41" s="105">
        <v>2220363.2813994298</v>
      </c>
      <c r="AL41" s="105">
        <v>2503086.4127423</v>
      </c>
      <c r="AM41" s="105">
        <f>[3]Остаток!B46</f>
        <v>2448295.8502663299</v>
      </c>
      <c r="AN41"/>
      <c r="AO41"/>
      <c r="AP41"/>
      <c r="AQ41"/>
      <c r="AR41"/>
      <c r="AS41"/>
      <c r="AT41"/>
      <c r="AU41"/>
      <c r="AV41"/>
      <c r="AW41"/>
    </row>
    <row r="42" spans="1:49" s="1" customFormat="1" ht="13.35" customHeight="1" outlineLevel="1" x14ac:dyDescent="0.2">
      <c r="A42" s="99" t="s">
        <v>6</v>
      </c>
      <c r="B42" s="105">
        <f>Ост.НВ!B42+Ост.Ин!B42</f>
        <v>0</v>
      </c>
      <c r="C42" s="105">
        <f>Ост.НВ!C42+Ост.Ин!C42</f>
        <v>0</v>
      </c>
      <c r="D42" s="105">
        <f>Ост.НВ!D42+Ост.Ин!D42</f>
        <v>0</v>
      </c>
      <c r="E42" s="105">
        <f>Ост.НВ!E42+Ост.Ин!E42</f>
        <v>0</v>
      </c>
      <c r="F42" s="105">
        <f>Ост.НВ!F42+Ост.Ин!F42</f>
        <v>0</v>
      </c>
      <c r="G42" s="105">
        <f>Ост.НВ!G42+Ост.Ин!G42</f>
        <v>0</v>
      </c>
      <c r="H42" s="105">
        <f>Ост.НВ!H42+Ост.Ин!H42</f>
        <v>0</v>
      </c>
      <c r="I42" s="105">
        <f>Ост.НВ!I42+Ост.Ин!I42</f>
        <v>0</v>
      </c>
      <c r="J42" s="105">
        <f>Ост.НВ!J42+Ост.Ин!J42</f>
        <v>0</v>
      </c>
      <c r="K42" s="105">
        <f>Ост.НВ!K42+Ост.Ин!K42</f>
        <v>0</v>
      </c>
      <c r="L42" s="105">
        <f>Ост.НВ!L42+Ост.Ин!L42</f>
        <v>0</v>
      </c>
      <c r="M42" s="105">
        <v>0</v>
      </c>
      <c r="N42" s="105">
        <f>Ост.НВ!N42+Ост.Ин!N42</f>
        <v>0</v>
      </c>
      <c r="O42" s="105">
        <f>Ост.НВ!O42+Ост.Ин!O42</f>
        <v>0</v>
      </c>
      <c r="P42" s="105">
        <v>0</v>
      </c>
      <c r="Q42" s="105">
        <v>0</v>
      </c>
      <c r="R42" s="105">
        <v>0</v>
      </c>
      <c r="S42" s="105">
        <v>0</v>
      </c>
      <c r="T42" s="105">
        <v>0</v>
      </c>
      <c r="U42" s="105">
        <v>0</v>
      </c>
      <c r="V42" s="105">
        <v>0</v>
      </c>
      <c r="W42" s="105">
        <v>0</v>
      </c>
      <c r="X42" s="105">
        <v>0</v>
      </c>
      <c r="Y42" s="105">
        <v>0</v>
      </c>
      <c r="Z42" s="105">
        <v>0</v>
      </c>
      <c r="AA42" s="105">
        <v>0</v>
      </c>
      <c r="AB42" s="105">
        <v>0</v>
      </c>
      <c r="AC42" s="105">
        <v>0</v>
      </c>
      <c r="AD42" s="105" t="s">
        <v>2</v>
      </c>
      <c r="AE42" s="105" t="s">
        <v>2</v>
      </c>
      <c r="AF42" s="105" t="s">
        <v>2</v>
      </c>
      <c r="AG42" s="105" t="s">
        <v>2</v>
      </c>
      <c r="AH42" s="105" t="s">
        <v>2</v>
      </c>
      <c r="AI42" s="105" t="s">
        <v>2</v>
      </c>
      <c r="AJ42" s="105" t="s">
        <v>2</v>
      </c>
      <c r="AK42" s="105" t="s">
        <v>2</v>
      </c>
      <c r="AL42" s="105" t="s">
        <v>2</v>
      </c>
      <c r="AM42" s="105" t="str">
        <f>[3]Остаток!B47</f>
        <v>0,00</v>
      </c>
      <c r="AN42"/>
      <c r="AO42"/>
      <c r="AP42"/>
      <c r="AQ42"/>
      <c r="AR42"/>
      <c r="AS42"/>
      <c r="AT42"/>
      <c r="AU42"/>
      <c r="AV42"/>
      <c r="AW42"/>
    </row>
    <row r="43" spans="1:49" s="1" customFormat="1" ht="13.35" customHeight="1" outlineLevel="1" x14ac:dyDescent="0.2">
      <c r="A43" s="102" t="s">
        <v>12</v>
      </c>
      <c r="B43" s="105">
        <f>Ост.НВ!B43+Ост.Ин!B43</f>
        <v>10000.802328</v>
      </c>
      <c r="C43" s="105">
        <f>Ост.НВ!C43+Ост.Ин!C43</f>
        <v>8222.3103295000001</v>
      </c>
      <c r="D43" s="105">
        <f>Ост.НВ!D43+Ост.Ин!D43</f>
        <v>8769.3123899999991</v>
      </c>
      <c r="E43" s="105">
        <f>Ост.НВ!E43+Ост.Ин!E43</f>
        <v>9888.8575705000003</v>
      </c>
      <c r="F43" s="105">
        <f>Ост.НВ!F43+Ост.Ин!F43</f>
        <v>8695.6166935000001</v>
      </c>
      <c r="G43" s="105">
        <f>Ост.НВ!G43+Ост.Ин!G43</f>
        <v>8168.7217894999994</v>
      </c>
      <c r="H43" s="105">
        <f>Ост.НВ!H43+Ост.Ин!H43</f>
        <v>7613.641067999999</v>
      </c>
      <c r="I43" s="105">
        <f>Ост.НВ!I43+Ост.Ин!I43</f>
        <v>7241.0725310000007</v>
      </c>
      <c r="J43" s="105">
        <f>Ост.НВ!J43+Ост.Ин!J43</f>
        <v>7051.0685652000002</v>
      </c>
      <c r="K43" s="105">
        <f>Ост.НВ!K43+Ост.Ин!K43</f>
        <v>6450.5829375000003</v>
      </c>
      <c r="L43" s="105">
        <f>Ост.НВ!L43+Ост.Ин!L43</f>
        <v>5103.5639861359996</v>
      </c>
      <c r="M43" s="105">
        <v>3725.503416041</v>
      </c>
      <c r="N43" s="105">
        <f>Ост.НВ!N43+Ост.Ин!N43</f>
        <v>2432.4365323000002</v>
      </c>
      <c r="O43" s="105">
        <f>Ост.НВ!O43+Ост.Ин!O43</f>
        <v>2473.5591129919999</v>
      </c>
      <c r="P43" s="105">
        <v>2454.5309214399999</v>
      </c>
      <c r="Q43" s="105">
        <v>2475.561008312</v>
      </c>
      <c r="R43" s="105">
        <v>2416.4760613919998</v>
      </c>
      <c r="S43" s="105">
        <v>2409.4371012380002</v>
      </c>
      <c r="T43" s="105">
        <v>2340.4348117759996</v>
      </c>
      <c r="U43" s="105">
        <v>2323.5056247500002</v>
      </c>
      <c r="V43" s="105">
        <v>2346.7822212799997</v>
      </c>
      <c r="W43" s="105">
        <v>2395.5727697720004</v>
      </c>
      <c r="X43" s="105">
        <v>2983.1318224280003</v>
      </c>
      <c r="Y43" s="105">
        <v>3938.47928095</v>
      </c>
      <c r="Z43" s="105">
        <v>4271.4960951450003</v>
      </c>
      <c r="AA43" s="105">
        <v>5454.8929898590004</v>
      </c>
      <c r="AB43" s="105">
        <v>5779.5465722669996</v>
      </c>
      <c r="AC43" s="105">
        <v>6431.979029348</v>
      </c>
      <c r="AD43" s="105">
        <v>6323.3324290439996</v>
      </c>
      <c r="AE43" s="105">
        <v>6758.7709158320004</v>
      </c>
      <c r="AF43" s="105">
        <v>6760.2549352349997</v>
      </c>
      <c r="AG43" s="105">
        <v>7043.6108474700004</v>
      </c>
      <c r="AH43" s="105">
        <v>5337.6099288389996</v>
      </c>
      <c r="AI43" s="105">
        <v>5293.7540694509999</v>
      </c>
      <c r="AJ43" s="105">
        <v>5292.0905120440002</v>
      </c>
      <c r="AK43" s="105">
        <v>4561.9177386330002</v>
      </c>
      <c r="AL43" s="105">
        <v>4446.3330516919996</v>
      </c>
      <c r="AM43" s="105">
        <f>[3]Остаток!B48</f>
        <v>4147.1748682999996</v>
      </c>
      <c r="AN43"/>
      <c r="AO43"/>
      <c r="AP43"/>
      <c r="AQ43"/>
      <c r="AR43"/>
      <c r="AS43"/>
      <c r="AT43"/>
      <c r="AU43"/>
      <c r="AV43"/>
      <c r="AW43"/>
    </row>
    <row r="44" spans="1:49" s="1" customFormat="1" ht="13.35" customHeight="1" outlineLevel="1" x14ac:dyDescent="0.2">
      <c r="A44" s="99" t="s">
        <v>3</v>
      </c>
      <c r="B44" s="105">
        <f>Ост.НВ!B44+Ост.Ин!B44</f>
        <v>1693.7279999999998</v>
      </c>
      <c r="C44" s="105">
        <f>Ост.НВ!C44+Ост.Ин!C44</f>
        <v>0</v>
      </c>
      <c r="D44" s="105">
        <f>Ост.НВ!D44+Ост.Ин!D44</f>
        <v>0</v>
      </c>
      <c r="E44" s="105">
        <f>Ост.НВ!E44+Ост.Ин!E44</f>
        <v>0</v>
      </c>
      <c r="F44" s="105">
        <f>Ост.НВ!F44+Ост.Ин!F44</f>
        <v>0</v>
      </c>
      <c r="G44" s="105">
        <f>Ост.НВ!G44+Ост.Ин!G44</f>
        <v>0</v>
      </c>
      <c r="H44" s="105">
        <f>Ост.НВ!H44+Ост.Ин!H44</f>
        <v>0</v>
      </c>
      <c r="I44" s="105">
        <f>Ост.НВ!I44+Ост.Ин!I44</f>
        <v>0</v>
      </c>
      <c r="J44" s="105">
        <f>Ост.НВ!J44+Ост.Ин!J44</f>
        <v>0</v>
      </c>
      <c r="K44" s="105">
        <f>Ост.НВ!K44+Ост.Ин!K44</f>
        <v>0</v>
      </c>
      <c r="L44" s="105">
        <f>Ост.НВ!L44+Ост.Ин!L44</f>
        <v>0</v>
      </c>
      <c r="M44" s="105">
        <v>0</v>
      </c>
      <c r="N44" s="105">
        <f>Ост.НВ!N44+Ост.Ин!N44</f>
        <v>0</v>
      </c>
      <c r="O44" s="105">
        <f>Ост.НВ!O44+Ост.Ин!O44</f>
        <v>0</v>
      </c>
      <c r="P44" s="105">
        <v>0</v>
      </c>
      <c r="Q44" s="105">
        <v>2471.999968912</v>
      </c>
      <c r="R44" s="105">
        <v>2412.9999701919996</v>
      </c>
      <c r="S44" s="105">
        <v>2385.9999559380003</v>
      </c>
      <c r="T44" s="105">
        <v>2264.9999733759996</v>
      </c>
      <c r="U44" s="105">
        <v>2245.9999962499996</v>
      </c>
      <c r="V44" s="105">
        <v>2242.95902798</v>
      </c>
      <c r="W44" s="105">
        <v>2244.0000276720002</v>
      </c>
      <c r="X44" s="105">
        <v>2164.000034828</v>
      </c>
      <c r="Y44" s="105">
        <v>2274.9513044999999</v>
      </c>
      <c r="Z44" s="105">
        <v>2269.0000074209997</v>
      </c>
      <c r="AA44" s="105">
        <v>2327.9999707399998</v>
      </c>
      <c r="AB44" s="105">
        <v>2457.0000149490002</v>
      </c>
      <c r="AC44" s="105">
        <v>2647.0000001920002</v>
      </c>
      <c r="AD44" s="105">
        <v>2362.9999637000001</v>
      </c>
      <c r="AE44" s="105">
        <v>2259.939132216</v>
      </c>
      <c r="AF44" s="105">
        <v>2202.99995524</v>
      </c>
      <c r="AG44" s="105">
        <v>2284.9098705800002</v>
      </c>
      <c r="AH44" s="105" t="s">
        <v>2</v>
      </c>
      <c r="AI44" s="105" t="s">
        <v>2</v>
      </c>
      <c r="AJ44" s="105" t="s">
        <v>2</v>
      </c>
      <c r="AK44" s="105" t="s">
        <v>2</v>
      </c>
      <c r="AL44" s="105" t="s">
        <v>2</v>
      </c>
      <c r="AM44" s="105" t="str">
        <f>[3]Остаток!B49</f>
        <v>0,00</v>
      </c>
      <c r="AN44"/>
      <c r="AO44"/>
      <c r="AP44"/>
      <c r="AQ44"/>
      <c r="AR44"/>
      <c r="AS44"/>
      <c r="AT44"/>
      <c r="AU44"/>
      <c r="AV44"/>
      <c r="AW44"/>
    </row>
    <row r="45" spans="1:49" s="1" customFormat="1" ht="13.35" customHeight="1" outlineLevel="1" x14ac:dyDescent="0.2">
      <c r="A45" s="99" t="s">
        <v>4</v>
      </c>
      <c r="B45" s="105">
        <f>Ост.НВ!B45+Ост.Ин!B45</f>
        <v>8307.0743280000006</v>
      </c>
      <c r="C45" s="105">
        <f>Ост.НВ!C45+Ост.Ин!C45</f>
        <v>8222.3103295000001</v>
      </c>
      <c r="D45" s="105">
        <f>Ост.НВ!D45+Ост.Ин!D45</f>
        <v>8769.3123899999991</v>
      </c>
      <c r="E45" s="105">
        <f>Ост.НВ!E45+Ост.Ин!E45</f>
        <v>9888.8575705000003</v>
      </c>
      <c r="F45" s="105">
        <f>Ост.НВ!F45+Ост.Ин!F45</f>
        <v>8695.6166935000001</v>
      </c>
      <c r="G45" s="105">
        <f>Ост.НВ!G45+Ост.Ин!G45</f>
        <v>8168.7217894999994</v>
      </c>
      <c r="H45" s="105">
        <f>Ост.НВ!H45+Ост.Ин!H45</f>
        <v>7613.641067999999</v>
      </c>
      <c r="I45" s="105">
        <f>Ост.НВ!I45+Ост.Ин!I45</f>
        <v>7241.0725310000007</v>
      </c>
      <c r="J45" s="105">
        <f>Ост.НВ!J45+Ост.Ин!J45</f>
        <v>7051.0685652000002</v>
      </c>
      <c r="K45" s="105">
        <f>Ост.НВ!K45+Ост.Ин!K45</f>
        <v>6450.5829375000003</v>
      </c>
      <c r="L45" s="105">
        <f>Ост.НВ!L45+Ост.Ин!L45</f>
        <v>5103.5639861359996</v>
      </c>
      <c r="M45" s="105">
        <v>3725.503416041</v>
      </c>
      <c r="N45" s="105">
        <f>Ост.НВ!N45+Ост.Ин!N45</f>
        <v>2432.4365323000002</v>
      </c>
      <c r="O45" s="105">
        <f>Ост.НВ!O45+Ост.Ин!O45</f>
        <v>2473.5591129919999</v>
      </c>
      <c r="P45" s="105">
        <v>2454.5309214399999</v>
      </c>
      <c r="Q45" s="105">
        <v>3.5610394000000003</v>
      </c>
      <c r="R45" s="105">
        <v>3.4760911999999999</v>
      </c>
      <c r="S45" s="105">
        <v>3.4371453000000001</v>
      </c>
      <c r="T45" s="105">
        <v>3.4348384000000003</v>
      </c>
      <c r="U45" s="105">
        <v>3.4067485</v>
      </c>
      <c r="V45" s="105">
        <v>3.4018633</v>
      </c>
      <c r="W45" s="105">
        <v>3.4037630999999999</v>
      </c>
      <c r="X45" s="105">
        <v>3.2985956000000001</v>
      </c>
      <c r="Y45" s="105">
        <v>3.4671350000000003</v>
      </c>
      <c r="Z45" s="105">
        <v>0</v>
      </c>
      <c r="AA45" s="105">
        <v>0</v>
      </c>
      <c r="AB45" s="105">
        <v>0</v>
      </c>
      <c r="AC45" s="105">
        <v>117</v>
      </c>
      <c r="AD45" s="105">
        <v>458.58418999999998</v>
      </c>
      <c r="AE45" s="105">
        <v>989.04245000000003</v>
      </c>
      <c r="AF45" s="105">
        <v>1089.0424499999999</v>
      </c>
      <c r="AG45" s="105">
        <v>1209.0424499999999</v>
      </c>
      <c r="AH45" s="105">
        <v>1861.1149700000001</v>
      </c>
      <c r="AI45" s="105">
        <v>1909.95723</v>
      </c>
      <c r="AJ45" s="105">
        <v>1895.7100800000001</v>
      </c>
      <c r="AK45" s="105">
        <v>1394.26008</v>
      </c>
      <c r="AL45" s="105">
        <v>1380.70883</v>
      </c>
      <c r="AM45" s="105">
        <f>[3]Остаток!B50</f>
        <v>1309.20883</v>
      </c>
      <c r="AN45"/>
      <c r="AO45"/>
      <c r="AP45"/>
      <c r="AQ45"/>
      <c r="AR45"/>
      <c r="AS45"/>
      <c r="AT45"/>
      <c r="AU45"/>
      <c r="AV45"/>
      <c r="AW45"/>
    </row>
    <row r="46" spans="1:49" s="1" customFormat="1" ht="13.35" customHeight="1" outlineLevel="1" x14ac:dyDescent="0.2">
      <c r="A46" s="99" t="s">
        <v>5</v>
      </c>
      <c r="B46" s="105">
        <f>Ост.НВ!B46+Ост.Ин!B46</f>
        <v>0</v>
      </c>
      <c r="C46" s="105">
        <f>Ост.НВ!C46+Ост.Ин!C46</f>
        <v>0</v>
      </c>
      <c r="D46" s="105">
        <f>Ост.НВ!D46+Ост.Ин!D46</f>
        <v>0</v>
      </c>
      <c r="E46" s="105">
        <f>Ост.НВ!E46+Ост.Ин!E46</f>
        <v>0</v>
      </c>
      <c r="F46" s="105">
        <f>Ост.НВ!F46+Ост.Ин!F46</f>
        <v>0</v>
      </c>
      <c r="G46" s="105">
        <f>Ост.НВ!G46+Ост.Ин!G46</f>
        <v>0</v>
      </c>
      <c r="H46" s="105">
        <f>Ост.НВ!H46+Ост.Ин!H46</f>
        <v>0</v>
      </c>
      <c r="I46" s="105">
        <f>Ост.НВ!I46+Ост.Ин!I46</f>
        <v>0</v>
      </c>
      <c r="J46" s="105">
        <f>Ост.НВ!J46+Ост.Ин!J46</f>
        <v>0</v>
      </c>
      <c r="K46" s="105">
        <f>Ост.НВ!K46+Ост.Ин!K46</f>
        <v>0</v>
      </c>
      <c r="L46" s="105">
        <f>Ост.НВ!L46+Ост.Ин!L46</f>
        <v>0</v>
      </c>
      <c r="M46" s="105">
        <v>0</v>
      </c>
      <c r="N46" s="105">
        <f>Ост.НВ!N46+Ост.Ин!N46</f>
        <v>0</v>
      </c>
      <c r="O46" s="105">
        <f>Ост.НВ!O46+Ост.Ин!O46</f>
        <v>0</v>
      </c>
      <c r="P46" s="105">
        <v>0</v>
      </c>
      <c r="Q46" s="105">
        <v>0</v>
      </c>
      <c r="R46" s="105">
        <v>0</v>
      </c>
      <c r="S46" s="105">
        <v>20</v>
      </c>
      <c r="T46" s="105">
        <v>72</v>
      </c>
      <c r="U46" s="105">
        <v>74.098880000000008</v>
      </c>
      <c r="V46" s="105">
        <v>100.42133000000001</v>
      </c>
      <c r="W46" s="105">
        <v>148.16897900000001</v>
      </c>
      <c r="X46" s="105">
        <v>815.83319200000005</v>
      </c>
      <c r="Y46" s="105">
        <v>1660.0608414500002</v>
      </c>
      <c r="Z46" s="105">
        <v>2002.4960877239998</v>
      </c>
      <c r="AA46" s="105">
        <v>3126.8930191190002</v>
      </c>
      <c r="AB46" s="105">
        <v>3322.5465573179995</v>
      </c>
      <c r="AC46" s="105">
        <v>3667.9790291559998</v>
      </c>
      <c r="AD46" s="105">
        <v>3501.7482753439999</v>
      </c>
      <c r="AE46" s="105">
        <v>3509.789333616</v>
      </c>
      <c r="AF46" s="105">
        <v>3468.2125299949998</v>
      </c>
      <c r="AG46" s="105">
        <v>3549.6585268899998</v>
      </c>
      <c r="AH46" s="105">
        <v>3476.494958839</v>
      </c>
      <c r="AI46" s="105">
        <v>3383.7968394509999</v>
      </c>
      <c r="AJ46" s="105">
        <v>3396.3804320439999</v>
      </c>
      <c r="AK46" s="105">
        <v>3167.6576586330002</v>
      </c>
      <c r="AL46" s="105">
        <v>3065.624221692</v>
      </c>
      <c r="AM46" s="105">
        <f>[3]Остаток!B51</f>
        <v>2837.9660383</v>
      </c>
      <c r="AN46"/>
      <c r="AO46"/>
      <c r="AP46"/>
      <c r="AQ46"/>
      <c r="AR46"/>
      <c r="AS46"/>
      <c r="AT46"/>
      <c r="AU46"/>
      <c r="AV46"/>
      <c r="AW46"/>
    </row>
    <row r="47" spans="1:49" s="1" customFormat="1" ht="13.35" customHeight="1" outlineLevel="1" x14ac:dyDescent="0.2">
      <c r="A47" s="99" t="s">
        <v>6</v>
      </c>
      <c r="B47" s="105">
        <f>Ост.НВ!B47+Ост.Ин!B47</f>
        <v>0</v>
      </c>
      <c r="C47" s="105">
        <f>Ост.НВ!C47+Ост.Ин!C47</f>
        <v>0</v>
      </c>
      <c r="D47" s="105">
        <f>Ост.НВ!D47+Ост.Ин!D47</f>
        <v>0</v>
      </c>
      <c r="E47" s="105">
        <f>Ост.НВ!E47+Ост.Ин!E47</f>
        <v>0</v>
      </c>
      <c r="F47" s="105">
        <f>Ост.НВ!F47+Ост.Ин!F47</f>
        <v>0</v>
      </c>
      <c r="G47" s="105">
        <f>Ост.НВ!G47+Ост.Ин!G47</f>
        <v>0</v>
      </c>
      <c r="H47" s="105">
        <f>Ост.НВ!H47+Ост.Ин!H47</f>
        <v>0</v>
      </c>
      <c r="I47" s="105">
        <f>Ост.НВ!I47+Ост.Ин!I47</f>
        <v>0</v>
      </c>
      <c r="J47" s="105">
        <f>Ост.НВ!J47+Ост.Ин!J47</f>
        <v>0</v>
      </c>
      <c r="K47" s="105">
        <f>Ост.НВ!K47+Ост.Ин!K47</f>
        <v>0</v>
      </c>
      <c r="L47" s="105">
        <f>Ост.НВ!L47+Ост.Ин!L47</f>
        <v>0</v>
      </c>
      <c r="M47" s="105">
        <v>0</v>
      </c>
      <c r="N47" s="105">
        <f>Ост.НВ!N47+Ост.Ин!N47</f>
        <v>0</v>
      </c>
      <c r="O47" s="105">
        <f>Ост.НВ!O47+Ост.Ин!O47</f>
        <v>0</v>
      </c>
      <c r="P47" s="105">
        <v>0</v>
      </c>
      <c r="Q47" s="105">
        <v>0</v>
      </c>
      <c r="R47" s="105">
        <v>0</v>
      </c>
      <c r="S47" s="105">
        <v>0</v>
      </c>
      <c r="T47" s="105">
        <v>0</v>
      </c>
      <c r="U47" s="105">
        <v>0</v>
      </c>
      <c r="V47" s="105">
        <v>0</v>
      </c>
      <c r="W47" s="105">
        <v>0</v>
      </c>
      <c r="X47" s="105">
        <v>0</v>
      </c>
      <c r="Y47" s="105">
        <v>0</v>
      </c>
      <c r="Z47" s="105">
        <v>0</v>
      </c>
      <c r="AA47" s="105">
        <v>0</v>
      </c>
      <c r="AB47" s="105">
        <v>0</v>
      </c>
      <c r="AC47" s="105">
        <v>0</v>
      </c>
      <c r="AD47" s="105" t="s">
        <v>2</v>
      </c>
      <c r="AE47" s="105" t="s">
        <v>2</v>
      </c>
      <c r="AF47" s="105" t="s">
        <v>2</v>
      </c>
      <c r="AG47" s="105" t="s">
        <v>2</v>
      </c>
      <c r="AH47" s="105" t="s">
        <v>2</v>
      </c>
      <c r="AI47" s="105" t="s">
        <v>2</v>
      </c>
      <c r="AJ47" s="105" t="s">
        <v>2</v>
      </c>
      <c r="AK47" s="105" t="s">
        <v>2</v>
      </c>
      <c r="AL47" s="105" t="s">
        <v>2</v>
      </c>
      <c r="AM47" s="105" t="str">
        <f>[3]Остаток!B52</f>
        <v>0,00</v>
      </c>
      <c r="AN47"/>
      <c r="AO47"/>
      <c r="AP47"/>
      <c r="AQ47"/>
      <c r="AR47"/>
      <c r="AS47"/>
      <c r="AT47"/>
      <c r="AU47"/>
      <c r="AV47"/>
      <c r="AW47"/>
    </row>
    <row r="48" spans="1:49" s="1" customFormat="1" ht="13.35" customHeight="1" outlineLevel="1" x14ac:dyDescent="0.2">
      <c r="A48" s="103" t="s">
        <v>14</v>
      </c>
      <c r="B48" s="105">
        <f>Ост.НВ!B48+Ост.Ин!B48</f>
        <v>0</v>
      </c>
      <c r="C48" s="105">
        <f>Ост.НВ!C48+Ост.Ин!C48</f>
        <v>0</v>
      </c>
      <c r="D48" s="105">
        <f>Ост.НВ!D48+Ост.Ин!D48</f>
        <v>0</v>
      </c>
      <c r="E48" s="105">
        <f>Ост.НВ!E48+Ост.Ин!E48</f>
        <v>0</v>
      </c>
      <c r="F48" s="105">
        <f>Ост.НВ!F48+Ост.Ин!F48</f>
        <v>0</v>
      </c>
      <c r="G48" s="105">
        <f>Ост.НВ!G48+Ост.Ин!G48</f>
        <v>0</v>
      </c>
      <c r="H48" s="105">
        <f>Ост.НВ!H48+Ост.Ин!H48</f>
        <v>0</v>
      </c>
      <c r="I48" s="105">
        <f>Ост.НВ!I48+Ост.Ин!I48</f>
        <v>0</v>
      </c>
      <c r="J48" s="105">
        <f>Ост.НВ!J48+Ост.Ин!J48</f>
        <v>0</v>
      </c>
      <c r="K48" s="105">
        <f>Ост.НВ!K48+Ост.Ин!K48</f>
        <v>0</v>
      </c>
      <c r="L48" s="105">
        <f>Ост.НВ!L48+Ост.Ин!L48</f>
        <v>0</v>
      </c>
      <c r="M48" s="105">
        <v>0</v>
      </c>
      <c r="N48" s="105">
        <f>Ост.НВ!N48+Ост.Ин!N48</f>
        <v>0</v>
      </c>
      <c r="O48" s="105">
        <f>Ост.НВ!O48+Ост.Ин!O48</f>
        <v>0</v>
      </c>
      <c r="P48" s="105">
        <v>0</v>
      </c>
      <c r="Q48" s="105">
        <v>0</v>
      </c>
      <c r="R48" s="105">
        <v>0</v>
      </c>
      <c r="S48" s="105">
        <v>0</v>
      </c>
      <c r="T48" s="105">
        <v>0</v>
      </c>
      <c r="U48" s="105">
        <v>0</v>
      </c>
      <c r="V48" s="105">
        <v>0</v>
      </c>
      <c r="W48" s="105">
        <v>0</v>
      </c>
      <c r="X48" s="105">
        <v>0</v>
      </c>
      <c r="Y48" s="105">
        <v>0</v>
      </c>
      <c r="Z48" s="105">
        <v>0</v>
      </c>
      <c r="AA48" s="105">
        <v>0</v>
      </c>
      <c r="AB48" s="105">
        <v>0</v>
      </c>
      <c r="AC48" s="105">
        <v>0</v>
      </c>
      <c r="AD48" s="105" t="s">
        <v>2</v>
      </c>
      <c r="AE48" s="105" t="s">
        <v>2</v>
      </c>
      <c r="AF48" s="105" t="s">
        <v>2</v>
      </c>
      <c r="AG48" s="105" t="s">
        <v>2</v>
      </c>
      <c r="AH48" s="105" t="s">
        <v>2</v>
      </c>
      <c r="AI48" s="105" t="s">
        <v>2</v>
      </c>
      <c r="AJ48" s="105" t="s">
        <v>2</v>
      </c>
      <c r="AK48" s="105" t="s">
        <v>2</v>
      </c>
      <c r="AL48" s="105" t="s">
        <v>2</v>
      </c>
      <c r="AM48" s="105" t="str">
        <f>[3]Остаток!B53</f>
        <v>0,00</v>
      </c>
      <c r="AN48"/>
      <c r="AO48"/>
      <c r="AP48"/>
      <c r="AQ48"/>
      <c r="AR48"/>
      <c r="AS48"/>
      <c r="AT48"/>
      <c r="AU48"/>
      <c r="AV48"/>
      <c r="AW48"/>
    </row>
    <row r="49" spans="1:49" s="1" customFormat="1" ht="13.35" customHeight="1" outlineLevel="1" x14ac:dyDescent="0.2">
      <c r="A49" s="99" t="s">
        <v>15</v>
      </c>
      <c r="B49" s="105">
        <f>Ост.НВ!B49+Ост.Ин!B49</f>
        <v>0.86</v>
      </c>
      <c r="C49" s="105">
        <f>Ост.НВ!C49+Ост.Ин!C49</f>
        <v>200.86</v>
      </c>
      <c r="D49" s="105">
        <f>Ост.НВ!D49+Ост.Ин!D49</f>
        <v>270.86</v>
      </c>
      <c r="E49" s="105">
        <f>Ост.НВ!E49+Ост.Ин!E49</f>
        <v>280.86</v>
      </c>
      <c r="F49" s="105">
        <f>Ост.НВ!F49+Ост.Ин!F49</f>
        <v>260.86</v>
      </c>
      <c r="G49" s="105">
        <f>Ост.НВ!G49+Ост.Ин!G49</f>
        <v>9707.1759999999995</v>
      </c>
      <c r="H49" s="105">
        <f>Ост.НВ!H49+Ост.Ин!H49</f>
        <v>9594.1759999999995</v>
      </c>
      <c r="I49" s="105">
        <f>Ост.НВ!I49+Ост.Ин!I49</f>
        <v>7783.6270000000004</v>
      </c>
      <c r="J49" s="105">
        <f>Ост.НВ!J49+Ост.Ин!J49</f>
        <v>8373.58</v>
      </c>
      <c r="K49" s="105">
        <f>Ост.НВ!K49+Ост.Ин!K49</f>
        <v>9962.86</v>
      </c>
      <c r="L49" s="105">
        <f>Ост.НВ!L49+Ост.Ин!L49</f>
        <v>8235.8603700000003</v>
      </c>
      <c r="M49" s="105">
        <v>7107.8603700000003</v>
      </c>
      <c r="N49" s="105">
        <f>Ост.НВ!N49+Ост.Ин!N49</f>
        <v>8515.8603999999978</v>
      </c>
      <c r="O49" s="105">
        <f>Ост.НВ!O49+Ост.Ин!O49</f>
        <v>10021.860399999998</v>
      </c>
      <c r="P49" s="105">
        <v>10649.893309999999</v>
      </c>
      <c r="Q49" s="105">
        <v>10235.860369999999</v>
      </c>
      <c r="R49" s="105">
        <v>11145.860369999999</v>
      </c>
      <c r="S49" s="105">
        <v>11498.9458</v>
      </c>
      <c r="T49" s="105">
        <v>12716.9458</v>
      </c>
      <c r="U49" s="105">
        <v>12409.860369999999</v>
      </c>
      <c r="V49" s="105">
        <v>11736.860369999999</v>
      </c>
      <c r="W49" s="105">
        <v>12983.860369999999</v>
      </c>
      <c r="X49" s="105">
        <v>12393.860369999999</v>
      </c>
      <c r="Y49" s="105">
        <v>16715.860369999999</v>
      </c>
      <c r="Z49" s="105">
        <v>23750.860370000002</v>
      </c>
      <c r="AA49" s="105">
        <v>17113.860370000002</v>
      </c>
      <c r="AB49" s="105">
        <v>14845.41037</v>
      </c>
      <c r="AC49" s="105">
        <v>13292.110369999999</v>
      </c>
      <c r="AD49" s="105">
        <v>12289.11037</v>
      </c>
      <c r="AE49" s="105">
        <v>12210.01037</v>
      </c>
      <c r="AF49" s="105">
        <v>15397.81537</v>
      </c>
      <c r="AG49" s="105">
        <v>11520.21537</v>
      </c>
      <c r="AH49" s="105">
        <v>11365.21537</v>
      </c>
      <c r="AI49" s="105">
        <v>10824.210370000001</v>
      </c>
      <c r="AJ49" s="105">
        <v>10299.11037</v>
      </c>
      <c r="AK49" s="105">
        <v>10286.11037</v>
      </c>
      <c r="AL49" s="105">
        <v>12216.86037</v>
      </c>
      <c r="AM49" s="105">
        <f>[3]Остаток!B54</f>
        <v>14689.86037</v>
      </c>
      <c r="AN49"/>
      <c r="AO49"/>
      <c r="AP49"/>
      <c r="AQ49"/>
      <c r="AR49"/>
      <c r="AS49"/>
      <c r="AT49"/>
      <c r="AU49"/>
      <c r="AV49"/>
      <c r="AW49"/>
    </row>
    <row r="50" spans="1:49" s="1" customFormat="1" ht="13.35" customHeight="1" outlineLevel="1" x14ac:dyDescent="0.2">
      <c r="A50" s="99" t="s">
        <v>16</v>
      </c>
      <c r="B50" s="105">
        <f>Ост.НВ!B50+Ост.Ин!B50</f>
        <v>117.277</v>
      </c>
      <c r="C50" s="105">
        <f>Ост.НВ!C50+Ост.Ин!C50</f>
        <v>117.277</v>
      </c>
      <c r="D50" s="105">
        <f>Ост.НВ!D50+Ост.Ин!D50</f>
        <v>117.277</v>
      </c>
      <c r="E50" s="105">
        <f>Ост.НВ!E50+Ост.Ин!E50</f>
        <v>111.77800000000001</v>
      </c>
      <c r="F50" s="105">
        <f>Ост.НВ!F50+Ост.Ин!F50</f>
        <v>111.77800000000001</v>
      </c>
      <c r="G50" s="105">
        <f>Ост.НВ!G50+Ост.Ин!G50</f>
        <v>111.77800000000001</v>
      </c>
      <c r="H50" s="105">
        <f>Ост.НВ!H50+Ост.Ин!H50</f>
        <v>111.77</v>
      </c>
      <c r="I50" s="105">
        <f>Ост.НВ!I50+Ост.Ин!I50</f>
        <v>111.771</v>
      </c>
      <c r="J50" s="105">
        <f>Ост.НВ!J50+Ост.Ин!J50</f>
        <v>111.771</v>
      </c>
      <c r="K50" s="105">
        <f>Ост.НВ!K50+Ост.Ин!K50</f>
        <v>111.741</v>
      </c>
      <c r="L50" s="105">
        <f>Ост.НВ!L50+Ост.Ин!L50</f>
        <v>111.74076999999998</v>
      </c>
      <c r="M50" s="105">
        <v>109.77097000000001</v>
      </c>
      <c r="N50" s="105">
        <f>Ост.НВ!N50+Ост.Ин!N50</f>
        <v>109.77097000000001</v>
      </c>
      <c r="O50" s="105">
        <f>Ост.НВ!O50+Ост.Ин!O50</f>
        <v>106.77097000000001</v>
      </c>
      <c r="P50" s="105">
        <v>106.76975999999999</v>
      </c>
      <c r="Q50" s="105">
        <v>106.77097000000001</v>
      </c>
      <c r="R50" s="105">
        <v>106.77097000000001</v>
      </c>
      <c r="S50" s="105">
        <v>106.77097000000001</v>
      </c>
      <c r="T50" s="105">
        <v>103.77097000000001</v>
      </c>
      <c r="U50" s="105">
        <v>103.77097000000001</v>
      </c>
      <c r="V50" s="105">
        <v>103.77097000000001</v>
      </c>
      <c r="W50" s="105">
        <v>103.77097000000001</v>
      </c>
      <c r="X50" s="105">
        <v>103.77097000000001</v>
      </c>
      <c r="Y50" s="105">
        <v>103.66897</v>
      </c>
      <c r="Z50" s="105">
        <v>103.66897</v>
      </c>
      <c r="AA50" s="105">
        <v>103.66897</v>
      </c>
      <c r="AB50" s="105">
        <v>103.66897</v>
      </c>
      <c r="AC50" s="105">
        <v>103.66897</v>
      </c>
      <c r="AD50" s="105">
        <v>103.64897000000001</v>
      </c>
      <c r="AE50" s="105">
        <v>103.64897000000001</v>
      </c>
      <c r="AF50" s="105">
        <v>103.54597</v>
      </c>
      <c r="AG50" s="105">
        <v>103.54597</v>
      </c>
      <c r="AH50" s="105">
        <v>103.54597</v>
      </c>
      <c r="AI50" s="105">
        <v>103.54597</v>
      </c>
      <c r="AJ50" s="105">
        <v>103.54597</v>
      </c>
      <c r="AK50" s="105">
        <v>103.54597</v>
      </c>
      <c r="AL50" s="105">
        <v>103.54597</v>
      </c>
      <c r="AM50" s="105">
        <f>[3]Остаток!B55</f>
        <v>103.54597</v>
      </c>
      <c r="AN50"/>
      <c r="AO50"/>
      <c r="AP50"/>
      <c r="AQ50"/>
      <c r="AR50"/>
      <c r="AS50"/>
      <c r="AT50"/>
      <c r="AU50"/>
      <c r="AV50"/>
      <c r="AW50"/>
    </row>
    <row r="51" spans="1:49" s="1" customFormat="1" ht="13.35" customHeight="1" outlineLevel="1" x14ac:dyDescent="0.2">
      <c r="A51" s="99" t="s">
        <v>24</v>
      </c>
      <c r="B51" s="105">
        <f>Ост.НВ!B51+Ост.Ин!B51</f>
        <v>28879235.019981775</v>
      </c>
      <c r="C51" s="105">
        <f>Ост.НВ!C51+Ост.Ин!C51</f>
        <v>28740824.127589755</v>
      </c>
      <c r="D51" s="105">
        <f>Ост.НВ!D51+Ост.Ин!D51</f>
        <v>29473907.00898318</v>
      </c>
      <c r="E51" s="105">
        <f>Ост.НВ!E51+Ост.Ин!E51</f>
        <v>32023928.997861091</v>
      </c>
      <c r="F51" s="105">
        <f>Ост.НВ!F51+Ост.Ин!F51</f>
        <v>29837537.389702335</v>
      </c>
      <c r="G51" s="105">
        <f>Ост.НВ!G51+Ост.Ин!G51</f>
        <v>29797868.033143669</v>
      </c>
      <c r="H51" s="105">
        <f>Ост.НВ!H51+Ост.Ин!H51</f>
        <v>29913131.064196669</v>
      </c>
      <c r="I51" s="105">
        <f>Ост.НВ!I51+Ост.Ин!I51</f>
        <v>30171592.583960719</v>
      </c>
      <c r="J51" s="105">
        <f>Ост.НВ!J51+Ост.Ин!J51</f>
        <v>30285072.77321732</v>
      </c>
      <c r="K51" s="105">
        <f>Ост.НВ!K51+Ост.Ин!K51</f>
        <v>29727820.879213382</v>
      </c>
      <c r="L51" s="105">
        <f>Ост.НВ!L51+Ост.Ин!L51</f>
        <v>29207123.638973065</v>
      </c>
      <c r="M51" s="105">
        <v>28484574.542794101</v>
      </c>
      <c r="N51" s="105">
        <f>Ост.НВ!N51+Ост.Ин!N51</f>
        <v>29058789.181478567</v>
      </c>
      <c r="O51" s="105">
        <f>Ост.НВ!O51+Ост.Ин!O51</f>
        <v>29307570.014131356</v>
      </c>
      <c r="P51" s="105">
        <v>29193504.402794875</v>
      </c>
      <c r="Q51" s="105">
        <v>29216115.221518531</v>
      </c>
      <c r="R51" s="105">
        <v>28811877.501812689</v>
      </c>
      <c r="S51" s="105">
        <v>28544905.935548849</v>
      </c>
      <c r="T51" s="105">
        <v>27887228.777093008</v>
      </c>
      <c r="U51" s="105">
        <v>27214537.061534934</v>
      </c>
      <c r="V51" s="105">
        <v>27796605.776328385</v>
      </c>
      <c r="W51" s="105">
        <v>28480718.292988095</v>
      </c>
      <c r="X51" s="105">
        <v>27724207.602864534</v>
      </c>
      <c r="Y51" s="105">
        <v>29817117.464922432</v>
      </c>
      <c r="Z51" s="105">
        <v>29834936.221311964</v>
      </c>
      <c r="AA51" s="105">
        <v>29555094.860311739</v>
      </c>
      <c r="AB51" s="105">
        <v>29989500.917434335</v>
      </c>
      <c r="AC51" s="105">
        <v>30719849.054568782</v>
      </c>
      <c r="AD51" s="105">
        <v>28471823.9055424</v>
      </c>
      <c r="AE51" s="105">
        <v>29512435.283841901</v>
      </c>
      <c r="AF51" s="105">
        <v>29848577.386757098</v>
      </c>
      <c r="AG51" s="105">
        <v>29308146.9860151</v>
      </c>
      <c r="AH51" s="105">
        <v>28981739.262399301</v>
      </c>
      <c r="AI51" s="105">
        <v>28683125.479704399</v>
      </c>
      <c r="AJ51" s="105">
        <v>28086795.643093899</v>
      </c>
      <c r="AK51" s="105">
        <v>28146307.083931401</v>
      </c>
      <c r="AL51" s="105">
        <v>30284181.951472402</v>
      </c>
      <c r="AM51" s="105">
        <f>[3]Остаток!B56</f>
        <v>29290812.442250501</v>
      </c>
      <c r="AN51"/>
      <c r="AO51"/>
      <c r="AP51"/>
      <c r="AQ51"/>
      <c r="AR51"/>
      <c r="AS51"/>
      <c r="AT51"/>
      <c r="AU51"/>
      <c r="AV51"/>
      <c r="AW51"/>
    </row>
    <row r="53" spans="1:49" x14ac:dyDescent="0.2">
      <c r="B53" s="13">
        <f t="shared" ref="B53:AL53" si="0">(B43+B27)/(B32+B16)*100</f>
        <v>54.517389731730226</v>
      </c>
      <c r="C53" s="13">
        <f t="shared" si="0"/>
        <v>55.993317507681837</v>
      </c>
      <c r="D53" s="13">
        <f t="shared" si="0"/>
        <v>56.893159011614536</v>
      </c>
      <c r="E53" s="13">
        <f t="shared" si="0"/>
        <v>56.243033980535138</v>
      </c>
      <c r="F53" s="13">
        <f t="shared" si="0"/>
        <v>56.616119110928373</v>
      </c>
      <c r="G53" s="13">
        <f t="shared" si="0"/>
        <v>55.986156394115596</v>
      </c>
      <c r="H53" s="13">
        <f t="shared" si="0"/>
        <v>55.376290270612763</v>
      </c>
      <c r="I53" s="13">
        <f t="shared" si="0"/>
        <v>55.452600871758705</v>
      </c>
      <c r="J53" s="13">
        <f t="shared" si="0"/>
        <v>56.876472675842351</v>
      </c>
      <c r="K53" s="13">
        <f t="shared" si="0"/>
        <v>56.269531388407287</v>
      </c>
      <c r="L53" s="13">
        <f t="shared" si="0"/>
        <v>56.523765183201533</v>
      </c>
      <c r="M53" s="13">
        <f t="shared" si="0"/>
        <v>57.260136542713035</v>
      </c>
      <c r="N53" s="13">
        <f t="shared" si="0"/>
        <v>56.542881394281409</v>
      </c>
      <c r="O53" s="13">
        <f t="shared" si="0"/>
        <v>56.799572303733605</v>
      </c>
      <c r="P53" s="13">
        <f t="shared" si="0"/>
        <v>56.965350139537627</v>
      </c>
      <c r="Q53" s="13">
        <f t="shared" si="0"/>
        <v>56.601185865095616</v>
      </c>
      <c r="R53" s="13">
        <f t="shared" si="0"/>
        <v>57.248716823334078</v>
      </c>
      <c r="S53" s="13">
        <f t="shared" si="0"/>
        <v>56.206940422486085</v>
      </c>
      <c r="T53" s="13">
        <f t="shared" si="0"/>
        <v>56.512026859615858</v>
      </c>
      <c r="U53" s="13">
        <f t="shared" si="0"/>
        <v>56.433064105125176</v>
      </c>
      <c r="V53" s="13">
        <f t="shared" si="0"/>
        <v>55.836304570029846</v>
      </c>
      <c r="W53" s="13">
        <f t="shared" si="0"/>
        <v>56.543953027592785</v>
      </c>
      <c r="X53" s="13">
        <f t="shared" si="0"/>
        <v>57.756347750776492</v>
      </c>
      <c r="Y53" s="13">
        <f t="shared" si="0"/>
        <v>55.685386363235757</v>
      </c>
      <c r="Z53" s="13">
        <f t="shared" si="0"/>
        <v>56.196280871876667</v>
      </c>
      <c r="AA53" s="13">
        <f t="shared" si="0"/>
        <v>59.372220842174315</v>
      </c>
      <c r="AB53" s="13">
        <f t="shared" si="0"/>
        <v>60.074057703976578</v>
      </c>
      <c r="AC53" s="13">
        <f t="shared" si="0"/>
        <v>58.071026454761011</v>
      </c>
      <c r="AD53" s="13">
        <f t="shared" si="0"/>
        <v>58.510679340357854</v>
      </c>
      <c r="AE53" s="13">
        <f t="shared" si="0"/>
        <v>56.31442262679208</v>
      </c>
      <c r="AF53" s="13">
        <f t="shared" si="0"/>
        <v>57.37571213499605</v>
      </c>
      <c r="AG53" s="13">
        <f t="shared" si="0"/>
        <v>59.621963409463206</v>
      </c>
      <c r="AH53" s="13">
        <f t="shared" si="0"/>
        <v>60.583060037874816</v>
      </c>
      <c r="AI53" s="13">
        <f t="shared" si="0"/>
        <v>60.804454911511797</v>
      </c>
      <c r="AJ53" s="13">
        <f t="shared" si="0"/>
        <v>61.525918461726214</v>
      </c>
      <c r="AK53" s="13">
        <f t="shared" si="0"/>
        <v>62.338148236350612</v>
      </c>
      <c r="AL53" s="13">
        <f t="shared" si="0"/>
        <v>62.032480611460542</v>
      </c>
      <c r="AM53" s="13">
        <f>(AM43+AM27)/(AM32+AM16)*100</f>
        <v>63.507564024244665</v>
      </c>
    </row>
    <row r="54" spans="1:49" x14ac:dyDescent="0.2">
      <c r="B54" s="117">
        <f t="shared" ref="B54:AL54" si="1">(B46+B30)/(B35+B19)*100</f>
        <v>65.329504173749186</v>
      </c>
      <c r="C54" s="117">
        <f t="shared" si="1"/>
        <v>65.73330974442996</v>
      </c>
      <c r="D54" s="117">
        <f t="shared" si="1"/>
        <v>65.664886502416678</v>
      </c>
      <c r="E54" s="117">
        <f t="shared" si="1"/>
        <v>65.094539841501032</v>
      </c>
      <c r="F54" s="117">
        <f t="shared" si="1"/>
        <v>65.857681406946242</v>
      </c>
      <c r="G54" s="117">
        <f t="shared" si="1"/>
        <v>66.015146984060081</v>
      </c>
      <c r="H54" s="117">
        <f t="shared" si="1"/>
        <v>66.562626219187251</v>
      </c>
      <c r="I54" s="117">
        <f t="shared" si="1"/>
        <v>67.207700137282274</v>
      </c>
      <c r="J54" s="117">
        <f t="shared" si="1"/>
        <v>68.638256302507173</v>
      </c>
      <c r="K54" s="117">
        <f t="shared" si="1"/>
        <v>69.327412959296311</v>
      </c>
      <c r="L54" s="117">
        <f t="shared" si="1"/>
        <v>69.577516387463007</v>
      </c>
      <c r="M54" s="117">
        <f t="shared" si="1"/>
        <v>70.24018455794166</v>
      </c>
      <c r="N54" s="117">
        <f t="shared" si="1"/>
        <v>70.888547045625899</v>
      </c>
      <c r="O54" s="117">
        <f t="shared" si="1"/>
        <v>71.18219910277115</v>
      </c>
      <c r="P54" s="117">
        <f t="shared" si="1"/>
        <v>71.488289836183341</v>
      </c>
      <c r="Q54" s="117">
        <f t="shared" si="1"/>
        <v>71.712439149657001</v>
      </c>
      <c r="R54" s="117">
        <f t="shared" si="1"/>
        <v>71.995561290274395</v>
      </c>
      <c r="S54" s="117">
        <f t="shared" si="1"/>
        <v>72.118683230392918</v>
      </c>
      <c r="T54" s="117">
        <f t="shared" si="1"/>
        <v>72.039276809336144</v>
      </c>
      <c r="U54" s="117">
        <f t="shared" si="1"/>
        <v>72.488664744985087</v>
      </c>
      <c r="V54" s="117">
        <f t="shared" si="1"/>
        <v>73.05851375725419</v>
      </c>
      <c r="W54" s="117">
        <f t="shared" si="1"/>
        <v>73.841819563835259</v>
      </c>
      <c r="X54" s="117">
        <f t="shared" si="1"/>
        <v>74.515203673978718</v>
      </c>
      <c r="Y54" s="117">
        <f t="shared" si="1"/>
        <v>74.63678461210354</v>
      </c>
      <c r="Z54" s="117">
        <f t="shared" si="1"/>
        <v>74.719636567064029</v>
      </c>
      <c r="AA54" s="117">
        <f t="shared" si="1"/>
        <v>74.946652670374576</v>
      </c>
      <c r="AB54" s="117">
        <f t="shared" si="1"/>
        <v>75.061120597561981</v>
      </c>
      <c r="AC54" s="117">
        <f t="shared" si="1"/>
        <v>76.157318312989403</v>
      </c>
      <c r="AD54" s="117">
        <f t="shared" si="1"/>
        <v>76.462292156477346</v>
      </c>
      <c r="AE54" s="117">
        <f t="shared" si="1"/>
        <v>76.502741438580912</v>
      </c>
      <c r="AF54" s="117">
        <f t="shared" si="1"/>
        <v>77.065562174937966</v>
      </c>
      <c r="AG54" s="117">
        <f t="shared" si="1"/>
        <v>76.859114225886316</v>
      </c>
      <c r="AH54" s="117">
        <f t="shared" si="1"/>
        <v>77.152589397870472</v>
      </c>
      <c r="AI54" s="117">
        <f t="shared" si="1"/>
        <v>77.50342909113192</v>
      </c>
      <c r="AJ54" s="117">
        <f t="shared" si="1"/>
        <v>77.633192149792848</v>
      </c>
      <c r="AK54" s="117">
        <f t="shared" si="1"/>
        <v>78.012315343406641</v>
      </c>
      <c r="AL54" s="117">
        <f t="shared" si="1"/>
        <v>77.546006343793849</v>
      </c>
      <c r="AM54" s="117">
        <f>(AM46+AM30)/(AM35+AM19)*100</f>
        <v>77.900940651497635</v>
      </c>
    </row>
    <row r="55" spans="1:49" x14ac:dyDescent="0.2">
      <c r="B55" s="13">
        <f t="shared" ref="B55:AL55" si="2">(B27-B30+B43-B46)/(B16-B19+B32-B35)*100</f>
        <v>32.961293829274148</v>
      </c>
      <c r="C55" s="13">
        <f t="shared" si="2"/>
        <v>35.207857602404871</v>
      </c>
      <c r="D55" s="13">
        <f t="shared" si="2"/>
        <v>37.827002518065356</v>
      </c>
      <c r="E55" s="13">
        <f t="shared" si="2"/>
        <v>36.826124882397806</v>
      </c>
      <c r="F55" s="13">
        <f t="shared" si="2"/>
        <v>36.725582491577711</v>
      </c>
      <c r="G55" s="13">
        <f t="shared" si="2"/>
        <v>35.313064459439701</v>
      </c>
      <c r="H55" s="13">
        <f t="shared" si="2"/>
        <v>33.912625406384841</v>
      </c>
      <c r="I55" s="13">
        <f t="shared" si="2"/>
        <v>33.666334821973948</v>
      </c>
      <c r="J55" s="13">
        <f t="shared" si="2"/>
        <v>35.532957084771333</v>
      </c>
      <c r="K55" s="13">
        <f t="shared" si="2"/>
        <v>34.839342003889264</v>
      </c>
      <c r="L55" s="13">
        <f t="shared" si="2"/>
        <v>35.32538279730985</v>
      </c>
      <c r="M55" s="13">
        <f t="shared" si="2"/>
        <v>36.186283080584147</v>
      </c>
      <c r="N55" s="13">
        <f t="shared" si="2"/>
        <v>34.694822205444929</v>
      </c>
      <c r="O55" s="13">
        <f t="shared" si="2"/>
        <v>35.01836033003827</v>
      </c>
      <c r="P55" s="13">
        <f t="shared" si="2"/>
        <v>35.305749985150541</v>
      </c>
      <c r="Q55" s="13">
        <f t="shared" si="2"/>
        <v>34.568341108846582</v>
      </c>
      <c r="R55" s="13">
        <f t="shared" si="2"/>
        <v>36.518415750127495</v>
      </c>
      <c r="S55" s="13">
        <f t="shared" si="2"/>
        <v>35.029893921885964</v>
      </c>
      <c r="T55" s="13">
        <f t="shared" si="2"/>
        <v>36.414216104430871</v>
      </c>
      <c r="U55" s="13">
        <f t="shared" si="2"/>
        <v>35.518297587977749</v>
      </c>
      <c r="V55" s="13">
        <f t="shared" si="2"/>
        <v>34.65796126810968</v>
      </c>
      <c r="W55" s="13">
        <f t="shared" si="2"/>
        <v>35.932968616589747</v>
      </c>
      <c r="X55" s="13">
        <f t="shared" si="2"/>
        <v>37.025430713655105</v>
      </c>
      <c r="Y55" s="13">
        <f t="shared" si="2"/>
        <v>34.019202539970209</v>
      </c>
      <c r="Z55" s="13">
        <f t="shared" si="2"/>
        <v>34.623242329805883</v>
      </c>
      <c r="AA55" s="13">
        <f t="shared" si="2"/>
        <v>39.446615697965925</v>
      </c>
      <c r="AB55" s="13">
        <f t="shared" si="2"/>
        <v>40.019830134464875</v>
      </c>
      <c r="AC55" s="13">
        <f t="shared" si="2"/>
        <v>34.928957569747396</v>
      </c>
      <c r="AD55" s="13">
        <f t="shared" si="2"/>
        <v>35.695334379099478</v>
      </c>
      <c r="AE55" s="13">
        <f t="shared" si="2"/>
        <v>33.100736732567171</v>
      </c>
      <c r="AF55" s="13">
        <f t="shared" si="2"/>
        <v>34.973004922548427</v>
      </c>
      <c r="AG55" s="13">
        <f t="shared" si="2"/>
        <v>38.266374337582626</v>
      </c>
      <c r="AH55" s="13">
        <f t="shared" si="2"/>
        <v>39.875739492200765</v>
      </c>
      <c r="AI55" s="13">
        <f t="shared" si="2"/>
        <v>39.933273242304054</v>
      </c>
      <c r="AJ55" s="13">
        <f t="shared" si="2"/>
        <v>40.786994503492039</v>
      </c>
      <c r="AK55" s="13">
        <f t="shared" si="2"/>
        <v>42.263084107754366</v>
      </c>
      <c r="AL55" s="13">
        <f t="shared" si="2"/>
        <v>41.847892481520276</v>
      </c>
      <c r="AM55" s="13">
        <f>(AM27-AM30+AM43-AM46)/(AM16-AM19+AM32-AM35)*100</f>
        <v>43.975138482426651</v>
      </c>
    </row>
    <row r="57" spans="1:49" x14ac:dyDescent="0.2">
      <c r="B57" s="13">
        <f t="shared" ref="B57:AL57" si="3">(B27+B43)/B5*100</f>
        <v>51.429055135690405</v>
      </c>
      <c r="C57" s="13">
        <f t="shared" si="3"/>
        <v>52.778888834726246</v>
      </c>
      <c r="D57" s="13">
        <f t="shared" si="3"/>
        <v>53.570329301033567</v>
      </c>
      <c r="E57" s="13">
        <f t="shared" si="3"/>
        <v>52.967017264637704</v>
      </c>
      <c r="F57" s="13">
        <f t="shared" si="3"/>
        <v>53.243886320600041</v>
      </c>
      <c r="G57" s="13">
        <f t="shared" si="3"/>
        <v>52.65713427860446</v>
      </c>
      <c r="H57" s="13">
        <f t="shared" si="3"/>
        <v>52.025387196086051</v>
      </c>
      <c r="I57" s="13">
        <f t="shared" si="3"/>
        <v>52.054846386719255</v>
      </c>
      <c r="J57" s="13">
        <f t="shared" si="3"/>
        <v>53.185130755903174</v>
      </c>
      <c r="K57" s="13">
        <f t="shared" si="3"/>
        <v>52.585456782178433</v>
      </c>
      <c r="L57" s="13">
        <f t="shared" si="3"/>
        <v>52.798725383492659</v>
      </c>
      <c r="M57" s="13">
        <f t="shared" si="3"/>
        <v>53.520423808013447</v>
      </c>
      <c r="N57" s="13">
        <f t="shared" si="3"/>
        <v>52.944452197897107</v>
      </c>
      <c r="O57" s="13">
        <f t="shared" si="3"/>
        <v>53.146665456454237</v>
      </c>
      <c r="P57" s="13">
        <f t="shared" si="3"/>
        <v>53.287358586373287</v>
      </c>
      <c r="Q57" s="13">
        <f t="shared" si="3"/>
        <v>53.01365300637557</v>
      </c>
      <c r="R57" s="13">
        <f t="shared" si="3"/>
        <v>53.564722599509793</v>
      </c>
      <c r="S57" s="13">
        <f t="shared" si="3"/>
        <v>52.493686055527199</v>
      </c>
      <c r="T57" s="13">
        <f t="shared" si="3"/>
        <v>52.716849502812757</v>
      </c>
      <c r="U57" s="13">
        <f t="shared" si="3"/>
        <v>52.743252503195748</v>
      </c>
      <c r="V57" s="13">
        <f t="shared" si="3"/>
        <v>52.296307730313451</v>
      </c>
      <c r="W57" s="13">
        <f t="shared" si="3"/>
        <v>53.068814923384402</v>
      </c>
      <c r="X57" s="13">
        <f t="shared" si="3"/>
        <v>54.223291472794301</v>
      </c>
      <c r="Y57" s="13">
        <f t="shared" si="3"/>
        <v>52.364212786462197</v>
      </c>
      <c r="Z57" s="13">
        <f t="shared" si="3"/>
        <v>52.959198294564288</v>
      </c>
      <c r="AA57" s="13">
        <f t="shared" si="3"/>
        <v>55.758853973621761</v>
      </c>
      <c r="AB57" s="13">
        <f t="shared" si="3"/>
        <v>56.335442144515909</v>
      </c>
      <c r="AC57" s="13">
        <f t="shared" si="3"/>
        <v>54.502370795390675</v>
      </c>
      <c r="AD57" s="13">
        <f t="shared" si="3"/>
        <v>55.078142939985263</v>
      </c>
      <c r="AE57" s="13">
        <f t="shared" si="3"/>
        <v>53.193390060263823</v>
      </c>
      <c r="AF57" s="13">
        <f t="shared" si="3"/>
        <v>54.293554289856296</v>
      </c>
      <c r="AG57" s="13">
        <f t="shared" si="3"/>
        <v>56.266833760180354</v>
      </c>
      <c r="AH57" s="13">
        <f t="shared" si="3"/>
        <v>57.196526127333037</v>
      </c>
      <c r="AI57" s="13">
        <f t="shared" si="3"/>
        <v>57.389260528795781</v>
      </c>
      <c r="AJ57" s="13">
        <f t="shared" si="3"/>
        <v>57.947707497270947</v>
      </c>
      <c r="AK57" s="13">
        <f t="shared" si="3"/>
        <v>58.692718233889863</v>
      </c>
      <c r="AL57" s="13">
        <f t="shared" si="3"/>
        <v>58.257512647156098</v>
      </c>
      <c r="AM57" s="13">
        <f>(AM27+AM43)/AM5*100</f>
        <v>59.717601073515539</v>
      </c>
    </row>
    <row r="58" spans="1:49" x14ac:dyDescent="0.2">
      <c r="B58" s="13">
        <f t="shared" ref="B58:AL58" si="4">(B30+B46)/B8*100</f>
        <v>63.805882309635876</v>
      </c>
      <c r="C58" s="13">
        <f t="shared" si="4"/>
        <v>64.23359863376055</v>
      </c>
      <c r="D58" s="13">
        <f t="shared" si="4"/>
        <v>64.156736045044838</v>
      </c>
      <c r="E58" s="13">
        <f t="shared" si="4"/>
        <v>63.628153164108056</v>
      </c>
      <c r="F58" s="13">
        <f t="shared" si="4"/>
        <v>64.218957785665737</v>
      </c>
      <c r="G58" s="13">
        <f t="shared" si="4"/>
        <v>64.323957155080677</v>
      </c>
      <c r="H58" s="13">
        <f t="shared" si="4"/>
        <v>64.719804956148735</v>
      </c>
      <c r="I58" s="13">
        <f t="shared" si="4"/>
        <v>65.371333403554615</v>
      </c>
      <c r="J58" s="13">
        <f t="shared" si="4"/>
        <v>66.9230933133733</v>
      </c>
      <c r="K58" s="13">
        <f t="shared" si="4"/>
        <v>67.652888748180899</v>
      </c>
      <c r="L58" s="13">
        <f t="shared" si="4"/>
        <v>67.951919518320651</v>
      </c>
      <c r="M58" s="13">
        <f t="shared" si="4"/>
        <v>68.569222585698469</v>
      </c>
      <c r="N58" s="13">
        <f t="shared" si="4"/>
        <v>69.215737492672844</v>
      </c>
      <c r="O58" s="13">
        <f t="shared" si="4"/>
        <v>69.445682945914371</v>
      </c>
      <c r="P58" s="13">
        <f t="shared" si="4"/>
        <v>69.725401675423882</v>
      </c>
      <c r="Q58" s="13">
        <f t="shared" si="4"/>
        <v>69.944322331809303</v>
      </c>
      <c r="R58" s="13">
        <f t="shared" si="4"/>
        <v>70.18372444981938</v>
      </c>
      <c r="S58" s="13">
        <f t="shared" si="4"/>
        <v>70.238161240806747</v>
      </c>
      <c r="T58" s="13">
        <f t="shared" si="4"/>
        <v>70.106701310326585</v>
      </c>
      <c r="U58" s="13">
        <f t="shared" si="4"/>
        <v>70.609655329313071</v>
      </c>
      <c r="V58" s="13">
        <f t="shared" si="4"/>
        <v>71.25579000942885</v>
      </c>
      <c r="W58" s="13">
        <f t="shared" si="4"/>
        <v>72.092587403546787</v>
      </c>
      <c r="X58" s="13">
        <f t="shared" si="4"/>
        <v>72.785252875618383</v>
      </c>
      <c r="Y58" s="13">
        <f t="shared" si="4"/>
        <v>72.993151461214211</v>
      </c>
      <c r="Z58" s="13">
        <f t="shared" si="4"/>
        <v>73.104674301649268</v>
      </c>
      <c r="AA58" s="13">
        <f t="shared" si="4"/>
        <v>73.331449644382232</v>
      </c>
      <c r="AB58" s="13">
        <f t="shared" si="4"/>
        <v>73.507875870497102</v>
      </c>
      <c r="AC58" s="13">
        <f t="shared" si="4"/>
        <v>74.802714536521947</v>
      </c>
      <c r="AD58" s="13">
        <f t="shared" si="4"/>
        <v>75.08453430550513</v>
      </c>
      <c r="AE58" s="13">
        <f t="shared" si="4"/>
        <v>75.103101885276331</v>
      </c>
      <c r="AF58" s="13">
        <f t="shared" si="4"/>
        <v>75.635642842666257</v>
      </c>
      <c r="AG58" s="13">
        <f t="shared" si="4"/>
        <v>75.424544093176777</v>
      </c>
      <c r="AH58" s="13">
        <f t="shared" si="4"/>
        <v>75.773052498658345</v>
      </c>
      <c r="AI58" s="13">
        <f t="shared" si="4"/>
        <v>76.115716182857142</v>
      </c>
      <c r="AJ58" s="13">
        <f t="shared" si="4"/>
        <v>76.216284379755095</v>
      </c>
      <c r="AK58" s="13">
        <f t="shared" si="4"/>
        <v>76.612100060925641</v>
      </c>
      <c r="AL58" s="13">
        <f t="shared" si="4"/>
        <v>76.211817963495776</v>
      </c>
      <c r="AM58" s="13">
        <f>(AM30+AM46)/AM8*100</f>
        <v>76.519414315327467</v>
      </c>
    </row>
    <row r="59" spans="1:49" x14ac:dyDescent="0.2">
      <c r="B59" s="13">
        <f t="shared" ref="B59:AL59" si="5">(B27-B30+B43-B46)/(B5-B8)*100</f>
        <v>29.11350242284842</v>
      </c>
      <c r="C59" s="13">
        <f t="shared" si="5"/>
        <v>30.855686881109978</v>
      </c>
      <c r="D59" s="13">
        <f t="shared" si="5"/>
        <v>33.014927959707499</v>
      </c>
      <c r="E59" s="13">
        <f t="shared" si="5"/>
        <v>32.107270715990353</v>
      </c>
      <c r="F59" s="13">
        <f t="shared" si="5"/>
        <v>32.082293313117795</v>
      </c>
      <c r="G59" s="13">
        <f t="shared" si="5"/>
        <v>30.99421764214561</v>
      </c>
      <c r="H59" s="13">
        <f t="shared" si="5"/>
        <v>29.922221580204173</v>
      </c>
      <c r="I59" s="13">
        <f t="shared" si="5"/>
        <v>29.683352852360361</v>
      </c>
      <c r="J59" s="13">
        <f t="shared" si="5"/>
        <v>30.929292151922034</v>
      </c>
      <c r="K59" s="13">
        <f t="shared" si="5"/>
        <v>30.442915304567077</v>
      </c>
      <c r="L59" s="13">
        <f t="shared" si="5"/>
        <v>30.81757681864833</v>
      </c>
      <c r="M59" s="13">
        <f t="shared" si="5"/>
        <v>31.638133114732103</v>
      </c>
      <c r="N59" s="13">
        <f t="shared" si="5"/>
        <v>30.577031756895266</v>
      </c>
      <c r="O59" s="13">
        <f t="shared" si="5"/>
        <v>30.854444822878936</v>
      </c>
      <c r="P59" s="13">
        <f t="shared" si="5"/>
        <v>31.126852781235275</v>
      </c>
      <c r="Q59" s="13">
        <f t="shared" si="5"/>
        <v>30.605466535438413</v>
      </c>
      <c r="R59" s="13">
        <f t="shared" si="5"/>
        <v>32.340979001825303</v>
      </c>
      <c r="S59" s="13">
        <f t="shared" si="5"/>
        <v>31.020531022385001</v>
      </c>
      <c r="T59" s="13">
        <f t="shared" si="5"/>
        <v>32.239399348760116</v>
      </c>
      <c r="U59" s="13">
        <f t="shared" si="5"/>
        <v>31.531922448930516</v>
      </c>
      <c r="V59" s="13">
        <f t="shared" si="5"/>
        <v>30.94955939147474</v>
      </c>
      <c r="W59" s="13">
        <f t="shared" si="5"/>
        <v>32.238485258682118</v>
      </c>
      <c r="X59" s="13">
        <f t="shared" si="5"/>
        <v>33.166297229739392</v>
      </c>
      <c r="Y59" s="13">
        <f t="shared" si="5"/>
        <v>30.642650554276013</v>
      </c>
      <c r="Z59" s="13">
        <f t="shared" si="5"/>
        <v>31.288414719231174</v>
      </c>
      <c r="AA59" s="13">
        <f t="shared" si="5"/>
        <v>35.234916222745468</v>
      </c>
      <c r="AB59" s="13">
        <f t="shared" si="5"/>
        <v>35.513517286742427</v>
      </c>
      <c r="AC59" s="13">
        <f t="shared" si="5"/>
        <v>31.018013483659544</v>
      </c>
      <c r="AD59" s="13">
        <f t="shared" si="5"/>
        <v>31.921951623457375</v>
      </c>
      <c r="AE59" s="13">
        <f t="shared" si="5"/>
        <v>29.963275074315103</v>
      </c>
      <c r="AF59" s="13">
        <f t="shared" si="5"/>
        <v>31.79802979609665</v>
      </c>
      <c r="AG59" s="13">
        <f t="shared" si="5"/>
        <v>34.476059440380126</v>
      </c>
      <c r="AH59" s="13">
        <f t="shared" si="5"/>
        <v>35.90951292256976</v>
      </c>
      <c r="AI59" s="13">
        <f t="shared" si="5"/>
        <v>35.940301557229738</v>
      </c>
      <c r="AJ59" s="13">
        <f t="shared" si="5"/>
        <v>36.504390465903306</v>
      </c>
      <c r="AK59" s="13">
        <f t="shared" si="5"/>
        <v>37.793897292000842</v>
      </c>
      <c r="AL59" s="13">
        <f t="shared" si="5"/>
        <v>37.15423740706607</v>
      </c>
      <c r="AM59" s="13">
        <f>(AM27-AM30+AM43-AM46)/(AM5-AM8)*100</f>
        <v>39.085944481312268</v>
      </c>
    </row>
    <row r="61" spans="1:49" x14ac:dyDescent="0.2">
      <c r="B61" s="120">
        <f t="shared" ref="B61:AL61" si="6">(B30+B46)/B8*100</f>
        <v>63.805882309635876</v>
      </c>
      <c r="C61" s="120">
        <f t="shared" si="6"/>
        <v>64.23359863376055</v>
      </c>
      <c r="D61" s="120">
        <f t="shared" si="6"/>
        <v>64.156736045044838</v>
      </c>
      <c r="E61" s="120">
        <f t="shared" si="6"/>
        <v>63.628153164108056</v>
      </c>
      <c r="F61" s="120">
        <f t="shared" si="6"/>
        <v>64.218957785665737</v>
      </c>
      <c r="G61" s="120">
        <f t="shared" si="6"/>
        <v>64.323957155080677</v>
      </c>
      <c r="H61" s="120">
        <f t="shared" si="6"/>
        <v>64.719804956148735</v>
      </c>
      <c r="I61" s="120">
        <f t="shared" si="6"/>
        <v>65.371333403554615</v>
      </c>
      <c r="J61" s="120">
        <f t="shared" si="6"/>
        <v>66.9230933133733</v>
      </c>
      <c r="K61" s="120">
        <f t="shared" si="6"/>
        <v>67.652888748180899</v>
      </c>
      <c r="L61" s="120">
        <f t="shared" si="6"/>
        <v>67.951919518320651</v>
      </c>
      <c r="M61" s="120">
        <f t="shared" si="6"/>
        <v>68.569222585698469</v>
      </c>
      <c r="N61" s="120">
        <f t="shared" si="6"/>
        <v>69.215737492672844</v>
      </c>
      <c r="O61" s="120">
        <f t="shared" si="6"/>
        <v>69.445682945914371</v>
      </c>
      <c r="P61" s="120">
        <f t="shared" si="6"/>
        <v>69.725401675423882</v>
      </c>
      <c r="Q61" s="120">
        <f t="shared" si="6"/>
        <v>69.944322331809303</v>
      </c>
      <c r="R61" s="120">
        <f t="shared" si="6"/>
        <v>70.18372444981938</v>
      </c>
      <c r="S61" s="120">
        <f t="shared" si="6"/>
        <v>70.238161240806747</v>
      </c>
      <c r="T61" s="120">
        <f t="shared" si="6"/>
        <v>70.106701310326585</v>
      </c>
      <c r="U61" s="120">
        <f t="shared" si="6"/>
        <v>70.609655329313071</v>
      </c>
      <c r="V61" s="120">
        <f t="shared" si="6"/>
        <v>71.25579000942885</v>
      </c>
      <c r="W61" s="120">
        <f t="shared" si="6"/>
        <v>72.092587403546787</v>
      </c>
      <c r="X61" s="120">
        <f t="shared" si="6"/>
        <v>72.785252875618383</v>
      </c>
      <c r="Y61" s="120">
        <f t="shared" si="6"/>
        <v>72.993151461214211</v>
      </c>
      <c r="Z61" s="120">
        <f t="shared" si="6"/>
        <v>73.104674301649268</v>
      </c>
      <c r="AA61" s="120">
        <f t="shared" si="6"/>
        <v>73.331449644382232</v>
      </c>
      <c r="AB61" s="120">
        <f t="shared" si="6"/>
        <v>73.507875870497102</v>
      </c>
      <c r="AC61" s="120">
        <f t="shared" si="6"/>
        <v>74.802714536521947</v>
      </c>
      <c r="AD61" s="120">
        <f t="shared" si="6"/>
        <v>75.08453430550513</v>
      </c>
      <c r="AE61" s="120">
        <f t="shared" si="6"/>
        <v>75.103101885276331</v>
      </c>
      <c r="AF61" s="120">
        <f t="shared" si="6"/>
        <v>75.635642842666257</v>
      </c>
      <c r="AG61" s="120">
        <f t="shared" si="6"/>
        <v>75.424544093176777</v>
      </c>
      <c r="AH61" s="120">
        <f t="shared" si="6"/>
        <v>75.773052498658345</v>
      </c>
      <c r="AI61" s="120">
        <f t="shared" si="6"/>
        <v>76.115716182857142</v>
      </c>
      <c r="AJ61" s="120">
        <f t="shared" si="6"/>
        <v>76.216284379755095</v>
      </c>
      <c r="AK61" s="120">
        <f t="shared" si="6"/>
        <v>76.612100060925641</v>
      </c>
      <c r="AL61" s="120">
        <f t="shared" si="6"/>
        <v>76.211817963495776</v>
      </c>
      <c r="AM61" s="120">
        <f>(AM30+AM46)/AM8*100</f>
        <v>76.519414315327467</v>
      </c>
    </row>
    <row r="63" spans="1:49" x14ac:dyDescent="0.2">
      <c r="A63" s="14" t="s">
        <v>93</v>
      </c>
      <c r="B63" s="126">
        <f t="shared" ref="B63:AL63" si="7">(B30+B46)</f>
        <v>11852724.271006003</v>
      </c>
      <c r="C63" s="126">
        <f t="shared" si="7"/>
        <v>12125551.09357401</v>
      </c>
      <c r="D63" s="126">
        <f t="shared" si="7"/>
        <v>12481201.303145189</v>
      </c>
      <c r="E63" s="126">
        <f t="shared" si="7"/>
        <v>13484326.733165961</v>
      </c>
      <c r="F63" s="126">
        <f t="shared" si="7"/>
        <v>12617356.219677348</v>
      </c>
      <c r="G63" s="126">
        <f t="shared" si="7"/>
        <v>12453740.83458117</v>
      </c>
      <c r="H63" s="126">
        <f t="shared" si="7"/>
        <v>12293159.838978931</v>
      </c>
      <c r="I63" s="126">
        <f t="shared" si="7"/>
        <v>12360752.796749029</v>
      </c>
      <c r="J63" s="126">
        <f t="shared" si="7"/>
        <v>12528502.947260652</v>
      </c>
      <c r="K63" s="126">
        <f t="shared" si="7"/>
        <v>11963832.465947779</v>
      </c>
      <c r="L63" s="126">
        <f t="shared" si="7"/>
        <v>11744675.359754458</v>
      </c>
      <c r="M63" s="126">
        <f t="shared" si="7"/>
        <v>11569898.992255742</v>
      </c>
      <c r="N63" s="126">
        <f t="shared" si="7"/>
        <v>11639833.36672217</v>
      </c>
      <c r="O63" s="126">
        <f t="shared" si="7"/>
        <v>11752751.884227933</v>
      </c>
      <c r="P63" s="126">
        <f t="shared" si="7"/>
        <v>11682233.88751683</v>
      </c>
      <c r="Q63" s="126">
        <f t="shared" si="7"/>
        <v>11636065.357918661</v>
      </c>
      <c r="R63" s="126">
        <f t="shared" si="7"/>
        <v>11336465.629465554</v>
      </c>
      <c r="S63" s="126">
        <f t="shared" si="7"/>
        <v>10973360.626830246</v>
      </c>
      <c r="T63" s="126">
        <f t="shared" si="7"/>
        <v>10567608.149455225</v>
      </c>
      <c r="U63" s="126">
        <f t="shared" si="7"/>
        <v>10425666.867767395</v>
      </c>
      <c r="V63" s="126">
        <f t="shared" si="7"/>
        <v>10485434.564514024</v>
      </c>
      <c r="W63" s="126">
        <f t="shared" si="7"/>
        <v>10726673.185605109</v>
      </c>
      <c r="X63" s="126">
        <f t="shared" si="7"/>
        <v>10720130.576186663</v>
      </c>
      <c r="Y63" s="126">
        <f t="shared" si="7"/>
        <v>11156686.408850642</v>
      </c>
      <c r="Z63" s="126">
        <f t="shared" si="7"/>
        <v>11294117.79564626</v>
      </c>
      <c r="AA63" s="126">
        <f t="shared" si="7"/>
        <v>11669299.399417894</v>
      </c>
      <c r="AB63" s="126">
        <f t="shared" si="7"/>
        <v>12075033.087202327</v>
      </c>
      <c r="AC63" s="126">
        <f t="shared" si="7"/>
        <v>12319790.014735119</v>
      </c>
      <c r="AD63" s="126">
        <f t="shared" si="7"/>
        <v>11464006.201286344</v>
      </c>
      <c r="AE63" s="126">
        <f t="shared" si="7"/>
        <v>11401792.997515915</v>
      </c>
      <c r="AF63" s="126">
        <f t="shared" si="7"/>
        <v>11579072.197297595</v>
      </c>
      <c r="AG63" s="126">
        <f t="shared" si="7"/>
        <v>11758816.284515889</v>
      </c>
      <c r="AH63" s="126">
        <f t="shared" si="7"/>
        <v>11722121.130033338</v>
      </c>
      <c r="AI63" s="126">
        <f t="shared" si="7"/>
        <v>11651482.088947151</v>
      </c>
      <c r="AJ63" s="126">
        <f t="shared" si="7"/>
        <v>11554747.304448243</v>
      </c>
      <c r="AK63" s="126">
        <f t="shared" si="7"/>
        <v>11604991.019789133</v>
      </c>
      <c r="AL63" s="126">
        <f t="shared" si="7"/>
        <v>12465393.021753391</v>
      </c>
      <c r="AM63" s="126">
        <f>(AM30+AM46)</f>
        <v>12346892.6848679</v>
      </c>
    </row>
    <row r="64" spans="1:49" x14ac:dyDescent="0.2">
      <c r="B64" s="127" t="str">
        <f t="shared" ref="B64:AJ64" si="8">B4</f>
        <v>01.01.2020</v>
      </c>
      <c r="C64" s="127" t="str">
        <f t="shared" si="8"/>
        <v>01.02.2020</v>
      </c>
      <c r="D64" s="127" t="str">
        <f t="shared" si="8"/>
        <v>01.03.2020</v>
      </c>
      <c r="E64" s="127" t="str">
        <f t="shared" si="8"/>
        <v>01.04.2020</v>
      </c>
      <c r="F64" s="127" t="str">
        <f t="shared" si="8"/>
        <v>01.05.2020</v>
      </c>
      <c r="G64" s="127" t="str">
        <f t="shared" si="8"/>
        <v>01.06.2020</v>
      </c>
      <c r="H64" s="127" t="str">
        <f t="shared" si="8"/>
        <v>01.07.2020</v>
      </c>
      <c r="I64" s="127" t="str">
        <f t="shared" si="8"/>
        <v>01.08.2020</v>
      </c>
      <c r="J64" s="127" t="str">
        <f t="shared" si="8"/>
        <v>01.09.2020</v>
      </c>
      <c r="K64" s="127" t="str">
        <f t="shared" si="8"/>
        <v>01.10.2020</v>
      </c>
      <c r="L64" s="127" t="str">
        <f t="shared" si="8"/>
        <v>01.11.2020</v>
      </c>
      <c r="M64" s="127" t="str">
        <f t="shared" si="8"/>
        <v>01.12.2020</v>
      </c>
      <c r="N64" s="127" t="str">
        <f t="shared" si="8"/>
        <v>01.01.2021</v>
      </c>
      <c r="O64" s="127" t="str">
        <f t="shared" si="8"/>
        <v>01.02.2021</v>
      </c>
      <c r="P64" s="127" t="str">
        <f t="shared" si="8"/>
        <v>01.03.2021</v>
      </c>
      <c r="Q64" s="127" t="str">
        <f t="shared" si="8"/>
        <v>01.04.2021</v>
      </c>
      <c r="R64" s="127" t="str">
        <f t="shared" si="8"/>
        <v>01.05.2021</v>
      </c>
      <c r="S64" s="127" t="str">
        <f t="shared" si="8"/>
        <v>01.06.2021</v>
      </c>
      <c r="T64" s="127" t="str">
        <f t="shared" si="8"/>
        <v>01.07.2021</v>
      </c>
      <c r="U64" s="127" t="str">
        <f t="shared" si="8"/>
        <v>01.08.2021</v>
      </c>
      <c r="V64" s="127" t="str">
        <f t="shared" si="8"/>
        <v>01.09.2021</v>
      </c>
      <c r="W64" s="127" t="str">
        <f t="shared" si="8"/>
        <v>01.10.2021</v>
      </c>
      <c r="X64" s="127" t="str">
        <f t="shared" si="8"/>
        <v>01.11.2021</v>
      </c>
      <c r="Y64" s="127" t="str">
        <f t="shared" si="8"/>
        <v>01.12.2021</v>
      </c>
      <c r="Z64" s="127" t="str">
        <f t="shared" si="8"/>
        <v>01.01.2022</v>
      </c>
      <c r="AA64" s="127" t="str">
        <f t="shared" si="8"/>
        <v>01.02.2022</v>
      </c>
      <c r="AB64" s="127" t="str">
        <f t="shared" si="8"/>
        <v>01.03.2022</v>
      </c>
      <c r="AC64" s="127" t="str">
        <f t="shared" si="8"/>
        <v>01.04.2022</v>
      </c>
      <c r="AD64" s="127" t="str">
        <f t="shared" si="8"/>
        <v>01.05.2022</v>
      </c>
      <c r="AE64" s="127" t="str">
        <f t="shared" si="8"/>
        <v>01.06.2022</v>
      </c>
      <c r="AF64" s="127" t="str">
        <f t="shared" si="8"/>
        <v>01.07.2022</v>
      </c>
      <c r="AG64" s="127" t="str">
        <f t="shared" si="8"/>
        <v>01.08.2022</v>
      </c>
      <c r="AH64" s="127">
        <f t="shared" si="8"/>
        <v>44805</v>
      </c>
      <c r="AI64" s="127">
        <f t="shared" si="8"/>
        <v>44835</v>
      </c>
      <c r="AJ64" s="127">
        <f t="shared" si="8"/>
        <v>44866</v>
      </c>
      <c r="AK64" s="127">
        <f t="shared" ref="AK64:AM64" si="9">AK4</f>
        <v>44896</v>
      </c>
      <c r="AL64" s="127">
        <f t="shared" si="9"/>
        <v>44927</v>
      </c>
      <c r="AM64" s="127">
        <f t="shared" si="9"/>
        <v>44958</v>
      </c>
    </row>
    <row r="65" spans="1:39" x14ac:dyDescent="0.2">
      <c r="A65" s="14" t="s">
        <v>95</v>
      </c>
      <c r="B65" s="128">
        <f t="shared" ref="B65:AL65" si="10">B63/(B19+B35)*100</f>
        <v>65.329504173749186</v>
      </c>
      <c r="C65" s="128">
        <f t="shared" si="10"/>
        <v>65.73330974442996</v>
      </c>
      <c r="D65" s="128">
        <f t="shared" si="10"/>
        <v>65.664886502416678</v>
      </c>
      <c r="E65" s="128">
        <f t="shared" si="10"/>
        <v>65.094539841501032</v>
      </c>
      <c r="F65" s="128">
        <f t="shared" si="10"/>
        <v>65.857681406946242</v>
      </c>
      <c r="G65" s="128">
        <f t="shared" si="10"/>
        <v>66.015146984060081</v>
      </c>
      <c r="H65" s="128">
        <f t="shared" si="10"/>
        <v>66.562626219187251</v>
      </c>
      <c r="I65" s="128">
        <f t="shared" si="10"/>
        <v>67.207700137282274</v>
      </c>
      <c r="J65" s="128">
        <f t="shared" si="10"/>
        <v>68.638256302507173</v>
      </c>
      <c r="K65" s="128">
        <f t="shared" si="10"/>
        <v>69.327412959296311</v>
      </c>
      <c r="L65" s="128">
        <f t="shared" si="10"/>
        <v>69.577516387463007</v>
      </c>
      <c r="M65" s="128">
        <f t="shared" si="10"/>
        <v>70.24018455794166</v>
      </c>
      <c r="N65" s="128">
        <f t="shared" si="10"/>
        <v>70.888547045625899</v>
      </c>
      <c r="O65" s="128">
        <f t="shared" si="10"/>
        <v>71.18219910277115</v>
      </c>
      <c r="P65" s="128">
        <f t="shared" si="10"/>
        <v>71.488289836183341</v>
      </c>
      <c r="Q65" s="128">
        <f t="shared" si="10"/>
        <v>71.712439149657001</v>
      </c>
      <c r="R65" s="128">
        <f t="shared" si="10"/>
        <v>71.995561290274395</v>
      </c>
      <c r="S65" s="128">
        <f t="shared" si="10"/>
        <v>72.118683230392918</v>
      </c>
      <c r="T65" s="128">
        <f t="shared" si="10"/>
        <v>72.039276809336144</v>
      </c>
      <c r="U65" s="128">
        <f t="shared" si="10"/>
        <v>72.488664744985087</v>
      </c>
      <c r="V65" s="128">
        <f t="shared" si="10"/>
        <v>73.05851375725419</v>
      </c>
      <c r="W65" s="128">
        <f t="shared" si="10"/>
        <v>73.841819563835259</v>
      </c>
      <c r="X65" s="128">
        <f t="shared" si="10"/>
        <v>74.515203673978718</v>
      </c>
      <c r="Y65" s="128">
        <f t="shared" si="10"/>
        <v>74.63678461210354</v>
      </c>
      <c r="Z65" s="128">
        <f t="shared" si="10"/>
        <v>74.719636567064029</v>
      </c>
      <c r="AA65" s="128">
        <f t="shared" si="10"/>
        <v>74.946652670374576</v>
      </c>
      <c r="AB65" s="128">
        <f t="shared" si="10"/>
        <v>75.061120597561981</v>
      </c>
      <c r="AC65" s="128">
        <f t="shared" si="10"/>
        <v>76.157318312989403</v>
      </c>
      <c r="AD65" s="128">
        <f t="shared" si="10"/>
        <v>76.462292156477346</v>
      </c>
      <c r="AE65" s="128">
        <f t="shared" si="10"/>
        <v>76.502741438580912</v>
      </c>
      <c r="AF65" s="128">
        <f t="shared" si="10"/>
        <v>77.065562174937966</v>
      </c>
      <c r="AG65" s="128">
        <f t="shared" si="10"/>
        <v>76.859114225886316</v>
      </c>
      <c r="AH65" s="128">
        <f t="shared" si="10"/>
        <v>77.152589397870472</v>
      </c>
      <c r="AI65" s="128">
        <f t="shared" si="10"/>
        <v>77.50342909113192</v>
      </c>
      <c r="AJ65" s="128">
        <f t="shared" si="10"/>
        <v>77.633192149792848</v>
      </c>
      <c r="AK65" s="128">
        <f t="shared" si="10"/>
        <v>78.012315343406641</v>
      </c>
      <c r="AL65" s="128">
        <f t="shared" si="10"/>
        <v>77.546006343793849</v>
      </c>
      <c r="AM65" s="128">
        <f>AM63/(AM19+AM35)*100</f>
        <v>77.900940651497635</v>
      </c>
    </row>
    <row r="66" spans="1:39" x14ac:dyDescent="0.2">
      <c r="A66" s="14" t="s">
        <v>94</v>
      </c>
      <c r="B66" s="128">
        <f t="shared" ref="B66:P66" si="11">(B30+B46)/(B19+B35)*100</f>
        <v>65.329504173749186</v>
      </c>
      <c r="C66" s="128">
        <f t="shared" si="11"/>
        <v>65.73330974442996</v>
      </c>
      <c r="D66" s="128">
        <f t="shared" si="11"/>
        <v>65.664886502416678</v>
      </c>
      <c r="E66" s="128">
        <f t="shared" si="11"/>
        <v>65.094539841501032</v>
      </c>
      <c r="F66" s="128">
        <f t="shared" si="11"/>
        <v>65.857681406946242</v>
      </c>
      <c r="G66" s="128">
        <f t="shared" si="11"/>
        <v>66.015146984060081</v>
      </c>
      <c r="H66" s="128">
        <f t="shared" si="11"/>
        <v>66.562626219187251</v>
      </c>
      <c r="I66" s="128">
        <f t="shared" si="11"/>
        <v>67.207700137282274</v>
      </c>
      <c r="J66" s="128">
        <f t="shared" si="11"/>
        <v>68.638256302507173</v>
      </c>
      <c r="K66" s="128">
        <f t="shared" si="11"/>
        <v>69.327412959296311</v>
      </c>
      <c r="L66" s="128">
        <f t="shared" si="11"/>
        <v>69.577516387463007</v>
      </c>
      <c r="M66" s="128">
        <f t="shared" si="11"/>
        <v>70.24018455794166</v>
      </c>
      <c r="N66" s="128">
        <f t="shared" si="11"/>
        <v>70.888547045625899</v>
      </c>
      <c r="O66" s="128">
        <f t="shared" si="11"/>
        <v>71.18219910277115</v>
      </c>
      <c r="P66" s="128">
        <f t="shared" si="11"/>
        <v>71.488289836183341</v>
      </c>
      <c r="Q66" s="128">
        <f t="shared" ref="Q66:AL66" si="12">(Q30)/(Q19)*100</f>
        <v>82.946229802789475</v>
      </c>
      <c r="R66" s="128">
        <f t="shared" si="12"/>
        <v>83.496909071136542</v>
      </c>
      <c r="S66" s="128">
        <f t="shared" si="12"/>
        <v>83.949752086028482</v>
      </c>
      <c r="T66" s="128">
        <f t="shared" si="12"/>
        <v>84.40863558394382</v>
      </c>
      <c r="U66" s="128">
        <f t="shared" si="12"/>
        <v>85.130842841348695</v>
      </c>
      <c r="V66" s="128">
        <f t="shared" si="12"/>
        <v>85.786758104170445</v>
      </c>
      <c r="W66" s="128">
        <f t="shared" si="12"/>
        <v>86.598812591843057</v>
      </c>
      <c r="X66" s="128">
        <f t="shared" si="12"/>
        <v>87.181754288930577</v>
      </c>
      <c r="Y66" s="128">
        <f t="shared" si="12"/>
        <v>87.3248953534479</v>
      </c>
      <c r="Z66" s="128">
        <f t="shared" si="12"/>
        <v>87.612820653718131</v>
      </c>
      <c r="AA66" s="128">
        <f t="shared" si="12"/>
        <v>87.767761145431592</v>
      </c>
      <c r="AB66" s="128">
        <f t="shared" si="12"/>
        <v>88.101192934846637</v>
      </c>
      <c r="AC66" s="128">
        <f t="shared" si="12"/>
        <v>90.236456702604627</v>
      </c>
      <c r="AD66" s="128">
        <f t="shared" si="12"/>
        <v>90.496387831524189</v>
      </c>
      <c r="AE66" s="128">
        <f t="shared" si="12"/>
        <v>90.338433780019216</v>
      </c>
      <c r="AF66" s="128">
        <f t="shared" si="12"/>
        <v>90.638451236897907</v>
      </c>
      <c r="AG66" s="128">
        <f t="shared" si="12"/>
        <v>90.579282008736072</v>
      </c>
      <c r="AH66" s="128">
        <f t="shared" si="12"/>
        <v>90.804821085573479</v>
      </c>
      <c r="AI66" s="128">
        <f t="shared" si="12"/>
        <v>91.128847601276362</v>
      </c>
      <c r="AJ66" s="128">
        <f t="shared" si="12"/>
        <v>91.374965637302608</v>
      </c>
      <c r="AK66" s="128">
        <f t="shared" si="12"/>
        <v>91.699869984111231</v>
      </c>
      <c r="AL66" s="128">
        <f t="shared" si="12"/>
        <v>91.849010572124115</v>
      </c>
      <c r="AM66" s="128">
        <f>(AM30)/(AM19)*100</f>
        <v>92.133921488124699</v>
      </c>
    </row>
    <row r="67" spans="1:39" x14ac:dyDescent="0.2">
      <c r="A67" s="14" t="s">
        <v>96</v>
      </c>
      <c r="B67" s="128">
        <f t="shared" ref="B67:AL67" si="13">B63/B8*100</f>
        <v>63.805882309635876</v>
      </c>
      <c r="C67" s="128">
        <f t="shared" si="13"/>
        <v>64.23359863376055</v>
      </c>
      <c r="D67" s="128">
        <f t="shared" si="13"/>
        <v>64.156736045044838</v>
      </c>
      <c r="E67" s="128">
        <f t="shared" si="13"/>
        <v>63.628153164108056</v>
      </c>
      <c r="F67" s="128">
        <f t="shared" si="13"/>
        <v>64.218957785665737</v>
      </c>
      <c r="G67" s="128">
        <f t="shared" si="13"/>
        <v>64.323957155080677</v>
      </c>
      <c r="H67" s="128">
        <f t="shared" si="13"/>
        <v>64.719804956148735</v>
      </c>
      <c r="I67" s="128">
        <f t="shared" si="13"/>
        <v>65.371333403554615</v>
      </c>
      <c r="J67" s="128">
        <f t="shared" si="13"/>
        <v>66.9230933133733</v>
      </c>
      <c r="K67" s="128">
        <f t="shared" si="13"/>
        <v>67.652888748180899</v>
      </c>
      <c r="L67" s="128">
        <f t="shared" si="13"/>
        <v>67.951919518320651</v>
      </c>
      <c r="M67" s="128">
        <f t="shared" si="13"/>
        <v>68.569222585698469</v>
      </c>
      <c r="N67" s="128">
        <f t="shared" si="13"/>
        <v>69.215737492672844</v>
      </c>
      <c r="O67" s="128">
        <f t="shared" si="13"/>
        <v>69.445682945914371</v>
      </c>
      <c r="P67" s="128">
        <f t="shared" si="13"/>
        <v>69.725401675423882</v>
      </c>
      <c r="Q67" s="128">
        <f t="shared" si="13"/>
        <v>69.944322331809303</v>
      </c>
      <c r="R67" s="128">
        <f t="shared" si="13"/>
        <v>70.18372444981938</v>
      </c>
      <c r="S67" s="128">
        <f t="shared" si="13"/>
        <v>70.238161240806747</v>
      </c>
      <c r="T67" s="128">
        <f t="shared" si="13"/>
        <v>70.106701310326585</v>
      </c>
      <c r="U67" s="128">
        <f t="shared" si="13"/>
        <v>70.609655329313071</v>
      </c>
      <c r="V67" s="128">
        <f t="shared" si="13"/>
        <v>71.25579000942885</v>
      </c>
      <c r="W67" s="128">
        <f t="shared" si="13"/>
        <v>72.092587403546787</v>
      </c>
      <c r="X67" s="128">
        <f t="shared" si="13"/>
        <v>72.785252875618383</v>
      </c>
      <c r="Y67" s="128">
        <f t="shared" si="13"/>
        <v>72.993151461214211</v>
      </c>
      <c r="Z67" s="128">
        <f t="shared" si="13"/>
        <v>73.104674301649268</v>
      </c>
      <c r="AA67" s="128">
        <f t="shared" si="13"/>
        <v>73.331449644382232</v>
      </c>
      <c r="AB67" s="128">
        <f t="shared" si="13"/>
        <v>73.507875870497102</v>
      </c>
      <c r="AC67" s="128">
        <f t="shared" si="13"/>
        <v>74.802714536521947</v>
      </c>
      <c r="AD67" s="128">
        <f t="shared" si="13"/>
        <v>75.08453430550513</v>
      </c>
      <c r="AE67" s="128">
        <f t="shared" si="13"/>
        <v>75.103101885276331</v>
      </c>
      <c r="AF67" s="128">
        <f t="shared" si="13"/>
        <v>75.635642842666257</v>
      </c>
      <c r="AG67" s="128">
        <f t="shared" si="13"/>
        <v>75.424544093176777</v>
      </c>
      <c r="AH67" s="128">
        <f t="shared" si="13"/>
        <v>75.773052498658345</v>
      </c>
      <c r="AI67" s="128">
        <f t="shared" si="13"/>
        <v>76.115716182857142</v>
      </c>
      <c r="AJ67" s="128">
        <f t="shared" si="13"/>
        <v>76.216284379755095</v>
      </c>
      <c r="AK67" s="128">
        <f t="shared" si="13"/>
        <v>76.612100060925641</v>
      </c>
      <c r="AL67" s="128">
        <f t="shared" si="13"/>
        <v>76.211817963495776</v>
      </c>
      <c r="AM67" s="128">
        <f>AM63/AM8*100</f>
        <v>76.519414315327467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W58"/>
  <sheetViews>
    <sheetView topLeftCell="A26" zoomScaleNormal="100" workbookViewId="0">
      <pane xSplit="16" topLeftCell="AJ1" activePane="topRight" state="frozen"/>
      <selection activeCell="AM4" sqref="AM4"/>
      <selection pane="topRight" activeCell="AL50" sqref="AL50"/>
    </sheetView>
  </sheetViews>
  <sheetFormatPr defaultRowHeight="12.75" outlineLevelRow="1" outlineLevelCol="1" x14ac:dyDescent="0.2"/>
  <cols>
    <col min="1" max="1" width="39.140625" customWidth="1"/>
    <col min="2" max="12" width="14" hidden="1" customWidth="1" outlineLevel="1"/>
    <col min="13" max="13" width="14" hidden="1" customWidth="1" outlineLevel="1" collapsed="1"/>
    <col min="14" max="17" width="15" hidden="1" customWidth="1" outlineLevel="1" collapsed="1"/>
    <col min="18" max="25" width="15" hidden="1" customWidth="1" outlineLevel="1"/>
    <col min="26" max="26" width="15" customWidth="1" collapsed="1"/>
    <col min="27" max="39" width="15" customWidth="1"/>
  </cols>
  <sheetData>
    <row r="1" spans="1:49" s="1" customFormat="1" ht="14.85" customHeight="1" x14ac:dyDescent="0.2">
      <c r="A1" s="122" t="s">
        <v>66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/>
      <c r="AO1"/>
      <c r="AP1"/>
      <c r="AQ1"/>
      <c r="AR1"/>
      <c r="AS1"/>
      <c r="AT1"/>
      <c r="AU1"/>
      <c r="AV1"/>
      <c r="AW1"/>
    </row>
    <row r="2" spans="1:49" s="1" customFormat="1" ht="14.85" customHeight="1" x14ac:dyDescent="0.2">
      <c r="A2" s="133"/>
      <c r="B2" s="133"/>
      <c r="AN2"/>
      <c r="AO2"/>
      <c r="AP2"/>
      <c r="AQ2"/>
      <c r="AR2"/>
      <c r="AS2"/>
      <c r="AT2"/>
      <c r="AU2"/>
      <c r="AV2"/>
      <c r="AW2"/>
    </row>
    <row r="3" spans="1:49" s="1" customFormat="1" ht="14.45" customHeight="1" x14ac:dyDescent="0.2">
      <c r="A3" s="132" t="s">
        <v>0</v>
      </c>
      <c r="B3" s="132"/>
      <c r="AM3" s="129">
        <v>44958</v>
      </c>
      <c r="AN3"/>
      <c r="AO3"/>
      <c r="AP3"/>
      <c r="AQ3"/>
      <c r="AR3"/>
      <c r="AS3"/>
      <c r="AT3"/>
      <c r="AU3"/>
      <c r="AV3"/>
      <c r="AW3"/>
    </row>
    <row r="4" spans="1:49" s="1" customFormat="1" ht="25.9" customHeight="1" thickBot="1" x14ac:dyDescent="0.25">
      <c r="A4" s="2" t="s">
        <v>1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69</v>
      </c>
      <c r="M4" s="2" t="s">
        <v>70</v>
      </c>
      <c r="N4" s="2" t="s">
        <v>71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  <c r="Y4" s="2" t="s">
        <v>84</v>
      </c>
      <c r="Z4" s="2" t="s">
        <v>85</v>
      </c>
      <c r="AA4" s="2" t="s">
        <v>86</v>
      </c>
      <c r="AB4" s="2" t="s">
        <v>87</v>
      </c>
      <c r="AC4" s="2" t="s">
        <v>88</v>
      </c>
      <c r="AD4" s="2" t="s">
        <v>89</v>
      </c>
      <c r="AE4" s="2" t="s">
        <v>90</v>
      </c>
      <c r="AF4" s="2" t="s">
        <v>91</v>
      </c>
      <c r="AG4" s="2" t="s">
        <v>92</v>
      </c>
      <c r="AH4" s="125">
        <v>44805</v>
      </c>
      <c r="AI4" s="125">
        <v>44835</v>
      </c>
      <c r="AJ4" s="125">
        <v>44866</v>
      </c>
      <c r="AK4" s="125">
        <v>44896</v>
      </c>
      <c r="AL4" s="125">
        <v>44927</v>
      </c>
      <c r="AM4" s="125">
        <f>'Доли в срочных'!$AM$3</f>
        <v>44958</v>
      </c>
      <c r="AN4"/>
      <c r="AO4"/>
      <c r="AP4"/>
      <c r="AQ4"/>
      <c r="AR4"/>
      <c r="AS4"/>
      <c r="AT4"/>
      <c r="AU4"/>
      <c r="AV4"/>
      <c r="AW4"/>
    </row>
    <row r="5" spans="1:49" s="98" customFormat="1" ht="23.85" customHeight="1" thickTop="1" x14ac:dyDescent="0.2">
      <c r="A5" s="30" t="s">
        <v>23</v>
      </c>
      <c r="B5" s="104">
        <f>Срок.НВ!B5+Срок.Ин!B5</f>
        <v>28879116.88298177</v>
      </c>
      <c r="C5" s="104">
        <f>Срок.НВ!C5+Срок.Ин!C5</f>
        <v>28740505.990589757</v>
      </c>
      <c r="D5" s="104">
        <f>Срок.НВ!D5+Срок.Ин!D5</f>
        <v>29473518.871983178</v>
      </c>
      <c r="E5" s="104">
        <f>Срок.НВ!E5+Срок.Ин!E5</f>
        <v>32023536.359861087</v>
      </c>
      <c r="F5" s="104">
        <f>Срок.НВ!F5+Срок.Ин!F5</f>
        <v>29837164.751702338</v>
      </c>
      <c r="G5" s="104">
        <f>Срок.НВ!G5+Срок.Ин!G5</f>
        <v>29788049.079143666</v>
      </c>
      <c r="H5" s="104">
        <f>Срок.НВ!H5+Срок.Ин!H5</f>
        <v>29903425.118196674</v>
      </c>
      <c r="I5" s="104">
        <f>Срок.НВ!I5+Срок.Ин!I5</f>
        <v>30163697.185960717</v>
      </c>
      <c r="J5" s="104">
        <f>Срок.НВ!J5+Срок.Ин!J5</f>
        <v>30276587.422217324</v>
      </c>
      <c r="K5" s="104">
        <f>Срок.НВ!K5+Срок.Ин!K5</f>
        <v>29717746.278213378</v>
      </c>
      <c r="L5" s="104">
        <f>Срок.НВ!L5+Срок.Ин!L5</f>
        <v>29198776.037833065</v>
      </c>
      <c r="M5" s="104">
        <f>Срок.НВ!M5+Срок.Ин!M5</f>
        <v>28477356.911454104</v>
      </c>
      <c r="N5" s="104">
        <f>Срок.НВ!N5+Срок.Ин!N5</f>
        <v>29050163.550108567</v>
      </c>
      <c r="O5" s="104">
        <f>Срок.НВ!O5+Срок.Ин!O5</f>
        <v>29297441.382761352</v>
      </c>
      <c r="P5" s="104">
        <v>29182747.739724878</v>
      </c>
      <c r="Q5" s="104">
        <v>29205772.590178531</v>
      </c>
      <c r="R5" s="104">
        <v>28800624.870472692</v>
      </c>
      <c r="S5" s="104">
        <v>28533300.218778849</v>
      </c>
      <c r="T5" s="104">
        <v>27874408.060323007</v>
      </c>
      <c r="U5" s="104">
        <v>27202023.430194929</v>
      </c>
      <c r="V5" s="104">
        <v>27784765.14498838</v>
      </c>
      <c r="W5" s="104">
        <v>28467630.661648095</v>
      </c>
      <c r="X5" s="104">
        <v>27711709.971524537</v>
      </c>
      <c r="Y5" s="104">
        <v>29800297.935582433</v>
      </c>
      <c r="Z5" s="104">
        <v>29811081.691971961</v>
      </c>
      <c r="AA5" s="104">
        <v>29537877.33097174</v>
      </c>
      <c r="AB5" s="104">
        <v>29974551.838094331</v>
      </c>
      <c r="AC5" s="104">
        <v>30706453.275228783</v>
      </c>
      <c r="AD5" s="104">
        <v>28459431.1462024</v>
      </c>
      <c r="AE5" s="104">
        <v>29500121.624501899</v>
      </c>
      <c r="AF5" s="104">
        <v>29833076.025417101</v>
      </c>
      <c r="AG5" s="104">
        <v>29296523.2246751</v>
      </c>
      <c r="AH5" s="104">
        <v>28970270.501059301</v>
      </c>
      <c r="AI5" s="104">
        <v>28672197.723364402</v>
      </c>
      <c r="AJ5" s="104">
        <v>28076392.9867539</v>
      </c>
      <c r="AK5" s="104">
        <v>28135917.427591398</v>
      </c>
      <c r="AL5" s="104">
        <v>30271861.545132399</v>
      </c>
      <c r="AM5" s="104">
        <f>'[3]Остаток_по срокам'!B10</f>
        <v>29276019.035910498</v>
      </c>
      <c r="AN5"/>
      <c r="AO5"/>
      <c r="AP5"/>
      <c r="AQ5"/>
      <c r="AR5"/>
      <c r="AS5"/>
      <c r="AT5"/>
      <c r="AU5"/>
      <c r="AV5"/>
      <c r="AW5"/>
    </row>
    <row r="6" spans="1:49" s="1" customFormat="1" ht="13.35" customHeight="1" outlineLevel="1" x14ac:dyDescent="0.2">
      <c r="A6" s="99" t="s">
        <v>17</v>
      </c>
      <c r="B6" s="105">
        <f>Срок.НВ!B6+Срок.Ин!B6</f>
        <v>9056521.2405232489</v>
      </c>
      <c r="C6" s="105">
        <f>Срок.НВ!C6+Срок.Ин!C6</f>
        <v>9147609.2352463286</v>
      </c>
      <c r="D6" s="105">
        <f>Срок.НВ!D6+Срок.Ин!D6</f>
        <v>9183700.116923023</v>
      </c>
      <c r="E6" s="105">
        <f>Срок.НВ!E6+Срок.Ин!E6</f>
        <v>9542535.0527672991</v>
      </c>
      <c r="F6" s="105">
        <f>Срок.НВ!F6+Срок.Ин!F6</f>
        <v>8788789.7559305783</v>
      </c>
      <c r="G6" s="105">
        <f>Срок.НВ!G6+Срок.Ин!G6</f>
        <v>9097732.4744476043</v>
      </c>
      <c r="H6" s="105">
        <f>Срок.НВ!H6+Срок.Ин!H6</f>
        <v>9127264.2691674102</v>
      </c>
      <c r="I6" s="105">
        <f>Срок.НВ!I6+Срок.Ин!I6</f>
        <v>9131801.5450652707</v>
      </c>
      <c r="J6" s="105">
        <f>Срок.НВ!J6+Срок.Ин!J6</f>
        <v>9468034.6438399255</v>
      </c>
      <c r="K6" s="105">
        <f>Срок.НВ!K6+Срок.Ин!K6</f>
        <v>10203078.168806829</v>
      </c>
      <c r="L6" s="105">
        <f>Срок.НВ!L6+Срок.Ин!L6</f>
        <v>10117712.602383206</v>
      </c>
      <c r="M6" s="105">
        <f>Срок.НВ!M6+Срок.Ин!M6</f>
        <v>10398493.697739288</v>
      </c>
      <c r="N6" s="105">
        <f>Срок.НВ!N6+Срок.Ин!N6</f>
        <v>10974886.202638475</v>
      </c>
      <c r="O6" s="105">
        <f>Срок.НВ!O6+Срок.Ин!O6</f>
        <v>11134121.562831841</v>
      </c>
      <c r="P6" s="105">
        <v>11134343.883674674</v>
      </c>
      <c r="Q6" s="105">
        <v>11495529.567157507</v>
      </c>
      <c r="R6" s="105">
        <v>11203610.706269413</v>
      </c>
      <c r="S6" s="105">
        <v>11130357.973057525</v>
      </c>
      <c r="T6" s="105">
        <v>11287118.636849888</v>
      </c>
      <c r="U6" s="105">
        <v>10975356.883717043</v>
      </c>
      <c r="V6" s="105">
        <v>11810023.150810024</v>
      </c>
      <c r="W6" s="105">
        <v>12492660.294296835</v>
      </c>
      <c r="X6" s="105">
        <v>12153690.580885712</v>
      </c>
      <c r="Y6" s="105">
        <v>12943455.904248379</v>
      </c>
      <c r="Z6" s="105">
        <v>13141331.980828352</v>
      </c>
      <c r="AA6" s="105">
        <v>13191923.547628628</v>
      </c>
      <c r="AB6" s="105">
        <v>13278601.422949858</v>
      </c>
      <c r="AC6" s="105">
        <v>13523383.154839804</v>
      </c>
      <c r="AD6" s="105">
        <v>12718906.9769677</v>
      </c>
      <c r="AE6" s="105">
        <v>13338141.4218821</v>
      </c>
      <c r="AF6" s="105">
        <v>13823798.162947601</v>
      </c>
      <c r="AG6" s="105">
        <v>13559852.617009999</v>
      </c>
      <c r="AH6" s="105">
        <v>13536444.2338308</v>
      </c>
      <c r="AI6" s="105">
        <v>13156152.133399</v>
      </c>
      <c r="AJ6" s="105">
        <v>12306470.447488301</v>
      </c>
      <c r="AK6" s="105">
        <v>12150754.015585801</v>
      </c>
      <c r="AL6" s="105">
        <v>12378896.6353161</v>
      </c>
      <c r="AM6" s="105">
        <f>'[3]Остаток_по срокам'!B11</f>
        <v>11595962.6854988</v>
      </c>
      <c r="AN6"/>
      <c r="AO6"/>
      <c r="AP6"/>
      <c r="AQ6"/>
      <c r="AR6"/>
      <c r="AS6"/>
      <c r="AT6"/>
      <c r="AU6"/>
      <c r="AV6"/>
      <c r="AW6"/>
    </row>
    <row r="7" spans="1:49" s="1" customFormat="1" ht="13.35" customHeight="1" outlineLevel="1" x14ac:dyDescent="0.2">
      <c r="A7" s="99" t="s">
        <v>18</v>
      </c>
      <c r="B7" s="105">
        <f>Срок.НВ!B7+Срок.Ин!B7</f>
        <v>6710645.8318619821</v>
      </c>
      <c r="C7" s="105">
        <f>Срок.НВ!C7+Срок.Ин!C7</f>
        <v>6492076.9304256532</v>
      </c>
      <c r="D7" s="105">
        <f>Срок.НВ!D7+Срок.Ин!D7</f>
        <v>6681839.6567234499</v>
      </c>
      <c r="E7" s="105">
        <f>Срок.НВ!E7+Срок.Ин!E7</f>
        <v>11070106.91184143</v>
      </c>
      <c r="F7" s="105">
        <f>Срок.НВ!F7+Срок.Ин!F7</f>
        <v>10373843.194299212</v>
      </c>
      <c r="G7" s="105">
        <f>Срок.НВ!G7+Срок.Ин!G7</f>
        <v>10319635.65443252</v>
      </c>
      <c r="H7" s="105">
        <f>Срок.НВ!H7+Срок.Ин!H7</f>
        <v>10304625.035586655</v>
      </c>
      <c r="I7" s="105">
        <f>Срок.НВ!I7+Срок.Ин!I7</f>
        <v>10426434.148845762</v>
      </c>
      <c r="J7" s="105">
        <f>Срок.НВ!J7+Срок.Ин!J7</f>
        <v>10349069.260462387</v>
      </c>
      <c r="K7" s="105">
        <f>Срок.НВ!K7+Срок.Ин!K7</f>
        <v>9449213.2976893876</v>
      </c>
      <c r="L7" s="105">
        <f>Срок.НВ!L7+Срок.Ин!L7</f>
        <v>8820139.2469686531</v>
      </c>
      <c r="M7" s="105">
        <f>Срок.НВ!M7+Срок.Ин!M7</f>
        <v>8529293.0368524175</v>
      </c>
      <c r="N7" s="105">
        <f>Срок.НВ!N7+Срок.Ин!N7</f>
        <v>8888555.9144241605</v>
      </c>
      <c r="O7" s="105">
        <f>Срок.НВ!O7+Срок.Ин!O7</f>
        <v>8655354.0998107307</v>
      </c>
      <c r="P7" s="105">
        <v>8883893.8847910836</v>
      </c>
      <c r="Q7" s="105">
        <v>8666834.1827133931</v>
      </c>
      <c r="R7" s="105">
        <v>8441335.2173073664</v>
      </c>
      <c r="S7" s="105">
        <v>8703061.3949251641</v>
      </c>
      <c r="T7" s="105">
        <v>7921537.8560564164</v>
      </c>
      <c r="U7" s="105">
        <v>7914779.7548674373</v>
      </c>
      <c r="V7" s="105">
        <v>7674393.7882840056</v>
      </c>
      <c r="W7" s="105">
        <v>7952294.6934875213</v>
      </c>
      <c r="X7" s="105">
        <v>7918691.6533347331</v>
      </c>
      <c r="Y7" s="105">
        <v>8477334.2383378595</v>
      </c>
      <c r="Z7" s="105">
        <v>8107401.4027818078</v>
      </c>
      <c r="AA7" s="105">
        <v>7923949.850408772</v>
      </c>
      <c r="AB7" s="105">
        <v>8445904.395044852</v>
      </c>
      <c r="AC7" s="105">
        <v>8801370.8468026742</v>
      </c>
      <c r="AD7" s="105">
        <v>8180811.9501195997</v>
      </c>
      <c r="AE7" s="105">
        <v>8817426.0669809803</v>
      </c>
      <c r="AF7" s="105">
        <v>8688993.0984329898</v>
      </c>
      <c r="AG7" s="105">
        <v>8424605.7169454508</v>
      </c>
      <c r="AH7" s="105">
        <v>8226668.8107921099</v>
      </c>
      <c r="AI7" s="105">
        <v>8334945.9234382501</v>
      </c>
      <c r="AJ7" s="105">
        <v>8444730.6090102103</v>
      </c>
      <c r="AK7" s="105">
        <v>8723584.9859187696</v>
      </c>
      <c r="AL7" s="105">
        <v>9844030.7903059404</v>
      </c>
      <c r="AM7" s="105">
        <f>'[3]Остаток_по срокам'!B12</f>
        <v>9831890.7821687609</v>
      </c>
      <c r="AN7"/>
      <c r="AO7"/>
      <c r="AP7"/>
      <c r="AQ7"/>
      <c r="AR7"/>
      <c r="AS7"/>
      <c r="AT7"/>
      <c r="AU7"/>
      <c r="AV7"/>
      <c r="AW7"/>
    </row>
    <row r="8" spans="1:49" s="1" customFormat="1" ht="13.35" customHeight="1" outlineLevel="1" x14ac:dyDescent="0.2">
      <c r="A8" s="99" t="s">
        <v>19</v>
      </c>
      <c r="B8" s="105">
        <f>Срок.НВ!B8+Срок.Ин!B8</f>
        <v>13111949.810596541</v>
      </c>
      <c r="C8" s="105">
        <f>Срок.НВ!C8+Срок.Ин!C8</f>
        <v>13100819.824917775</v>
      </c>
      <c r="D8" s="105">
        <f>Срок.НВ!D8+Срок.Ин!D8</f>
        <v>13607979.098336706</v>
      </c>
      <c r="E8" s="105">
        <f>Срок.НВ!E8+Срок.Ин!E8</f>
        <v>11410894.39525236</v>
      </c>
      <c r="F8" s="105">
        <f>Срок.НВ!F8+Срок.Ин!F8</f>
        <v>10674531.801472547</v>
      </c>
      <c r="G8" s="105">
        <f>Срок.НВ!G8+Срок.Ин!G8</f>
        <v>10370680.950263545</v>
      </c>
      <c r="H8" s="105">
        <f>Срок.НВ!H8+Срок.Ин!H8</f>
        <v>10471535.813442612</v>
      </c>
      <c r="I8" s="105">
        <f>Срок.НВ!I8+Срок.Ин!I8</f>
        <v>10605461.492049687</v>
      </c>
      <c r="J8" s="105">
        <f>Срок.НВ!J8+Срок.Ин!J8</f>
        <v>10459483.517915012</v>
      </c>
      <c r="K8" s="105">
        <f>Срок.НВ!K8+Срок.Ин!K8</f>
        <v>10065454.811717166</v>
      </c>
      <c r="L8" s="105">
        <f>Срок.НВ!L8+Срок.Ин!L8</f>
        <v>10260924.188481202</v>
      </c>
      <c r="M8" s="105">
        <f>Срок.НВ!M8+Срок.Ин!M8</f>
        <v>9549570.1768623944</v>
      </c>
      <c r="N8" s="105">
        <f>Срок.НВ!N8+Срок.Ин!N8</f>
        <v>9186721.4330459367</v>
      </c>
      <c r="O8" s="105">
        <f>Срок.НВ!O8+Срок.Ин!O8</f>
        <v>9507965.7201187816</v>
      </c>
      <c r="P8" s="105">
        <v>9164509.9712591209</v>
      </c>
      <c r="Q8" s="105">
        <v>9043408.8403076306</v>
      </c>
      <c r="R8" s="105">
        <v>9155678.9468959123</v>
      </c>
      <c r="S8" s="105">
        <v>8699880.8507961594</v>
      </c>
      <c r="T8" s="105">
        <v>8665751.5674167033</v>
      </c>
      <c r="U8" s="105">
        <v>8311886.7916104496</v>
      </c>
      <c r="V8" s="105">
        <v>8300348.2058943557</v>
      </c>
      <c r="W8" s="105">
        <v>8022675.6738637313</v>
      </c>
      <c r="X8" s="105">
        <v>7639327.7373040942</v>
      </c>
      <c r="Y8" s="105">
        <v>8379507.7929961998</v>
      </c>
      <c r="Z8" s="105">
        <v>8562348.3083618023</v>
      </c>
      <c r="AA8" s="105">
        <v>8422003.9329343345</v>
      </c>
      <c r="AB8" s="105">
        <v>8250046.020099625</v>
      </c>
      <c r="AC8" s="105">
        <v>8381699.2735863021</v>
      </c>
      <c r="AD8" s="105">
        <v>7559712.2191151502</v>
      </c>
      <c r="AE8" s="105">
        <v>7344554.1356387902</v>
      </c>
      <c r="AF8" s="105">
        <v>7320284.7640364701</v>
      </c>
      <c r="AG8" s="105">
        <v>7312064.8907195805</v>
      </c>
      <c r="AH8" s="105">
        <v>7207157.4564363202</v>
      </c>
      <c r="AI8" s="105">
        <v>7181099.6665271502</v>
      </c>
      <c r="AJ8" s="105">
        <v>7325191.9302554103</v>
      </c>
      <c r="AK8" s="105">
        <v>7261578.4260868505</v>
      </c>
      <c r="AL8" s="105">
        <v>8048934.1195102902</v>
      </c>
      <c r="AM8" s="105">
        <f>'[3]Остаток_по срокам'!B13</f>
        <v>7848165.5682429699</v>
      </c>
      <c r="AN8"/>
      <c r="AO8"/>
      <c r="AP8"/>
      <c r="AQ8"/>
      <c r="AR8"/>
      <c r="AS8"/>
      <c r="AT8"/>
      <c r="AU8"/>
      <c r="AV8"/>
      <c r="AW8"/>
    </row>
    <row r="9" spans="1:49" s="1" customFormat="1" ht="13.35" customHeight="1" outlineLevel="1" x14ac:dyDescent="0.2">
      <c r="A9" s="100" t="s">
        <v>20</v>
      </c>
      <c r="B9" s="105">
        <f>Срок.НВ!B9+Срок.Ин!B9</f>
        <v>10302891.867414486</v>
      </c>
      <c r="C9" s="105">
        <f>Срок.НВ!C9+Срок.Ин!C9</f>
        <v>9863234.0464939065</v>
      </c>
      <c r="D9" s="105">
        <f>Срок.НВ!D9+Срок.Ин!D9</f>
        <v>10019285.267608324</v>
      </c>
      <c r="E9" s="105">
        <f>Срок.НВ!E9+Срок.Ин!E9</f>
        <v>10831145.786481503</v>
      </c>
      <c r="F9" s="105">
        <f>Срок.НВ!F9+Срок.Ин!F9</f>
        <v>10189763.649696816</v>
      </c>
      <c r="G9" s="105">
        <f>Срок.НВ!G9+Срок.Ин!G9</f>
        <v>10427080.964952486</v>
      </c>
      <c r="H9" s="105">
        <f>Срок.НВ!H9+Срок.Ин!H9</f>
        <v>10908992.351737892</v>
      </c>
      <c r="I9" s="105">
        <f>Срок.НВ!I9+Срок.Ин!I9</f>
        <v>11255175.43309572</v>
      </c>
      <c r="J9" s="105">
        <f>Срок.НВ!J9+Срок.Ин!J9</f>
        <v>11555840.476772305</v>
      </c>
      <c r="K9" s="105">
        <f>Срок.НВ!K9+Срок.Ин!K9</f>
        <v>12033604.939504508</v>
      </c>
      <c r="L9" s="105">
        <f>Срок.НВ!L9+Срок.Ин!L9</f>
        <v>11914973.83915057</v>
      </c>
      <c r="M9" s="105">
        <f>Срок.НВ!M9+Срок.Ин!M9</f>
        <v>11604044.72274499</v>
      </c>
      <c r="N9" s="105">
        <f>Срок.НВ!N9+Срок.Ин!N9</f>
        <v>12233419.571971577</v>
      </c>
      <c r="O9" s="105">
        <f>Срок.НВ!O9+Срок.Ин!O9</f>
        <v>12373780.493169125</v>
      </c>
      <c r="P9" s="105">
        <v>12428116.562555959</v>
      </c>
      <c r="Q9" s="105">
        <v>12569589.737883162</v>
      </c>
      <c r="R9" s="105">
        <v>12648068.535889726</v>
      </c>
      <c r="S9" s="105">
        <v>12910225.193780933</v>
      </c>
      <c r="T9" s="105">
        <v>12800801.754589383</v>
      </c>
      <c r="U9" s="105">
        <v>12436809.212474115</v>
      </c>
      <c r="V9" s="105">
        <v>13069561.562056316</v>
      </c>
      <c r="W9" s="105">
        <v>13588606.93406111</v>
      </c>
      <c r="X9" s="105">
        <v>12983272.338002637</v>
      </c>
      <c r="Y9" s="105">
        <v>14515731.937936913</v>
      </c>
      <c r="Z9" s="105">
        <v>14361840.03466871</v>
      </c>
      <c r="AA9" s="105">
        <v>13624787.577519886</v>
      </c>
      <c r="AB9" s="105">
        <v>13547695.60778293</v>
      </c>
      <c r="AC9" s="105">
        <v>14236743.464470424</v>
      </c>
      <c r="AD9" s="105">
        <v>13191298.6242087</v>
      </c>
      <c r="AE9" s="105">
        <v>14318600.8732915</v>
      </c>
      <c r="AF9" s="105">
        <v>14524060.643100699</v>
      </c>
      <c r="AG9" s="105">
        <v>13706351.052087</v>
      </c>
      <c r="AH9" s="105">
        <v>13500231.029914901</v>
      </c>
      <c r="AI9" s="105">
        <v>13364607.2896672</v>
      </c>
      <c r="AJ9" s="105">
        <v>12915922.4934987</v>
      </c>
      <c r="AK9" s="105">
        <v>12988191.401858799</v>
      </c>
      <c r="AL9" s="105">
        <v>13915614.764975401</v>
      </c>
      <c r="AM9" s="105">
        <f>'[3]Остаток_по срокам'!B14</f>
        <v>13140384.967949901</v>
      </c>
      <c r="AN9"/>
      <c r="AO9"/>
      <c r="AP9"/>
      <c r="AQ9"/>
      <c r="AR9"/>
      <c r="AS9"/>
      <c r="AT9"/>
      <c r="AU9"/>
      <c r="AV9"/>
      <c r="AW9"/>
    </row>
    <row r="10" spans="1:49" s="1" customFormat="1" ht="13.35" customHeight="1" outlineLevel="1" x14ac:dyDescent="0.2">
      <c r="A10" s="99" t="s">
        <v>17</v>
      </c>
      <c r="B10" s="105">
        <f>Срок.НВ!B10+Срок.Ин!B10</f>
        <v>4655448.0829716958</v>
      </c>
      <c r="C10" s="105">
        <f>Срок.НВ!C10+Срок.Ин!C10</f>
        <v>4681742.1030732766</v>
      </c>
      <c r="D10" s="105">
        <f>Срок.НВ!D10+Срок.Ин!D10</f>
        <v>4616778.5733160004</v>
      </c>
      <c r="E10" s="105">
        <f>Срок.НВ!E10+Срок.Ин!E10</f>
        <v>4701571.3588744998</v>
      </c>
      <c r="F10" s="105">
        <f>Срок.НВ!F10+Срок.Ин!F10</f>
        <v>4343169.7142626233</v>
      </c>
      <c r="G10" s="105">
        <f>Срок.НВ!G10+Срок.Ин!G10</f>
        <v>4624239.5936582601</v>
      </c>
      <c r="H10" s="105">
        <f>Срок.НВ!H10+Срок.Ин!H10</f>
        <v>4606145.4875431024</v>
      </c>
      <c r="I10" s="105">
        <f>Срок.НВ!I10+Срок.Ин!I10</f>
        <v>4633929.1915201638</v>
      </c>
      <c r="J10" s="105">
        <f>Срок.НВ!J10+Срок.Ин!J10</f>
        <v>5226291.4554639226</v>
      </c>
      <c r="K10" s="105">
        <f>Срок.НВ!K10+Срок.Ин!K10</f>
        <v>6189826.0418337537</v>
      </c>
      <c r="L10" s="105">
        <f>Срок.НВ!L10+Срок.Ин!L10</f>
        <v>6032031.2697477601</v>
      </c>
      <c r="M10" s="105">
        <f>Срок.НВ!M10+Срок.Ин!M10</f>
        <v>6141603.5641598953</v>
      </c>
      <c r="N10" s="105">
        <f>Срок.НВ!N10+Срок.Ин!N10</f>
        <v>6430502.0223558843</v>
      </c>
      <c r="O10" s="105">
        <f>Срок.НВ!O10+Срок.Ин!O10</f>
        <v>6240436.4001978803</v>
      </c>
      <c r="P10" s="105">
        <v>5994520.4364969162</v>
      </c>
      <c r="Q10" s="105">
        <v>6070687.5792499743</v>
      </c>
      <c r="R10" s="105">
        <v>5840671.6447910685</v>
      </c>
      <c r="S10" s="105">
        <v>5939802.9939714558</v>
      </c>
      <c r="T10" s="105">
        <v>6203374.7240193617</v>
      </c>
      <c r="U10" s="105">
        <v>5857773.3929672455</v>
      </c>
      <c r="V10" s="105">
        <v>6496557.4641867541</v>
      </c>
      <c r="W10" s="105">
        <v>6984867.2859220132</v>
      </c>
      <c r="X10" s="105">
        <v>6626729.8005329538</v>
      </c>
      <c r="Y10" s="105">
        <v>7250162.485936027</v>
      </c>
      <c r="Z10" s="105">
        <v>7424973.5627484499</v>
      </c>
      <c r="AA10" s="105">
        <v>7301197.0932537662</v>
      </c>
      <c r="AB10" s="105">
        <v>7363084.746882638</v>
      </c>
      <c r="AC10" s="105">
        <v>7805307.1055696094</v>
      </c>
      <c r="AD10" s="105">
        <v>7327147.7567793801</v>
      </c>
      <c r="AE10" s="105">
        <v>7908093.8713094499</v>
      </c>
      <c r="AF10" s="105">
        <v>8278538.7511113901</v>
      </c>
      <c r="AG10" s="105">
        <v>7892269.0373672899</v>
      </c>
      <c r="AH10" s="105">
        <v>7972239.64766273</v>
      </c>
      <c r="AI10" s="105">
        <v>7769055.4174756603</v>
      </c>
      <c r="AJ10" s="105">
        <v>7163609.3198600505</v>
      </c>
      <c r="AK10" s="105">
        <v>7212866.0526653901</v>
      </c>
      <c r="AL10" s="105">
        <v>7288862.76694596</v>
      </c>
      <c r="AM10" s="105">
        <f>'[3]Остаток_по срокам'!B15</f>
        <v>6759874.5027644001</v>
      </c>
      <c r="AN10"/>
      <c r="AO10"/>
      <c r="AP10"/>
      <c r="AQ10"/>
      <c r="AR10"/>
      <c r="AS10"/>
      <c r="AT10"/>
      <c r="AU10"/>
      <c r="AV10"/>
      <c r="AW10"/>
    </row>
    <row r="11" spans="1:49" s="1" customFormat="1" ht="13.35" customHeight="1" outlineLevel="1" x14ac:dyDescent="0.2">
      <c r="A11" s="99" t="s">
        <v>18</v>
      </c>
      <c r="B11" s="105">
        <f>Срок.НВ!B11+Срок.Ин!B11</f>
        <v>3344347.7974275411</v>
      </c>
      <c r="C11" s="105">
        <f>Срок.НВ!C11+Срок.Ин!C11</f>
        <v>3094368.1365958839</v>
      </c>
      <c r="D11" s="105">
        <f>Срок.НВ!D11+Срок.Ин!D11</f>
        <v>3227538.7248285245</v>
      </c>
      <c r="E11" s="105">
        <f>Срок.НВ!E11+Срок.Ин!E11</f>
        <v>3564795.2402160997</v>
      </c>
      <c r="F11" s="105">
        <f>Срок.НВ!F11+Срок.Ин!F11</f>
        <v>3392844.2833530689</v>
      </c>
      <c r="G11" s="105">
        <f>Срок.НВ!G11+Срок.Ин!G11</f>
        <v>3535460.4443765804</v>
      </c>
      <c r="H11" s="105">
        <f>Срок.НВ!H11+Срок.Ин!H11</f>
        <v>3723937.714257272</v>
      </c>
      <c r="I11" s="105">
        <f>Срок.НВ!I11+Срок.Ин!I11</f>
        <v>3922213.0834356518</v>
      </c>
      <c r="J11" s="105">
        <f>Срок.НВ!J11+Срок.Ин!J11</f>
        <v>3946302.1252835682</v>
      </c>
      <c r="K11" s="105">
        <f>Срок.НВ!K11+Срок.Ин!K11</f>
        <v>3504091.0965116615</v>
      </c>
      <c r="L11" s="105">
        <f>Срок.НВ!L11+Срок.Ин!L11</f>
        <v>3157469.1542506032</v>
      </c>
      <c r="M11" s="105">
        <f>Срок.НВ!M11+Срок.Ин!M11</f>
        <v>3192462.3250628351</v>
      </c>
      <c r="N11" s="105">
        <f>Срок.НВ!N11+Срок.Ин!N11</f>
        <v>3818924.2306191698</v>
      </c>
      <c r="O11" s="105">
        <f>Срок.НВ!O11+Срок.Ин!O11</f>
        <v>3746661.0042439969</v>
      </c>
      <c r="P11" s="105">
        <v>4200835.9142654501</v>
      </c>
      <c r="Q11" s="105">
        <v>4177968.1414263262</v>
      </c>
      <c r="R11" s="105">
        <v>4074381.3228006326</v>
      </c>
      <c r="S11" s="105">
        <v>4479931.9802944381</v>
      </c>
      <c r="T11" s="105">
        <v>3881283.3433606485</v>
      </c>
      <c r="U11" s="105">
        <v>4040493.6286925278</v>
      </c>
      <c r="V11" s="105">
        <v>3899039.9559455775</v>
      </c>
      <c r="W11" s="105">
        <v>4124016.6228197417</v>
      </c>
      <c r="X11" s="105">
        <v>4043853.324066164</v>
      </c>
      <c r="Y11" s="105">
        <v>4357571.246949493</v>
      </c>
      <c r="Z11" s="105">
        <v>3835292.3414130853</v>
      </c>
      <c r="AA11" s="105">
        <v>3438996.1721015112</v>
      </c>
      <c r="AB11" s="105">
        <v>3720174.9944349742</v>
      </c>
      <c r="AC11" s="105">
        <v>4036142.5054979804</v>
      </c>
      <c r="AD11" s="105">
        <v>3610624.69401978</v>
      </c>
      <c r="AE11" s="105">
        <v>4193004.3452789299</v>
      </c>
      <c r="AF11" s="105">
        <v>3942641.9274729202</v>
      </c>
      <c r="AG11" s="105">
        <v>3483439.845129</v>
      </c>
      <c r="AH11" s="105">
        <v>3145357.4888158902</v>
      </c>
      <c r="AI11" s="105">
        <v>3124263.1168996599</v>
      </c>
      <c r="AJ11" s="105">
        <v>3110114.8066870002</v>
      </c>
      <c r="AK11" s="105">
        <v>3210355.34280258</v>
      </c>
      <c r="AL11" s="105">
        <v>3856938.75861663</v>
      </c>
      <c r="AM11" s="105">
        <f>'[3]Остаток_по срокам'!B16</f>
        <v>3680854.61570139</v>
      </c>
      <c r="AN11"/>
      <c r="AO11"/>
      <c r="AP11"/>
      <c r="AQ11"/>
      <c r="AR11"/>
      <c r="AS11"/>
      <c r="AT11"/>
      <c r="AU11"/>
      <c r="AV11"/>
      <c r="AW11"/>
    </row>
    <row r="12" spans="1:49" s="1" customFormat="1" ht="13.35" customHeight="1" outlineLevel="1" x14ac:dyDescent="0.2">
      <c r="A12" s="99" t="s">
        <v>19</v>
      </c>
      <c r="B12" s="105">
        <f>Срок.НВ!B12+Срок.Ин!B12</f>
        <v>2303095.9870152478</v>
      </c>
      <c r="C12" s="105">
        <f>Срок.НВ!C12+Срок.Ин!C12</f>
        <v>2087123.8068247479</v>
      </c>
      <c r="D12" s="105">
        <f>Срок.НВ!D12+Срок.Ин!D12</f>
        <v>2174967.9694638001</v>
      </c>
      <c r="E12" s="105">
        <f>Срок.НВ!E12+Срок.Ин!E12</f>
        <v>2564779.1873909002</v>
      </c>
      <c r="F12" s="105">
        <f>Срок.НВ!F12+Срок.Ин!F12</f>
        <v>2453749.6520811222</v>
      </c>
      <c r="G12" s="105">
        <f>Срок.НВ!G12+Срок.Ин!G12</f>
        <v>2267380.9269176442</v>
      </c>
      <c r="H12" s="105">
        <f>Срок.НВ!H12+Срок.Ин!H12</f>
        <v>2578909.1499375179</v>
      </c>
      <c r="I12" s="105">
        <f>Срок.НВ!I12+Срок.Ин!I12</f>
        <v>2699033.1581399045</v>
      </c>
      <c r="J12" s="105">
        <f>Срок.НВ!J12+Срок.Ин!J12</f>
        <v>2383246.8960248139</v>
      </c>
      <c r="K12" s="105">
        <f>Срок.НВ!K12+Срок.Ин!K12</f>
        <v>2339687.8011590932</v>
      </c>
      <c r="L12" s="105">
        <f>Срок.НВ!L12+Срок.Ин!L12</f>
        <v>2725473.4151522089</v>
      </c>
      <c r="M12" s="105">
        <f>Срок.НВ!M12+Срок.Ин!M12</f>
        <v>2269978.8335222588</v>
      </c>
      <c r="N12" s="105">
        <f>Срок.НВ!N12+Срок.Ин!N12</f>
        <v>1983993.3189965207</v>
      </c>
      <c r="O12" s="105">
        <f>Срок.НВ!O12+Срок.Ин!O12</f>
        <v>2386683.0887272479</v>
      </c>
      <c r="P12" s="105">
        <v>2232760.2117935917</v>
      </c>
      <c r="Q12" s="105">
        <v>2320934.0172068598</v>
      </c>
      <c r="R12" s="105">
        <v>2733015.5682980251</v>
      </c>
      <c r="S12" s="105">
        <v>2490490.2195150396</v>
      </c>
      <c r="T12" s="105">
        <v>2716143.6872093733</v>
      </c>
      <c r="U12" s="105">
        <v>2538542.1908143405</v>
      </c>
      <c r="V12" s="105">
        <v>2673964.1419239836</v>
      </c>
      <c r="W12" s="105">
        <v>2479723.0253193546</v>
      </c>
      <c r="X12" s="105">
        <v>2312689.2134035197</v>
      </c>
      <c r="Y12" s="105">
        <v>2907998.2050513932</v>
      </c>
      <c r="Z12" s="105">
        <v>3101574.130507173</v>
      </c>
      <c r="AA12" s="105">
        <v>2884594.3121646093</v>
      </c>
      <c r="AB12" s="105">
        <v>2464435.8664653176</v>
      </c>
      <c r="AC12" s="105">
        <v>2395293.8534028339</v>
      </c>
      <c r="AD12" s="105">
        <v>2253526.1734095602</v>
      </c>
      <c r="AE12" s="105">
        <v>2217502.6567031299</v>
      </c>
      <c r="AF12" s="105">
        <v>2302879.9645164199</v>
      </c>
      <c r="AG12" s="105">
        <v>2330642.1695906799</v>
      </c>
      <c r="AH12" s="105">
        <v>2382633.8934363099</v>
      </c>
      <c r="AI12" s="105">
        <v>2471288.7552919001</v>
      </c>
      <c r="AJ12" s="105">
        <v>2642198.3669516598</v>
      </c>
      <c r="AK12" s="105">
        <v>2564970.0063908701</v>
      </c>
      <c r="AL12" s="105">
        <v>2769813.2394127701</v>
      </c>
      <c r="AM12" s="105">
        <f>'[3]Остаток_по срокам'!B17</f>
        <v>2699655.8494841498</v>
      </c>
      <c r="AN12"/>
      <c r="AO12"/>
      <c r="AP12"/>
      <c r="AQ12"/>
      <c r="AR12"/>
      <c r="AS12"/>
      <c r="AT12"/>
      <c r="AU12"/>
      <c r="AV12"/>
      <c r="AW12"/>
    </row>
    <row r="13" spans="1:49" s="1" customFormat="1" ht="13.35" customHeight="1" outlineLevel="1" x14ac:dyDescent="0.2">
      <c r="A13" s="100" t="s">
        <v>5</v>
      </c>
      <c r="B13" s="105">
        <f>Срок.НВ!B13+Срок.Ин!B13</f>
        <v>18576225.015567288</v>
      </c>
      <c r="C13" s="105">
        <f>Срок.НВ!C13+Срок.Ин!C13</f>
        <v>18877271.94409585</v>
      </c>
      <c r="D13" s="105">
        <f>Срок.НВ!D13+Срок.Ин!D13</f>
        <v>19454233.604374856</v>
      </c>
      <c r="E13" s="105">
        <f>Срок.НВ!E13+Срок.Ин!E13</f>
        <v>21192390.573379587</v>
      </c>
      <c r="F13" s="105">
        <f>Срок.НВ!F13+Срок.Ин!F13</f>
        <v>19647401.102005523</v>
      </c>
      <c r="G13" s="105">
        <f>Срок.НВ!G13+Срок.Ин!G13</f>
        <v>19360968.114191186</v>
      </c>
      <c r="H13" s="105">
        <f>Срок.НВ!H13+Срок.Ин!H13</f>
        <v>18994432.766458783</v>
      </c>
      <c r="I13" s="105">
        <f>Срок.НВ!I13+Срок.Ин!I13</f>
        <v>18908521.752865002</v>
      </c>
      <c r="J13" s="105">
        <f>Срок.НВ!J13+Срок.Ин!J13</f>
        <v>18720746.945445016</v>
      </c>
      <c r="K13" s="105">
        <f>Срок.НВ!K13+Срок.Ин!K13</f>
        <v>17684141.33870887</v>
      </c>
      <c r="L13" s="105">
        <f>Срок.НВ!L13+Срок.Ин!L13</f>
        <v>17283802.198682491</v>
      </c>
      <c r="M13" s="105">
        <f>Срок.НВ!M13+Срок.Ин!M13</f>
        <v>16873312.18870911</v>
      </c>
      <c r="N13" s="105">
        <f>Срок.НВ!N13+Срок.Ин!N13</f>
        <v>16816743.978136998</v>
      </c>
      <c r="O13" s="105">
        <f>Срок.НВ!O13+Срок.Ин!O13</f>
        <v>16923660.88959223</v>
      </c>
      <c r="P13" s="105">
        <v>16754631.177168917</v>
      </c>
      <c r="Q13" s="105">
        <v>16636182.852295371</v>
      </c>
      <c r="R13" s="105">
        <v>16152556.334582964</v>
      </c>
      <c r="S13" s="105">
        <v>15623075.024997916</v>
      </c>
      <c r="T13" s="105">
        <v>15073606.305733625</v>
      </c>
      <c r="U13" s="105">
        <v>14765214.217720814</v>
      </c>
      <c r="V13" s="105">
        <v>14715203.582932066</v>
      </c>
      <c r="W13" s="105">
        <v>14879023.727586981</v>
      </c>
      <c r="X13" s="105">
        <v>14728437.633521903</v>
      </c>
      <c r="Y13" s="105">
        <v>15284565.997645522</v>
      </c>
      <c r="Z13" s="105">
        <v>15449241.657303249</v>
      </c>
      <c r="AA13" s="105">
        <v>15913089.753451854</v>
      </c>
      <c r="AB13" s="105">
        <v>16426856.230311407</v>
      </c>
      <c r="AC13" s="105">
        <v>16469709.810758354</v>
      </c>
      <c r="AD13" s="105">
        <v>15268132.5219937</v>
      </c>
      <c r="AE13" s="105">
        <v>15181520.751210401</v>
      </c>
      <c r="AF13" s="105">
        <v>15309015.382316301</v>
      </c>
      <c r="AG13" s="105">
        <v>15590172.172588101</v>
      </c>
      <c r="AH13" s="105">
        <v>15470039.4711443</v>
      </c>
      <c r="AI13" s="105">
        <v>15307590.433697199</v>
      </c>
      <c r="AJ13" s="105">
        <v>15160470.4932552</v>
      </c>
      <c r="AK13" s="105">
        <v>15147726.025732599</v>
      </c>
      <c r="AL13" s="105">
        <v>16356246.780157</v>
      </c>
      <c r="AM13" s="105">
        <f>'[3]Остаток_по срокам'!B18</f>
        <v>16135634.067960599</v>
      </c>
      <c r="AN13"/>
      <c r="AO13"/>
      <c r="AP13"/>
      <c r="AQ13"/>
      <c r="AR13"/>
      <c r="AS13"/>
      <c r="AT13"/>
      <c r="AU13"/>
      <c r="AV13"/>
      <c r="AW13"/>
    </row>
    <row r="14" spans="1:49" s="1" customFormat="1" ht="13.35" customHeight="1" outlineLevel="1" x14ac:dyDescent="0.2">
      <c r="A14" s="99" t="s">
        <v>17</v>
      </c>
      <c r="B14" s="105">
        <f>Срок.НВ!B14+Срок.Ин!B14</f>
        <v>4401073.1575515531</v>
      </c>
      <c r="C14" s="105">
        <f>Срок.НВ!C14+Срок.Ин!C14</f>
        <v>4465867.1321730521</v>
      </c>
      <c r="D14" s="105">
        <f>Срок.НВ!D14+Срок.Ин!D14</f>
        <v>4566921.5436070245</v>
      </c>
      <c r="E14" s="105">
        <f>Срок.НВ!E14+Срок.Ин!E14</f>
        <v>4840963.6938928002</v>
      </c>
      <c r="F14" s="105">
        <f>Срок.НВ!F14+Срок.Ин!F14</f>
        <v>4445620.0416679541</v>
      </c>
      <c r="G14" s="105">
        <f>Срок.НВ!G14+Срок.Ин!G14</f>
        <v>4473492.8807893451</v>
      </c>
      <c r="H14" s="105">
        <f>Срок.НВ!H14+Срок.Ин!H14</f>
        <v>4521118.7816243088</v>
      </c>
      <c r="I14" s="105">
        <f>Срок.НВ!I14+Срок.Ин!I14</f>
        <v>4497872.353545106</v>
      </c>
      <c r="J14" s="105">
        <f>Срок.НВ!J14+Срок.Ин!J14</f>
        <v>4241743.188376002</v>
      </c>
      <c r="K14" s="105">
        <f>Срок.НВ!K14+Срок.Ин!K14</f>
        <v>4013252.1269730739</v>
      </c>
      <c r="L14" s="105">
        <f>Срок.НВ!L14+Срок.Ин!L14</f>
        <v>4085681.3326354465</v>
      </c>
      <c r="M14" s="105">
        <f>Срок.НВ!M14+Срок.Ин!M14</f>
        <v>4256890.1335793938</v>
      </c>
      <c r="N14" s="105">
        <f>Срок.НВ!N14+Срок.Ин!N14</f>
        <v>4544384.180282589</v>
      </c>
      <c r="O14" s="105">
        <f>Срок.НВ!O14+Срок.Ин!O14</f>
        <v>4893685.1626339629</v>
      </c>
      <c r="P14" s="105">
        <v>5139823.4471777566</v>
      </c>
      <c r="Q14" s="105">
        <v>5424841.9879075326</v>
      </c>
      <c r="R14" s="105">
        <v>5362939.0614783429</v>
      </c>
      <c r="S14" s="105">
        <v>5190554.9790860713</v>
      </c>
      <c r="T14" s="105">
        <v>5083743.912830526</v>
      </c>
      <c r="U14" s="105">
        <v>5117583.4907497969</v>
      </c>
      <c r="V14" s="105">
        <v>5313465.6866232688</v>
      </c>
      <c r="W14" s="105">
        <v>5507793.0083748214</v>
      </c>
      <c r="X14" s="105">
        <v>5526960.7803527582</v>
      </c>
      <c r="Y14" s="105">
        <v>5693293.4183123503</v>
      </c>
      <c r="Z14" s="105">
        <v>5716358.4180799006</v>
      </c>
      <c r="AA14" s="105">
        <v>5890726.4543748638</v>
      </c>
      <c r="AB14" s="105">
        <v>5915516.6760672219</v>
      </c>
      <c r="AC14" s="105">
        <v>5718076.0492701959</v>
      </c>
      <c r="AD14" s="105">
        <v>5391759.2201883104</v>
      </c>
      <c r="AE14" s="105">
        <v>5430047.5505726701</v>
      </c>
      <c r="AF14" s="105">
        <v>5545259.41183622</v>
      </c>
      <c r="AG14" s="105">
        <v>5667583.5796427503</v>
      </c>
      <c r="AH14" s="105">
        <v>5564204.5861681104</v>
      </c>
      <c r="AI14" s="105">
        <v>5387096.7159233801</v>
      </c>
      <c r="AJ14" s="105">
        <v>5142861.1276282603</v>
      </c>
      <c r="AK14" s="105">
        <v>4937887.9629204096</v>
      </c>
      <c r="AL14" s="105">
        <v>5090033.8683701698</v>
      </c>
      <c r="AM14" s="105">
        <f>'[3]Остаток_по срокам'!B19</f>
        <v>4836088.1827343898</v>
      </c>
      <c r="AN14"/>
      <c r="AO14"/>
      <c r="AP14"/>
      <c r="AQ14"/>
      <c r="AR14"/>
      <c r="AS14"/>
      <c r="AT14"/>
      <c r="AU14"/>
      <c r="AV14"/>
      <c r="AW14"/>
    </row>
    <row r="15" spans="1:49" s="1" customFormat="1" ht="13.35" customHeight="1" outlineLevel="1" x14ac:dyDescent="0.2">
      <c r="A15" s="99" t="s">
        <v>18</v>
      </c>
      <c r="B15" s="105">
        <f>Срок.НВ!B15+Срок.Ин!B15</f>
        <v>3366298.0344344415</v>
      </c>
      <c r="C15" s="105">
        <f>Срок.НВ!C15+Срок.Ин!C15</f>
        <v>3397708.793829768</v>
      </c>
      <c r="D15" s="105">
        <f>Срок.НВ!D15+Срок.Ин!D15</f>
        <v>3454300.931894925</v>
      </c>
      <c r="E15" s="105">
        <f>Срок.НВ!E15+Срок.Ин!E15</f>
        <v>7505311.671625331</v>
      </c>
      <c r="F15" s="105">
        <f>Срок.НВ!F15+Срок.Ин!F15</f>
        <v>6980998.9109461438</v>
      </c>
      <c r="G15" s="105">
        <f>Срок.НВ!G15+Срок.Ин!G15</f>
        <v>6784175.2100559399</v>
      </c>
      <c r="H15" s="105">
        <f>Срок.НВ!H15+Срок.Ин!H15</f>
        <v>6580687.3213293841</v>
      </c>
      <c r="I15" s="105">
        <f>Срок.НВ!I15+Срок.Ин!I15</f>
        <v>6504221.0654101102</v>
      </c>
      <c r="J15" s="105">
        <f>Срок.НВ!J15+Срок.Ин!J15</f>
        <v>6402767.1351788184</v>
      </c>
      <c r="K15" s="105">
        <f>Срок.НВ!K15+Срок.Ин!K15</f>
        <v>5945122.2011777274</v>
      </c>
      <c r="L15" s="105">
        <f>Срок.НВ!L15+Срок.Ин!L15</f>
        <v>5662670.0927180499</v>
      </c>
      <c r="M15" s="105">
        <f>Срок.НВ!M15+Срок.Ин!M15</f>
        <v>5336830.7117895838</v>
      </c>
      <c r="N15" s="105">
        <f>Срок.НВ!N15+Срок.Ин!N15</f>
        <v>5069631.6838049907</v>
      </c>
      <c r="O15" s="105">
        <f>Срок.НВ!O15+Срок.Ин!O15</f>
        <v>4908693.0955667328</v>
      </c>
      <c r="P15" s="105">
        <v>4683057.9705256345</v>
      </c>
      <c r="Q15" s="105">
        <v>4488866.0412870655</v>
      </c>
      <c r="R15" s="105">
        <v>4366953.8945067339</v>
      </c>
      <c r="S15" s="105">
        <v>4223129.414630726</v>
      </c>
      <c r="T15" s="105">
        <v>4040254.5126957679</v>
      </c>
      <c r="U15" s="105">
        <v>3874286.1261749086</v>
      </c>
      <c r="V15" s="105">
        <v>3775353.8323384286</v>
      </c>
      <c r="W15" s="105">
        <v>3828278.07066778</v>
      </c>
      <c r="X15" s="105">
        <v>3874838.3292685682</v>
      </c>
      <c r="Y15" s="105">
        <v>4119762.9913883661</v>
      </c>
      <c r="Z15" s="105">
        <v>4272109.0613687234</v>
      </c>
      <c r="AA15" s="105">
        <v>4484953.6783072613</v>
      </c>
      <c r="AB15" s="105">
        <v>4725729.400609877</v>
      </c>
      <c r="AC15" s="105">
        <v>4765228.3413046924</v>
      </c>
      <c r="AD15" s="105">
        <v>4570187.2560998099</v>
      </c>
      <c r="AE15" s="105">
        <v>4624421.7217020504</v>
      </c>
      <c r="AF15" s="105">
        <v>4746351.1709600696</v>
      </c>
      <c r="AG15" s="105">
        <v>4941165.8718164498</v>
      </c>
      <c r="AH15" s="105">
        <v>5081311.32197621</v>
      </c>
      <c r="AI15" s="105">
        <v>5210682.8065385902</v>
      </c>
      <c r="AJ15" s="105">
        <v>5334615.8023232203</v>
      </c>
      <c r="AK15" s="105">
        <v>5513229.6431161901</v>
      </c>
      <c r="AL15" s="105">
        <v>5987092.0316893198</v>
      </c>
      <c r="AM15" s="105">
        <f>'[3]Остаток_по срокам'!B20</f>
        <v>6151036.1664673705</v>
      </c>
      <c r="AN15"/>
      <c r="AO15"/>
      <c r="AP15"/>
      <c r="AQ15"/>
      <c r="AR15"/>
      <c r="AS15"/>
      <c r="AT15"/>
      <c r="AU15"/>
      <c r="AV15"/>
      <c r="AW15"/>
    </row>
    <row r="16" spans="1:49" s="1" customFormat="1" ht="13.35" customHeight="1" outlineLevel="1" x14ac:dyDescent="0.2">
      <c r="A16" s="99" t="s">
        <v>19</v>
      </c>
      <c r="B16" s="105">
        <f>Срок.НВ!B16+Срок.Ин!B16</f>
        <v>10808853.823581293</v>
      </c>
      <c r="C16" s="105">
        <f>Срок.НВ!C16+Срок.Ин!C16</f>
        <v>11013696.018093027</v>
      </c>
      <c r="D16" s="105">
        <f>Срок.НВ!D16+Срок.Ин!D16</f>
        <v>11433011.128872905</v>
      </c>
      <c r="E16" s="105">
        <f>Срок.НВ!E16+Срок.Ин!E16</f>
        <v>8846115.2078614589</v>
      </c>
      <c r="F16" s="105">
        <f>Срок.НВ!F16+Срок.Ин!F16</f>
        <v>8220782.149391422</v>
      </c>
      <c r="G16" s="105">
        <f>Срок.НВ!G16+Срок.Ин!G16</f>
        <v>8103300.0233458988</v>
      </c>
      <c r="H16" s="105">
        <f>Срок.НВ!H16+Срок.Ин!H16</f>
        <v>7892626.6635050932</v>
      </c>
      <c r="I16" s="105">
        <f>Срок.НВ!I16+Срок.Ин!I16</f>
        <v>7906428.3339097816</v>
      </c>
      <c r="J16" s="105">
        <f>Срок.НВ!J16+Срок.Ин!J16</f>
        <v>8076236.6218901994</v>
      </c>
      <c r="K16" s="105">
        <f>Срок.НВ!K16+Срок.Ин!K16</f>
        <v>7725767.0105580706</v>
      </c>
      <c r="L16" s="105">
        <f>Срок.НВ!L16+Срок.Ин!L16</f>
        <v>7535450.7733289935</v>
      </c>
      <c r="M16" s="105">
        <f>Срок.НВ!M16+Срок.Ин!M16</f>
        <v>7279591.3433401352</v>
      </c>
      <c r="N16" s="105">
        <f>Срок.НВ!N16+Срок.Ин!N16</f>
        <v>7202728.114049416</v>
      </c>
      <c r="O16" s="105">
        <f>Срок.НВ!O16+Срок.Ин!O16</f>
        <v>7121282.6313915327</v>
      </c>
      <c r="P16" s="105">
        <v>6931749.7594655277</v>
      </c>
      <c r="Q16" s="105">
        <v>6722474.8231007699</v>
      </c>
      <c r="R16" s="105">
        <v>6422663.3785978863</v>
      </c>
      <c r="S16" s="105">
        <v>6209390.6312811198</v>
      </c>
      <c r="T16" s="105">
        <v>5949607.8802073309</v>
      </c>
      <c r="U16" s="105">
        <v>5773344.6007961091</v>
      </c>
      <c r="V16" s="105">
        <v>5626384.0639703693</v>
      </c>
      <c r="W16" s="105">
        <v>5542952.6485443776</v>
      </c>
      <c r="X16" s="105">
        <v>5326638.5239005741</v>
      </c>
      <c r="Y16" s="105">
        <v>5471509.5879448075</v>
      </c>
      <c r="Z16" s="105">
        <v>5460774.1778546274</v>
      </c>
      <c r="AA16" s="105">
        <v>5537409.620769728</v>
      </c>
      <c r="AB16" s="105">
        <v>5785610.153634307</v>
      </c>
      <c r="AC16" s="105">
        <v>5986405.4201834695</v>
      </c>
      <c r="AD16" s="105">
        <v>5306186.0457055904</v>
      </c>
      <c r="AE16" s="105">
        <v>5127051.4789356599</v>
      </c>
      <c r="AF16" s="105">
        <v>5017404.7995200502</v>
      </c>
      <c r="AG16" s="105">
        <v>4981422.7211288996</v>
      </c>
      <c r="AH16" s="105">
        <v>4824523.5630000103</v>
      </c>
      <c r="AI16" s="105">
        <v>4709810.9112352496</v>
      </c>
      <c r="AJ16" s="105">
        <v>4682993.56330375</v>
      </c>
      <c r="AK16" s="105">
        <v>4696608.4196959799</v>
      </c>
      <c r="AL16" s="105">
        <v>5279120.8800975196</v>
      </c>
      <c r="AM16" s="105">
        <f>'[3]Остаток_по срокам'!B21</f>
        <v>5148509.7187588196</v>
      </c>
      <c r="AN16"/>
      <c r="AO16"/>
      <c r="AP16"/>
      <c r="AQ16"/>
      <c r="AR16"/>
      <c r="AS16"/>
      <c r="AT16"/>
      <c r="AU16"/>
      <c r="AV16"/>
      <c r="AW16"/>
    </row>
    <row r="17" spans="1:49" s="1" customFormat="1" ht="13.35" customHeight="1" outlineLevel="1" x14ac:dyDescent="0.2">
      <c r="A17" s="100" t="s">
        <v>7</v>
      </c>
      <c r="B17" s="105">
        <f>Срок.НВ!B17+Срок.Ин!B17</f>
        <v>0</v>
      </c>
      <c r="C17" s="105">
        <f>Срок.НВ!C17+Срок.Ин!C17</f>
        <v>0</v>
      </c>
      <c r="D17" s="105">
        <f>Срок.НВ!D17+Срок.Ин!D17</f>
        <v>0</v>
      </c>
      <c r="E17" s="105">
        <f>Срок.НВ!E17+Срок.Ин!E17</f>
        <v>0</v>
      </c>
      <c r="F17" s="105">
        <f>Срок.НВ!F17+Срок.Ин!F17</f>
        <v>0</v>
      </c>
      <c r="G17" s="105">
        <f>Срок.НВ!G17+Срок.Ин!G17</f>
        <v>0</v>
      </c>
      <c r="H17" s="105">
        <f>Срок.НВ!H17+Срок.Ин!H17</f>
        <v>0</v>
      </c>
      <c r="I17" s="105">
        <f>Срок.НВ!I17+Срок.Ин!I17</f>
        <v>0</v>
      </c>
      <c r="J17" s="105">
        <f>Срок.НВ!J17+Срок.Ин!J17</f>
        <v>0</v>
      </c>
      <c r="K17" s="105">
        <f>Срок.НВ!K17+Срок.Ин!K17</f>
        <v>0</v>
      </c>
      <c r="L17" s="105">
        <f>Срок.НВ!L17+Срок.Ин!L17</f>
        <v>0</v>
      </c>
      <c r="M17" s="105">
        <f>Срок.НВ!M17+Срок.Ин!M17</f>
        <v>0</v>
      </c>
      <c r="N17" s="105">
        <f>Срок.НВ!N17+Срок.Ин!N17</f>
        <v>0</v>
      </c>
      <c r="O17" s="105">
        <f>Срок.НВ!O17+Срок.Ин!O17</f>
        <v>0</v>
      </c>
      <c r="P17" s="105">
        <v>0</v>
      </c>
      <c r="Q17" s="105">
        <v>0</v>
      </c>
      <c r="R17" s="105">
        <v>0</v>
      </c>
      <c r="S17" s="105">
        <v>0</v>
      </c>
      <c r="T17" s="105">
        <v>0</v>
      </c>
      <c r="U17" s="105">
        <v>0</v>
      </c>
      <c r="V17" s="105">
        <v>0</v>
      </c>
      <c r="W17" s="105">
        <v>0</v>
      </c>
      <c r="X17" s="105">
        <v>0</v>
      </c>
      <c r="Y17" s="105">
        <v>0</v>
      </c>
      <c r="Z17" s="105">
        <v>0</v>
      </c>
      <c r="AA17" s="105">
        <v>0</v>
      </c>
      <c r="AB17" s="105">
        <v>0</v>
      </c>
      <c r="AC17" s="105">
        <v>0</v>
      </c>
      <c r="AD17" s="105">
        <v>0</v>
      </c>
      <c r="AE17" s="105">
        <v>0</v>
      </c>
      <c r="AF17" s="105">
        <v>0</v>
      </c>
      <c r="AG17" s="105">
        <v>0</v>
      </c>
      <c r="AH17" s="105">
        <v>0</v>
      </c>
      <c r="AI17" s="105">
        <v>0</v>
      </c>
      <c r="AJ17" s="105">
        <v>0</v>
      </c>
      <c r="AK17" s="105">
        <v>0</v>
      </c>
      <c r="AL17" s="105">
        <v>0</v>
      </c>
      <c r="AM17" s="105">
        <f>'[3]Остаток_по срокам'!B22</f>
        <v>0</v>
      </c>
      <c r="AN17"/>
      <c r="AO17"/>
      <c r="AP17"/>
      <c r="AQ17"/>
      <c r="AR17"/>
      <c r="AS17"/>
      <c r="AT17"/>
      <c r="AU17"/>
      <c r="AV17"/>
      <c r="AW17"/>
    </row>
    <row r="18" spans="1:49" s="98" customFormat="1" ht="13.35" customHeight="1" outlineLevel="1" x14ac:dyDescent="0.2">
      <c r="A18" s="101" t="s">
        <v>8</v>
      </c>
      <c r="B18" s="106">
        <f>Срок.НВ!B18+Срок.Ин!B18</f>
        <v>1635961.960241847</v>
      </c>
      <c r="C18" s="106">
        <f>Срок.НВ!C18+Срок.Ин!C18</f>
        <v>1649916.6444054521</v>
      </c>
      <c r="D18" s="106">
        <f>Срок.НВ!D18+Срок.Ин!D18</f>
        <v>1721392.9738582752</v>
      </c>
      <c r="E18" s="106">
        <f>Срок.НВ!E18+Срок.Ин!E18</f>
        <v>1865291.2723976003</v>
      </c>
      <c r="F18" s="106">
        <f>Срок.НВ!F18+Срок.Ин!F18</f>
        <v>1777194.6739934243</v>
      </c>
      <c r="G18" s="106">
        <f>Срок.НВ!G18+Срок.Ин!G18</f>
        <v>1771242.7598052295</v>
      </c>
      <c r="H18" s="106">
        <f>Срок.НВ!H18+Срок.Ин!H18</f>
        <v>1809501.4793835159</v>
      </c>
      <c r="I18" s="106">
        <f>Срок.НВ!I18+Срок.Ин!I18</f>
        <v>1848224.1732175723</v>
      </c>
      <c r="J18" s="106">
        <f>Срок.НВ!J18+Срок.Ин!J18</f>
        <v>1964981.8472621839</v>
      </c>
      <c r="K18" s="106">
        <f>Срок.НВ!K18+Срок.Ин!K18</f>
        <v>1945678.091082766</v>
      </c>
      <c r="L18" s="106">
        <f>Срок.НВ!L18+Срок.Ин!L18</f>
        <v>1924263.2278862828</v>
      </c>
      <c r="M18" s="106">
        <f>Срок.НВ!M18+Срок.Ин!M18</f>
        <v>1859882.6465058969</v>
      </c>
      <c r="N18" s="106">
        <f>Срок.НВ!N18+Срок.Ин!N18</f>
        <v>1848773.0745363531</v>
      </c>
      <c r="O18" s="106">
        <f>Срок.НВ!O18+Срок.Ин!O18</f>
        <v>1884183.6284006666</v>
      </c>
      <c r="P18" s="106">
        <v>1884196.2600408385</v>
      </c>
      <c r="Q18" s="106">
        <v>1851139.1100762009</v>
      </c>
      <c r="R18" s="106">
        <v>1853339.9795278113</v>
      </c>
      <c r="S18" s="106">
        <v>1885023.4658697564</v>
      </c>
      <c r="T18" s="106">
        <v>1871961.2122145528</v>
      </c>
      <c r="U18" s="106">
        <v>1778573.310527968</v>
      </c>
      <c r="V18" s="106">
        <v>1761541.7345924184</v>
      </c>
      <c r="W18" s="106">
        <v>1749593.7717787018</v>
      </c>
      <c r="X18" s="106">
        <v>1695173.5125460788</v>
      </c>
      <c r="Y18" s="106">
        <v>1777341.7506352882</v>
      </c>
      <c r="Z18" s="106">
        <v>1717212.0940873935</v>
      </c>
      <c r="AA18" s="106">
        <v>1797662.0345534966</v>
      </c>
      <c r="AB18" s="106">
        <v>1865419.6199292538</v>
      </c>
      <c r="AC18" s="106">
        <v>1887012.5938828136</v>
      </c>
      <c r="AD18" s="106">
        <v>1669576.1260091499</v>
      </c>
      <c r="AE18" s="106">
        <v>1634942.45367278</v>
      </c>
      <c r="AF18" s="106">
        <v>1602598.8331098</v>
      </c>
      <c r="AG18" s="106">
        <v>1648614.5049763101</v>
      </c>
      <c r="AH18" s="106">
        <v>1619409.83813076</v>
      </c>
      <c r="AI18" s="106">
        <v>1610426.87986375</v>
      </c>
      <c r="AJ18" s="106">
        <v>1632860.7477847501</v>
      </c>
      <c r="AK18" s="106">
        <v>1645341.10234436</v>
      </c>
      <c r="AL18" s="106">
        <v>1842185.03639235</v>
      </c>
      <c r="AM18" s="106">
        <f>'[3]Остаток_по срокам'!B23</f>
        <v>1747115.1538513501</v>
      </c>
      <c r="AN18"/>
      <c r="AO18"/>
      <c r="AP18"/>
      <c r="AQ18"/>
      <c r="AR18"/>
      <c r="AS18"/>
      <c r="AT18"/>
      <c r="AU18"/>
      <c r="AV18"/>
      <c r="AW18"/>
    </row>
    <row r="19" spans="1:49" s="1" customFormat="1" ht="13.35" customHeight="1" outlineLevel="1" x14ac:dyDescent="0.2">
      <c r="A19" s="99" t="s">
        <v>20</v>
      </c>
      <c r="B19" s="105">
        <f>Срок.НВ!B19+Срок.Ин!B19</f>
        <v>1202725.2022965839</v>
      </c>
      <c r="C19" s="105">
        <f>Срок.НВ!C19+Срок.Ин!C19</f>
        <v>1219230.0627658039</v>
      </c>
      <c r="D19" s="105">
        <f>Срок.НВ!D19+Срок.Ин!D19</f>
        <v>1274580.1813443252</v>
      </c>
      <c r="E19" s="105">
        <f>Срок.НВ!E19+Срок.Ин!E19</f>
        <v>1387889.6458621002</v>
      </c>
      <c r="F19" s="105">
        <f>Срок.НВ!F19+Срок.Ин!F19</f>
        <v>1288312.2901196219</v>
      </c>
      <c r="G19" s="105">
        <f>Срок.НВ!G19+Срок.Ин!G19</f>
        <v>1275249.4332763848</v>
      </c>
      <c r="H19" s="105">
        <f>Срок.НВ!H19+Срок.Ин!H19</f>
        <v>1283630.6330902623</v>
      </c>
      <c r="I19" s="105">
        <f>Срок.НВ!I19+Срок.Ин!I19</f>
        <v>1331572.357131026</v>
      </c>
      <c r="J19" s="105">
        <f>Срок.НВ!J19+Срок.Ин!J19</f>
        <v>1497179.5746016582</v>
      </c>
      <c r="K19" s="105">
        <f>Срок.НВ!K19+Срок.Ин!K19</f>
        <v>1518537.922995989</v>
      </c>
      <c r="L19" s="105">
        <f>Срок.НВ!L19+Срок.Ин!L19</f>
        <v>1520447.509823126</v>
      </c>
      <c r="M19" s="105">
        <f>Срок.НВ!M19+Срок.Ин!M19</f>
        <v>1458479.0455534754</v>
      </c>
      <c r="N19" s="105">
        <f>Срок.НВ!N19+Срок.Ин!N19</f>
        <v>1451935.9104442839</v>
      </c>
      <c r="O19" s="105">
        <f>Срок.НВ!O19+Срок.Ин!O19</f>
        <v>1471324.6420477496</v>
      </c>
      <c r="P19" s="105">
        <v>1471030.1176165899</v>
      </c>
      <c r="Q19" s="105">
        <v>1440963.2042679058</v>
      </c>
      <c r="R19" s="105">
        <v>1446845.5219524694</v>
      </c>
      <c r="S19" s="105">
        <v>1477645.8653164268</v>
      </c>
      <c r="T19" s="105">
        <v>1467586.216817575</v>
      </c>
      <c r="U19" s="105">
        <v>1395837.9320089275</v>
      </c>
      <c r="V19" s="105">
        <v>1398443.0950392399</v>
      </c>
      <c r="W19" s="105">
        <v>1397125.9294134334</v>
      </c>
      <c r="X19" s="105">
        <v>1353236.9521336574</v>
      </c>
      <c r="Y19" s="105">
        <v>1440748.7489237403</v>
      </c>
      <c r="Z19" s="105">
        <v>1383297.9658591961</v>
      </c>
      <c r="AA19" s="105">
        <v>1454713.1528241446</v>
      </c>
      <c r="AB19" s="105">
        <v>1525497.598796881</v>
      </c>
      <c r="AC19" s="105">
        <v>1594067.2591312914</v>
      </c>
      <c r="AD19" s="105">
        <v>1394462.8792232601</v>
      </c>
      <c r="AE19" s="105">
        <v>1357192.18586349</v>
      </c>
      <c r="AF19" s="105">
        <v>1318546.4440085101</v>
      </c>
      <c r="AG19" s="105">
        <v>1357625.00310851</v>
      </c>
      <c r="AH19" s="105">
        <v>1342795.7873352</v>
      </c>
      <c r="AI19" s="105">
        <v>1336341.7059748799</v>
      </c>
      <c r="AJ19" s="105">
        <v>1356162.2397821499</v>
      </c>
      <c r="AK19" s="105">
        <v>1373459.95918516</v>
      </c>
      <c r="AL19" s="105">
        <v>1560773.8402744499</v>
      </c>
      <c r="AM19" s="105">
        <f>'[3]Остаток_по срокам'!B24</f>
        <v>1460959.38693432</v>
      </c>
      <c r="AN19"/>
      <c r="AO19"/>
      <c r="AP19"/>
      <c r="AQ19"/>
      <c r="AR19"/>
      <c r="AS19"/>
      <c r="AT19"/>
      <c r="AU19"/>
      <c r="AV19"/>
      <c r="AW19"/>
    </row>
    <row r="20" spans="1:49" s="1" customFormat="1" ht="13.35" customHeight="1" outlineLevel="1" x14ac:dyDescent="0.2">
      <c r="A20" s="99" t="s">
        <v>5</v>
      </c>
      <c r="B20" s="105">
        <f>Срок.НВ!B20+Срок.Ин!B20</f>
        <v>433236.757945263</v>
      </c>
      <c r="C20" s="105">
        <f>Срок.НВ!C20+Срок.Ин!C20</f>
        <v>430686.58163964801</v>
      </c>
      <c r="D20" s="105">
        <f>Срок.НВ!D20+Срок.Ин!D20</f>
        <v>446812.79251394991</v>
      </c>
      <c r="E20" s="105">
        <f>Срок.НВ!E20+Срок.Ин!E20</f>
        <v>477401.62653550005</v>
      </c>
      <c r="F20" s="105">
        <f>Срок.НВ!F20+Срок.Ин!F20</f>
        <v>488882.38387380203</v>
      </c>
      <c r="G20" s="105">
        <f>Срок.НВ!G20+Срок.Ин!G20</f>
        <v>495993.32652884501</v>
      </c>
      <c r="H20" s="105">
        <f>Срок.НВ!H20+Срок.Ин!H20</f>
        <v>525870.84629325406</v>
      </c>
      <c r="I20" s="105">
        <f>Срок.НВ!I20+Срок.Ин!I20</f>
        <v>516651.81608654599</v>
      </c>
      <c r="J20" s="105">
        <f>Срок.НВ!J20+Срок.Ин!J20</f>
        <v>467802.27266052598</v>
      </c>
      <c r="K20" s="105">
        <f>Срок.НВ!K20+Срок.Ин!K20</f>
        <v>427140.16808677698</v>
      </c>
      <c r="L20" s="105">
        <f>Срок.НВ!L20+Срок.Ин!L20</f>
        <v>403815.71806315694</v>
      </c>
      <c r="M20" s="105">
        <f>Срок.НВ!M20+Срок.Ин!M20</f>
        <v>401403.60095242149</v>
      </c>
      <c r="N20" s="105">
        <f>Срок.НВ!N20+Срок.Ин!N20</f>
        <v>396837.16409206938</v>
      </c>
      <c r="O20" s="105">
        <f>Срок.НВ!O20+Срок.Ин!O20</f>
        <v>412858.98635291669</v>
      </c>
      <c r="P20" s="105">
        <v>413166.14242424874</v>
      </c>
      <c r="Q20" s="105">
        <v>410175.90580829477</v>
      </c>
      <c r="R20" s="105">
        <v>406494.4575753418</v>
      </c>
      <c r="S20" s="105">
        <v>407377.60055332939</v>
      </c>
      <c r="T20" s="105">
        <v>404374.99539697781</v>
      </c>
      <c r="U20" s="105">
        <v>382735.37851904042</v>
      </c>
      <c r="V20" s="105">
        <v>363098.6395531788</v>
      </c>
      <c r="W20" s="105">
        <v>352467.84236526839</v>
      </c>
      <c r="X20" s="105">
        <v>341936.56041242182</v>
      </c>
      <c r="Y20" s="105">
        <v>336593.00171154802</v>
      </c>
      <c r="Z20" s="105">
        <v>333914.12822819734</v>
      </c>
      <c r="AA20" s="105">
        <v>342948.88172935229</v>
      </c>
      <c r="AB20" s="105">
        <v>339922.02113237296</v>
      </c>
      <c r="AC20" s="105">
        <v>292945.33475152275</v>
      </c>
      <c r="AD20" s="105">
        <v>275113.24678589602</v>
      </c>
      <c r="AE20" s="105">
        <v>277750.26780928299</v>
      </c>
      <c r="AF20" s="105">
        <v>284052.38910128898</v>
      </c>
      <c r="AG20" s="105">
        <v>290989.50186779897</v>
      </c>
      <c r="AH20" s="105">
        <v>276614.05079556099</v>
      </c>
      <c r="AI20" s="105">
        <v>274085.17388887302</v>
      </c>
      <c r="AJ20" s="105">
        <v>276698.50800259499</v>
      </c>
      <c r="AK20" s="105">
        <v>271881.14315920399</v>
      </c>
      <c r="AL20" s="105">
        <v>281411.19611790101</v>
      </c>
      <c r="AM20" s="105">
        <f>'[3]Остаток_по срокам'!B25</f>
        <v>286155.76691702899</v>
      </c>
      <c r="AN20"/>
      <c r="AO20"/>
      <c r="AP20"/>
      <c r="AQ20"/>
      <c r="AR20"/>
      <c r="AS20"/>
      <c r="AT20"/>
      <c r="AU20"/>
      <c r="AV20"/>
      <c r="AW20"/>
    </row>
    <row r="21" spans="1:49" s="98" customFormat="1" ht="13.35" customHeight="1" x14ac:dyDescent="0.2">
      <c r="A21" s="101" t="s">
        <v>9</v>
      </c>
      <c r="B21" s="106">
        <f>Срок.НВ!B21+Срок.Ин!B21</f>
        <v>25510750.172250725</v>
      </c>
      <c r="C21" s="106">
        <f>Срок.НВ!C21+Срок.Ин!C21</f>
        <v>25298758.591142602</v>
      </c>
      <c r="D21" s="106">
        <f>Срок.НВ!D21+Срок.Ин!D21</f>
        <v>25850200.956454508</v>
      </c>
      <c r="E21" s="106">
        <f>Срок.НВ!E21+Срок.Ин!E21</f>
        <v>27971874.529019788</v>
      </c>
      <c r="F21" s="106">
        <f>Срок.НВ!F21+Срок.Ин!F21</f>
        <v>26014309.038382709</v>
      </c>
      <c r="G21" s="106">
        <f>Срок.НВ!G21+Срок.Ин!G21</f>
        <v>26003780.441404939</v>
      </c>
      <c r="H21" s="106">
        <f>Срок.НВ!H21+Срок.Ин!H21</f>
        <v>26102932.000633158</v>
      </c>
      <c r="I21" s="106">
        <f>Срок.НВ!I21+Срок.Ин!I21</f>
        <v>26311513.94412595</v>
      </c>
      <c r="J21" s="106">
        <f>Срок.НВ!J21+Срок.Ин!J21</f>
        <v>26141432.545254838</v>
      </c>
      <c r="K21" s="106">
        <f>Срок.НВ!K21+Срок.Ин!K21</f>
        <v>25613054.350713015</v>
      </c>
      <c r="L21" s="106">
        <f>Срок.НВ!L21+Срок.Ин!L21</f>
        <v>25129101.005850572</v>
      </c>
      <c r="M21" s="106">
        <f>Срок.НВ!M21+Срок.Ин!M21</f>
        <v>24504905.347093783</v>
      </c>
      <c r="N21" s="106">
        <f>Срок.НВ!N21+Срок.Ин!N21</f>
        <v>25055346.464720502</v>
      </c>
      <c r="O21" s="106">
        <f>Срок.НВ!O21+Срок.Ин!O21</f>
        <v>25223148.361915216</v>
      </c>
      <c r="P21" s="106">
        <v>25118722.203483947</v>
      </c>
      <c r="Q21" s="106">
        <v>25154594.924290128</v>
      </c>
      <c r="R21" s="106">
        <v>24775914.667480122</v>
      </c>
      <c r="S21" s="106">
        <v>24501509.763261385</v>
      </c>
      <c r="T21" s="106">
        <v>23850443.569581486</v>
      </c>
      <c r="U21" s="106">
        <v>23285273.676709995</v>
      </c>
      <c r="V21" s="106">
        <v>23891427.632063415</v>
      </c>
      <c r="W21" s="106">
        <v>24575690.984726928</v>
      </c>
      <c r="X21" s="106">
        <v>23919229.606175214</v>
      </c>
      <c r="Y21" s="106">
        <v>25842782.145858314</v>
      </c>
      <c r="Z21" s="106">
        <v>25860836.735258136</v>
      </c>
      <c r="AA21" s="106">
        <v>25455733.726837181</v>
      </c>
      <c r="AB21" s="106">
        <v>25719433.503251873</v>
      </c>
      <c r="AC21" s="106">
        <v>26286935.04290149</v>
      </c>
      <c r="AD21" s="106">
        <v>24456651.4101509</v>
      </c>
      <c r="AE21" s="106">
        <v>25574944.975124002</v>
      </c>
      <c r="AF21" s="106">
        <v>25973083.381989401</v>
      </c>
      <c r="AG21" s="106">
        <v>25322851.410149999</v>
      </c>
      <c r="AH21" s="106">
        <v>25060744.4274147</v>
      </c>
      <c r="AI21" s="106">
        <v>24808329.415973999</v>
      </c>
      <c r="AJ21" s="106">
        <v>24199565.908827402</v>
      </c>
      <c r="AK21" s="106">
        <v>24265288.273086801</v>
      </c>
      <c r="AL21" s="106">
        <v>25921735.5293574</v>
      </c>
      <c r="AM21" s="106">
        <f>'[3]Остаток_по срокам'!B26</f>
        <v>25076063.3545013</v>
      </c>
      <c r="AN21"/>
      <c r="AO21"/>
      <c r="AP21"/>
      <c r="AQ21"/>
      <c r="AR21"/>
      <c r="AS21"/>
      <c r="AT21"/>
      <c r="AU21"/>
      <c r="AV21"/>
      <c r="AW21"/>
    </row>
    <row r="22" spans="1:49" s="1" customFormat="1" ht="13.35" customHeight="1" x14ac:dyDescent="0.2">
      <c r="A22" s="99" t="s">
        <v>17</v>
      </c>
      <c r="B22" s="105">
        <f>Срок.НВ!B22+Срок.Ин!B22</f>
        <v>7420207.7418182017</v>
      </c>
      <c r="C22" s="105">
        <f>Срок.НВ!C22+Срок.Ин!C22</f>
        <v>7497337.2788652759</v>
      </c>
      <c r="D22" s="105">
        <f>Срок.НВ!D22+Срок.Ин!D22</f>
        <v>7461534.7155363504</v>
      </c>
      <c r="E22" s="105">
        <f>Срок.НВ!E22+Срок.Ин!E22</f>
        <v>7676411.7313736994</v>
      </c>
      <c r="F22" s="105">
        <f>Срок.НВ!F22+Срок.Ин!F22</f>
        <v>7010893.9602150545</v>
      </c>
      <c r="G22" s="105">
        <f>Срок.НВ!G22+Срок.Ин!G22</f>
        <v>7325758.6327181747</v>
      </c>
      <c r="H22" s="105">
        <f>Срок.НВ!H22+Срок.Ин!H22</f>
        <v>7317065.9391238932</v>
      </c>
      <c r="I22" s="105">
        <f>Срок.НВ!I22+Срок.Ин!I22</f>
        <v>7282870.6447992977</v>
      </c>
      <c r="J22" s="105">
        <f>Срок.НВ!J22+Срок.Ин!J22</f>
        <v>7502608.9472482391</v>
      </c>
      <c r="K22" s="105">
        <f>Срок.НВ!K22+Срок.Ин!K22</f>
        <v>8256963.4713140614</v>
      </c>
      <c r="L22" s="105">
        <f>Срок.НВ!L22+Срок.Ин!L22</f>
        <v>8193017.5780079477</v>
      </c>
      <c r="M22" s="105">
        <f>Срок.НВ!M22+Срок.Ин!M22</f>
        <v>8538185.6009695139</v>
      </c>
      <c r="N22" s="105">
        <f>Срок.НВ!N22+Срок.Ин!N22</f>
        <v>9125685.5826708283</v>
      </c>
      <c r="O22" s="105">
        <f>Срок.НВ!O22+Срок.Ин!O22</f>
        <v>9249505.7721825652</v>
      </c>
      <c r="P22" s="105">
        <v>9249718.440275006</v>
      </c>
      <c r="Q22" s="105">
        <v>9643964.3301587589</v>
      </c>
      <c r="R22" s="105">
        <v>9349851.8155301213</v>
      </c>
      <c r="S22" s="105">
        <v>9244922.3594557904</v>
      </c>
      <c r="T22" s="105">
        <v>9414749.864986496</v>
      </c>
      <c r="U22" s="105">
        <v>9196380.5434027165</v>
      </c>
      <c r="V22" s="105">
        <v>10048080.507945409</v>
      </c>
      <c r="W22" s="105">
        <v>10742670.374320775</v>
      </c>
      <c r="X22" s="105">
        <v>10458134.194485381</v>
      </c>
      <c r="Y22" s="105">
        <v>11165716.525832959</v>
      </c>
      <c r="Z22" s="105">
        <v>11423723.617489472</v>
      </c>
      <c r="AA22" s="105">
        <v>11393857.643575901</v>
      </c>
      <c r="AB22" s="105">
        <v>11412755.763919607</v>
      </c>
      <c r="AC22" s="105">
        <v>11635913.753522035</v>
      </c>
      <c r="AD22" s="105">
        <v>11048661.5864351</v>
      </c>
      <c r="AE22" s="105">
        <v>11702494.787691699</v>
      </c>
      <c r="AF22" s="105">
        <v>12220507.8716076</v>
      </c>
      <c r="AG22" s="105">
        <v>11910488.5656914</v>
      </c>
      <c r="AH22" s="105">
        <v>11916320.392647799</v>
      </c>
      <c r="AI22" s="105">
        <v>11545044.8461545</v>
      </c>
      <c r="AJ22" s="105">
        <v>10672940.9210307</v>
      </c>
      <c r="AK22" s="105">
        <v>10504766.8323908</v>
      </c>
      <c r="AL22" s="105">
        <v>10536033.2533306</v>
      </c>
      <c r="AM22" s="105">
        <f>'[3]Остаток_по срокам'!B27</f>
        <v>9848249.7524903808</v>
      </c>
      <c r="AN22"/>
      <c r="AO22"/>
      <c r="AP22"/>
      <c r="AQ22"/>
      <c r="AR22"/>
      <c r="AS22"/>
      <c r="AT22"/>
      <c r="AU22"/>
      <c r="AV22"/>
      <c r="AW22"/>
    </row>
    <row r="23" spans="1:49" s="1" customFormat="1" ht="13.35" customHeight="1" x14ac:dyDescent="0.2">
      <c r="A23" s="99" t="s">
        <v>18</v>
      </c>
      <c r="B23" s="105">
        <f>Срок.НВ!B23+Срок.Ин!B23</f>
        <v>6706955.8295339812</v>
      </c>
      <c r="C23" s="105">
        <f>Срок.НВ!C23+Срок.Ин!C23</f>
        <v>6492076.9304256532</v>
      </c>
      <c r="D23" s="105">
        <f>Срок.НВ!D23+Срок.Ин!D23</f>
        <v>6681839.6567234499</v>
      </c>
      <c r="E23" s="105">
        <f>Срок.НВ!E23+Срок.Ин!E23</f>
        <v>11070106.91184143</v>
      </c>
      <c r="F23" s="105">
        <f>Срок.НВ!F23+Срок.Ин!F23</f>
        <v>10373843.194299212</v>
      </c>
      <c r="G23" s="105">
        <f>Срок.НВ!G23+Срок.Ин!G23</f>
        <v>10319635.65443252</v>
      </c>
      <c r="H23" s="105">
        <f>Срок.НВ!H23+Срок.Ин!H23</f>
        <v>10304625.035586655</v>
      </c>
      <c r="I23" s="105">
        <f>Срок.НВ!I23+Срок.Ин!I23</f>
        <v>10426434.148845762</v>
      </c>
      <c r="J23" s="105">
        <f>Срок.НВ!J23+Срок.Ин!J23</f>
        <v>10349069.260462387</v>
      </c>
      <c r="K23" s="105">
        <f>Срок.НВ!K23+Срок.Ин!K23</f>
        <v>9449213.2976893876</v>
      </c>
      <c r="L23" s="105">
        <f>Срок.НВ!L23+Срок.Ин!L23</f>
        <v>8820139.2469686531</v>
      </c>
      <c r="M23" s="105">
        <f>Срок.НВ!M23+Срок.Ин!M23</f>
        <v>8529293.0368524175</v>
      </c>
      <c r="N23" s="105">
        <f>Срок.НВ!N23+Срок.Ин!N23</f>
        <v>8888555.9144241605</v>
      </c>
      <c r="O23" s="105">
        <f>Срок.НВ!O23+Срок.Ин!O23</f>
        <v>8655354.0998107307</v>
      </c>
      <c r="P23" s="105">
        <v>8883893.8847910836</v>
      </c>
      <c r="Q23" s="105">
        <v>8666834.1827133931</v>
      </c>
      <c r="R23" s="105">
        <v>8441335.2173073664</v>
      </c>
      <c r="S23" s="105">
        <v>8703041.3949251641</v>
      </c>
      <c r="T23" s="105">
        <v>7921485.8560564164</v>
      </c>
      <c r="U23" s="105">
        <v>7914727.7548674382</v>
      </c>
      <c r="V23" s="105">
        <v>7674341.7882840056</v>
      </c>
      <c r="W23" s="105">
        <v>7952228.8652296215</v>
      </c>
      <c r="X23" s="105">
        <v>7914286.0218743309</v>
      </c>
      <c r="Y23" s="105">
        <v>8472421.4437031597</v>
      </c>
      <c r="Z23" s="105">
        <v>8102342.5278450055</v>
      </c>
      <c r="AA23" s="105">
        <v>7918381.3813960077</v>
      </c>
      <c r="AB23" s="105">
        <v>8441965.4421658274</v>
      </c>
      <c r="AC23" s="105">
        <v>8798034.3971147444</v>
      </c>
      <c r="AD23" s="105">
        <v>8177833.5668657701</v>
      </c>
      <c r="AE23" s="105">
        <v>8815334.6357889995</v>
      </c>
      <c r="AF23" s="105">
        <v>8687158.1165500395</v>
      </c>
      <c r="AG23" s="105">
        <v>8422823.8748065103</v>
      </c>
      <c r="AH23" s="105">
        <v>8225032.18594395</v>
      </c>
      <c r="AI23" s="105">
        <v>8333451.5184662398</v>
      </c>
      <c r="AJ23" s="105">
        <v>8443266.9714838304</v>
      </c>
      <c r="AK23" s="105">
        <v>8722322.1913591996</v>
      </c>
      <c r="AL23" s="105">
        <v>9843088.7756754309</v>
      </c>
      <c r="AM23" s="105">
        <f>'[3]Остаток_по срокам'!B28</f>
        <v>9831111.2465008609</v>
      </c>
      <c r="AN23"/>
      <c r="AO23"/>
      <c r="AP23"/>
      <c r="AQ23"/>
      <c r="AR23"/>
      <c r="AS23"/>
      <c r="AT23"/>
      <c r="AU23"/>
      <c r="AV23"/>
      <c r="AW23"/>
    </row>
    <row r="24" spans="1:49" s="1" customFormat="1" ht="13.35" customHeight="1" x14ac:dyDescent="0.2">
      <c r="A24" s="99" t="s">
        <v>19</v>
      </c>
      <c r="B24" s="105">
        <f>Срок.НВ!B24+Срок.Ин!B24</f>
        <v>11383586.60089854</v>
      </c>
      <c r="C24" s="105">
        <f>Срок.НВ!C24+Срок.Ин!C24</f>
        <v>11309344.381851673</v>
      </c>
      <c r="D24" s="105">
        <f>Срок.НВ!D24+Срок.Ин!D24</f>
        <v>11706826.584194707</v>
      </c>
      <c r="E24" s="105">
        <f>Срок.НВ!E24+Срок.Ин!E24</f>
        <v>9225355.8858046606</v>
      </c>
      <c r="F24" s="105">
        <f>Срок.НВ!F24+Срок.Ин!F24</f>
        <v>8629571.8838684447</v>
      </c>
      <c r="G24" s="105">
        <f>Срок.НВ!G24+Срок.Ин!G24</f>
        <v>8358386.1542542446</v>
      </c>
      <c r="H24" s="105">
        <f>Срок.НВ!H24+Срок.Ин!H24</f>
        <v>8481241.0259226114</v>
      </c>
      <c r="I24" s="105">
        <f>Срок.НВ!I24+Срок.Ин!I24</f>
        <v>8602209.1504808869</v>
      </c>
      <c r="J24" s="105">
        <f>Срок.НВ!J24+Срок.Ин!J24</f>
        <v>8289754.3375442149</v>
      </c>
      <c r="K24" s="105">
        <f>Срок.НВ!K24+Срок.Ин!K24</f>
        <v>7906877.5817095647</v>
      </c>
      <c r="L24" s="105">
        <f>Срок.НВ!L24+Срок.Ин!L24</f>
        <v>8115944.1808739696</v>
      </c>
      <c r="M24" s="105">
        <f>Срок.НВ!M24+Срок.Ин!M24</f>
        <v>7437426.7092718501</v>
      </c>
      <c r="N24" s="105">
        <f>Срок.НВ!N24+Срок.Ин!N24</f>
        <v>7041104.9676255127</v>
      </c>
      <c r="O24" s="105">
        <f>Срок.НВ!O24+Срок.Ин!O24</f>
        <v>7318288.4899219209</v>
      </c>
      <c r="P24" s="105">
        <v>6985109.8784178607</v>
      </c>
      <c r="Q24" s="105">
        <v>6843796.4114179853</v>
      </c>
      <c r="R24" s="105">
        <v>6984727.6346426327</v>
      </c>
      <c r="S24" s="105">
        <v>6553546.0088804299</v>
      </c>
      <c r="T24" s="105">
        <v>6514207.8485385738</v>
      </c>
      <c r="U24" s="105">
        <v>6174165.3784398446</v>
      </c>
      <c r="V24" s="105">
        <v>6169005.3358340003</v>
      </c>
      <c r="W24" s="105">
        <v>5880791.7451765286</v>
      </c>
      <c r="X24" s="105">
        <v>5546809.3898155056</v>
      </c>
      <c r="Y24" s="105">
        <v>6204644.1763222003</v>
      </c>
      <c r="Z24" s="105">
        <v>6334770.5899236565</v>
      </c>
      <c r="AA24" s="105">
        <v>6143494.7018652689</v>
      </c>
      <c r="AB24" s="105">
        <v>5864712.297166435</v>
      </c>
      <c r="AC24" s="105">
        <v>5852986.8922647089</v>
      </c>
      <c r="AD24" s="105">
        <v>5230156.25685002</v>
      </c>
      <c r="AE24" s="105">
        <v>5057115.55164338</v>
      </c>
      <c r="AF24" s="105">
        <v>5065417.3938317597</v>
      </c>
      <c r="AG24" s="105">
        <v>4989538.9696521098</v>
      </c>
      <c r="AH24" s="105">
        <v>4919391.84882301</v>
      </c>
      <c r="AI24" s="105">
        <v>4929833.0513532301</v>
      </c>
      <c r="AJ24" s="105">
        <v>5083358.0163129596</v>
      </c>
      <c r="AK24" s="105">
        <v>5038199.2493367996</v>
      </c>
      <c r="AL24" s="105">
        <v>5542613.5003514197</v>
      </c>
      <c r="AM24" s="105">
        <f>'[3]Остаток_по срокам'!B29</f>
        <v>5396702.3555100504</v>
      </c>
      <c r="AN24"/>
      <c r="AO24"/>
      <c r="AP24"/>
      <c r="AQ24"/>
      <c r="AR24"/>
      <c r="AS24"/>
      <c r="AT24"/>
      <c r="AU24"/>
      <c r="AV24"/>
      <c r="AW24"/>
    </row>
    <row r="25" spans="1:49" s="1" customFormat="1" ht="13.35" customHeight="1" x14ac:dyDescent="0.2">
      <c r="A25" s="100" t="s">
        <v>20</v>
      </c>
      <c r="B25" s="105">
        <f>Срок.НВ!B25+Срок.Ин!B25</f>
        <v>9090163.0082047004</v>
      </c>
      <c r="C25" s="105">
        <f>Срок.НВ!C25+Срок.Ин!C25</f>
        <v>8635778.7725397032</v>
      </c>
      <c r="D25" s="105">
        <f>Срок.НВ!D25+Срок.Ин!D25</f>
        <v>8735932.7423359994</v>
      </c>
      <c r="E25" s="105">
        <f>Срок.НВ!E25+Срок.Ин!E25</f>
        <v>9433363.7517278008</v>
      </c>
      <c r="F25" s="105">
        <f>Срок.НВ!F25+Срок.Ин!F25</f>
        <v>8892752.4370959923</v>
      </c>
      <c r="G25" s="105">
        <f>Срок.НВ!G25+Срок.Ин!G25</f>
        <v>9142882.1744956989</v>
      </c>
      <c r="H25" s="105">
        <f>Срок.НВ!H25+Срок.Ин!H25</f>
        <v>9616822.7096940316</v>
      </c>
      <c r="I25" s="105">
        <f>Срок.НВ!I25+Срок.Ин!I25</f>
        <v>9915698.1942534931</v>
      </c>
      <c r="J25" s="105">
        <f>Срок.НВ!J25+Срок.Ин!J25</f>
        <v>10051609.833605446</v>
      </c>
      <c r="K25" s="105">
        <f>Срок.НВ!K25+Срок.Ин!K25</f>
        <v>10508616.433571018</v>
      </c>
      <c r="L25" s="105">
        <f>Срок.НВ!L25+Срок.Ин!L25</f>
        <v>10389422.76534131</v>
      </c>
      <c r="M25" s="105">
        <f>Срок.НВ!M25+Срок.Ин!M25</f>
        <v>10141840.173775472</v>
      </c>
      <c r="N25" s="105">
        <f>Срок.НВ!N25+Срок.Ин!N25</f>
        <v>10779051.224994995</v>
      </c>
      <c r="O25" s="105">
        <f>Срок.НВ!O25+Срок.Ин!O25</f>
        <v>10899982.292008383</v>
      </c>
      <c r="P25" s="105">
        <v>10954631.914017929</v>
      </c>
      <c r="Q25" s="105">
        <v>11126150.972606944</v>
      </c>
      <c r="R25" s="105">
        <v>11198806.537875867</v>
      </c>
      <c r="S25" s="105">
        <v>11430189.891363271</v>
      </c>
      <c r="T25" s="105">
        <v>11330947.102960031</v>
      </c>
      <c r="U25" s="105">
        <v>11038721.873720437</v>
      </c>
      <c r="V25" s="105">
        <v>11668872.106125796</v>
      </c>
      <c r="W25" s="105">
        <v>12189233.600856904</v>
      </c>
      <c r="X25" s="105">
        <v>11623864.78996655</v>
      </c>
      <c r="Y25" s="105">
        <v>13068616.997581674</v>
      </c>
      <c r="Z25" s="105">
        <v>12972180.468626093</v>
      </c>
      <c r="AA25" s="105">
        <v>12163640.646021463</v>
      </c>
      <c r="AB25" s="105">
        <v>12017336.92713356</v>
      </c>
      <c r="AC25" s="105">
        <v>12638214.242286917</v>
      </c>
      <c r="AD25" s="105">
        <v>11792605.112140801</v>
      </c>
      <c r="AE25" s="105">
        <v>12957631.6885799</v>
      </c>
      <c r="AF25" s="105">
        <v>13201898.717202</v>
      </c>
      <c r="AG25" s="105">
        <v>12344975.7135252</v>
      </c>
      <c r="AH25" s="105">
        <v>12155433.349238601</v>
      </c>
      <c r="AI25" s="105">
        <v>12026319.548942</v>
      </c>
      <c r="AJ25" s="105">
        <v>11557863.837094501</v>
      </c>
      <c r="AK25" s="105">
        <v>11613336.4610059</v>
      </c>
      <c r="AL25" s="105">
        <v>12353459.3771111</v>
      </c>
      <c r="AM25" s="105">
        <f>'[3]Остаток_по срокам'!B30</f>
        <v>11678115.541739799</v>
      </c>
      <c r="AN25"/>
      <c r="AO25"/>
      <c r="AP25"/>
      <c r="AQ25"/>
      <c r="AR25"/>
      <c r="AS25"/>
      <c r="AT25"/>
      <c r="AU25"/>
      <c r="AV25"/>
      <c r="AW25"/>
    </row>
    <row r="26" spans="1:49" s="1" customFormat="1" ht="13.35" customHeight="1" x14ac:dyDescent="0.2">
      <c r="A26" s="99" t="s">
        <v>17</v>
      </c>
      <c r="B26" s="105">
        <f>Срок.НВ!B26+Срок.Ин!B26</f>
        <v>3452722.880675111</v>
      </c>
      <c r="C26" s="105">
        <f>Срок.НВ!C26+Срок.Ин!C26</f>
        <v>3462512.0403074715</v>
      </c>
      <c r="D26" s="105">
        <f>Срок.НВ!D26+Срок.Ин!D26</f>
        <v>3341798.3919716747</v>
      </c>
      <c r="E26" s="105">
        <f>Срок.НВ!E26+Срок.Ин!E26</f>
        <v>3313281.7130124001</v>
      </c>
      <c r="F26" s="105">
        <f>Срок.НВ!F26+Срок.Ин!F26</f>
        <v>3054557.4241430019</v>
      </c>
      <c r="G26" s="105">
        <f>Срок.НВ!G26+Срок.Ин!G26</f>
        <v>3348657.1173818749</v>
      </c>
      <c r="H26" s="105">
        <f>Срок.НВ!H26+Срок.Ин!H26</f>
        <v>3322214.8544528401</v>
      </c>
      <c r="I26" s="105">
        <f>Срок.НВ!I26+Срок.Ин!I26</f>
        <v>3302056.834389138</v>
      </c>
      <c r="J26" s="105">
        <f>Срок.НВ!J26+Срок.Ин!J26</f>
        <v>3729111.880862264</v>
      </c>
      <c r="K26" s="105">
        <f>Срок.НВ!K26+Срок.Ин!K26</f>
        <v>4671288.1188377645</v>
      </c>
      <c r="L26" s="105">
        <f>Срок.НВ!L26+Срок.Ин!L26</f>
        <v>4511583.7599246334</v>
      </c>
      <c r="M26" s="105">
        <f>Срок.НВ!M26+Срок.Ин!M26</f>
        <v>4683124.5186064206</v>
      </c>
      <c r="N26" s="105">
        <f>Срок.НВ!N26+Срок.Ин!N26</f>
        <v>4978566.1119116014</v>
      </c>
      <c r="O26" s="105">
        <f>Срок.НВ!O26+Срок.Ин!O26</f>
        <v>4769111.7581501305</v>
      </c>
      <c r="P26" s="105">
        <v>4523490.318880327</v>
      </c>
      <c r="Q26" s="105">
        <v>4629724.3749820692</v>
      </c>
      <c r="R26" s="105">
        <v>4393826.1228385996</v>
      </c>
      <c r="S26" s="105">
        <v>4462157.1286550285</v>
      </c>
      <c r="T26" s="105">
        <v>4735788.5072017852</v>
      </c>
      <c r="U26" s="105">
        <v>4461935.4609583188</v>
      </c>
      <c r="V26" s="105">
        <v>5098114.3691475149</v>
      </c>
      <c r="W26" s="105">
        <v>5587741.3565085791</v>
      </c>
      <c r="X26" s="105">
        <v>5273492.8483992964</v>
      </c>
      <c r="Y26" s="105">
        <v>5809413.7370122876</v>
      </c>
      <c r="Z26" s="105">
        <v>6041675.5968892546</v>
      </c>
      <c r="AA26" s="105">
        <v>5846483.9404296223</v>
      </c>
      <c r="AB26" s="105">
        <v>5837587.1480857562</v>
      </c>
      <c r="AC26" s="105">
        <v>6211239.8464383185</v>
      </c>
      <c r="AD26" s="105">
        <v>5932414.8775561303</v>
      </c>
      <c r="AE26" s="105">
        <v>6550581.1959659597</v>
      </c>
      <c r="AF26" s="105">
        <v>6959671.8176228805</v>
      </c>
      <c r="AG26" s="105">
        <v>6534273.5447787698</v>
      </c>
      <c r="AH26" s="105">
        <v>6629095.1383275297</v>
      </c>
      <c r="AI26" s="105">
        <v>6432383.2000207901</v>
      </c>
      <c r="AJ26" s="105">
        <v>5807129.5307478998</v>
      </c>
      <c r="AK26" s="105">
        <v>5839108.5441502295</v>
      </c>
      <c r="AL26" s="105">
        <v>5727803.9266715096</v>
      </c>
      <c r="AM26" s="105">
        <f>'[3]Остаток_по срокам'!B31</f>
        <v>5298700.1158300797</v>
      </c>
      <c r="AN26"/>
      <c r="AO26"/>
      <c r="AP26"/>
      <c r="AQ26"/>
      <c r="AR26"/>
      <c r="AS26"/>
      <c r="AT26"/>
      <c r="AU26"/>
      <c r="AV26"/>
      <c r="AW26"/>
    </row>
    <row r="27" spans="1:49" s="1" customFormat="1" ht="13.35" customHeight="1" x14ac:dyDescent="0.2">
      <c r="A27" s="99" t="s">
        <v>18</v>
      </c>
      <c r="B27" s="105">
        <f>Срок.НВ!B27+Срок.Ин!B27</f>
        <v>3340657.7950995415</v>
      </c>
      <c r="C27" s="105">
        <f>Срок.НВ!C27+Срок.Ин!C27</f>
        <v>3094368.1365958839</v>
      </c>
      <c r="D27" s="105">
        <f>Срок.НВ!D27+Срок.Ин!D27</f>
        <v>3227538.7248285245</v>
      </c>
      <c r="E27" s="105">
        <f>Срок.НВ!E27+Срок.Ин!E27</f>
        <v>3564795.2402160997</v>
      </c>
      <c r="F27" s="105">
        <f>Срок.НВ!F27+Срок.Ин!F27</f>
        <v>3392844.2833530689</v>
      </c>
      <c r="G27" s="105">
        <f>Срок.НВ!G27+Срок.Ин!G27</f>
        <v>3535460.4443765804</v>
      </c>
      <c r="H27" s="105">
        <f>Срок.НВ!H27+Срок.Ин!H27</f>
        <v>3723937.714257272</v>
      </c>
      <c r="I27" s="105">
        <f>Срок.НВ!I27+Срок.Ин!I27</f>
        <v>3922213.0834356518</v>
      </c>
      <c r="J27" s="105">
        <f>Срок.НВ!J27+Срок.Ин!J27</f>
        <v>3946302.1252835682</v>
      </c>
      <c r="K27" s="105">
        <f>Срок.НВ!K27+Срок.Ин!K27</f>
        <v>3504091.0965116615</v>
      </c>
      <c r="L27" s="105">
        <f>Срок.НВ!L27+Срок.Ин!L27</f>
        <v>3157469.1542506032</v>
      </c>
      <c r="M27" s="105">
        <f>Срок.НВ!M27+Срок.Ин!M27</f>
        <v>3192462.3250628351</v>
      </c>
      <c r="N27" s="105">
        <f>Срок.НВ!N27+Срок.Ин!N27</f>
        <v>3818924.2306191698</v>
      </c>
      <c r="O27" s="105">
        <f>Срок.НВ!O27+Срок.Ин!O27</f>
        <v>3746661.0042439969</v>
      </c>
      <c r="P27" s="105">
        <v>4200835.9142654501</v>
      </c>
      <c r="Q27" s="105">
        <v>4177968.1414263262</v>
      </c>
      <c r="R27" s="105">
        <v>4074381.322800633</v>
      </c>
      <c r="S27" s="105">
        <v>4479931.9802944381</v>
      </c>
      <c r="T27" s="105">
        <v>3881283.3433606485</v>
      </c>
      <c r="U27" s="105">
        <v>4040493.6286925278</v>
      </c>
      <c r="V27" s="105">
        <v>3899039.9559455775</v>
      </c>
      <c r="W27" s="105">
        <v>4124016.6228197417</v>
      </c>
      <c r="X27" s="105">
        <v>4039850.0267941644</v>
      </c>
      <c r="Y27" s="105">
        <v>4353483.473957492</v>
      </c>
      <c r="Z27" s="105">
        <v>3831199.7412370853</v>
      </c>
      <c r="AA27" s="105">
        <v>3434890.3933979743</v>
      </c>
      <c r="AB27" s="105">
        <v>3717770.9125974355</v>
      </c>
      <c r="AC27" s="105">
        <v>4034444.5424459563</v>
      </c>
      <c r="AD27" s="105">
        <v>3609215.6453288002</v>
      </c>
      <c r="AE27" s="105">
        <v>4192476.3280130001</v>
      </c>
      <c r="AF27" s="105">
        <v>3942318.4879878899</v>
      </c>
      <c r="AG27" s="105">
        <v>3483183.4619963001</v>
      </c>
      <c r="AH27" s="105">
        <v>3145216.71044476</v>
      </c>
      <c r="AI27" s="105">
        <v>3124227.03937926</v>
      </c>
      <c r="AJ27" s="105">
        <v>3110114.1001449199</v>
      </c>
      <c r="AK27" s="105">
        <v>3210354.6212148401</v>
      </c>
      <c r="AL27" s="105">
        <v>3856937.4303768198</v>
      </c>
      <c r="AM27" s="105">
        <f>'[3]Остаток_по срокам'!B32</f>
        <v>3680853.2957755402</v>
      </c>
      <c r="AN27"/>
      <c r="AO27"/>
      <c r="AP27"/>
      <c r="AQ27"/>
      <c r="AR27"/>
      <c r="AS27"/>
      <c r="AT27"/>
      <c r="AU27"/>
      <c r="AV27"/>
      <c r="AW27"/>
    </row>
    <row r="28" spans="1:49" s="1" customFormat="1" ht="13.35" customHeight="1" x14ac:dyDescent="0.2">
      <c r="A28" s="99" t="s">
        <v>19</v>
      </c>
      <c r="B28" s="105">
        <f>Срок.НВ!B28+Срок.Ин!B28</f>
        <v>2296782.3324300479</v>
      </c>
      <c r="C28" s="105">
        <f>Срок.НВ!C28+Срок.Ин!C28</f>
        <v>2078898.5956363482</v>
      </c>
      <c r="D28" s="105">
        <f>Срок.НВ!D28+Срок.Ин!D28</f>
        <v>2166595.6255358001</v>
      </c>
      <c r="E28" s="105">
        <f>Срок.НВ!E28+Срок.Ин!E28</f>
        <v>2555286.7984993001</v>
      </c>
      <c r="F28" s="105">
        <f>Срок.НВ!F28+Срок.Ин!F28</f>
        <v>2445350.7295999224</v>
      </c>
      <c r="G28" s="105">
        <f>Срок.НВ!G28+Срок.Ин!G28</f>
        <v>2258764.6127372445</v>
      </c>
      <c r="H28" s="105">
        <f>Срок.НВ!H28+Срок.Ин!H28</f>
        <v>2570670.1409839178</v>
      </c>
      <c r="I28" s="105">
        <f>Срок.НВ!I28+Срок.Ин!I28</f>
        <v>2691428.2764287042</v>
      </c>
      <c r="J28" s="105">
        <f>Срок.НВ!J28+Срок.Ин!J28</f>
        <v>2376195.8274596138</v>
      </c>
      <c r="K28" s="105">
        <f>Срок.НВ!K28+Срок.Ин!K28</f>
        <v>2333237.2182215927</v>
      </c>
      <c r="L28" s="105">
        <f>Срок.НВ!L28+Срок.Ин!L28</f>
        <v>2720369.8511660732</v>
      </c>
      <c r="M28" s="105">
        <f>Срок.НВ!M28+Срок.Ин!M28</f>
        <v>2266253.3301062179</v>
      </c>
      <c r="N28" s="105">
        <f>Срок.НВ!N28+Срок.Ин!N28</f>
        <v>1981560.8824642207</v>
      </c>
      <c r="O28" s="105">
        <f>Срок.НВ!O28+Срок.Ин!O28</f>
        <v>2384209.5296142558</v>
      </c>
      <c r="P28" s="105">
        <v>2230305.6808721516</v>
      </c>
      <c r="Q28" s="105">
        <v>2318458.456198548</v>
      </c>
      <c r="R28" s="105">
        <v>2730599.0922366334</v>
      </c>
      <c r="S28" s="105">
        <v>2488100.7824138016</v>
      </c>
      <c r="T28" s="105">
        <v>2713875.2523975973</v>
      </c>
      <c r="U28" s="105">
        <v>2536292.7840695903</v>
      </c>
      <c r="V28" s="105">
        <v>2671717.7810327038</v>
      </c>
      <c r="W28" s="105">
        <v>2477475.6215285826</v>
      </c>
      <c r="X28" s="105">
        <v>2310521.9147730912</v>
      </c>
      <c r="Y28" s="105">
        <v>2905719.7866118937</v>
      </c>
      <c r="Z28" s="105">
        <v>3099305.1304997532</v>
      </c>
      <c r="AA28" s="105">
        <v>2882266.3121938687</v>
      </c>
      <c r="AB28" s="105">
        <v>2461978.8664503684</v>
      </c>
      <c r="AC28" s="105">
        <v>2392529.8534026416</v>
      </c>
      <c r="AD28" s="105">
        <v>2250974.5892558498</v>
      </c>
      <c r="AE28" s="105">
        <v>2214574.1646009199</v>
      </c>
      <c r="AF28" s="105">
        <v>2299908.4115911801</v>
      </c>
      <c r="AG28" s="105">
        <v>2327518.7067501</v>
      </c>
      <c r="AH28" s="105">
        <v>2381121.50046631</v>
      </c>
      <c r="AI28" s="105">
        <v>2469709.3095419002</v>
      </c>
      <c r="AJ28" s="105">
        <v>2640620.20620166</v>
      </c>
      <c r="AK28" s="105">
        <v>2563873.29564087</v>
      </c>
      <c r="AL28" s="105">
        <v>2768718.0200627702</v>
      </c>
      <c r="AM28" s="105">
        <f>'[3]Остаток_по срокам'!B33</f>
        <v>2698562.1301341499</v>
      </c>
      <c r="AN28"/>
      <c r="AO28"/>
      <c r="AP28"/>
      <c r="AQ28"/>
      <c r="AR28"/>
      <c r="AS28"/>
      <c r="AT28"/>
      <c r="AU28"/>
      <c r="AV28"/>
      <c r="AW28"/>
    </row>
    <row r="29" spans="1:49" s="1" customFormat="1" ht="13.35" customHeight="1" x14ac:dyDescent="0.2">
      <c r="A29" s="100" t="s">
        <v>5</v>
      </c>
      <c r="B29" s="105">
        <f>Срок.НВ!B29+Срок.Ин!B29</f>
        <v>16420587.164046023</v>
      </c>
      <c r="C29" s="105">
        <f>Срок.НВ!C29+Срок.Ин!C29</f>
        <v>16662979.818602897</v>
      </c>
      <c r="D29" s="105">
        <f>Срок.НВ!D29+Срок.Ин!D29</f>
        <v>17114268.214118503</v>
      </c>
      <c r="E29" s="105">
        <f>Срок.НВ!E29+Срок.Ин!E29</f>
        <v>18538510.777291991</v>
      </c>
      <c r="F29" s="105">
        <f>Срок.НВ!F29+Срок.Ин!F29</f>
        <v>17121556.601286717</v>
      </c>
      <c r="G29" s="105">
        <f>Срок.НВ!G29+Срок.Ин!G29</f>
        <v>16860898.266909242</v>
      </c>
      <c r="H29" s="105">
        <f>Срок.НВ!H29+Срок.Ин!H29</f>
        <v>16486109.29093913</v>
      </c>
      <c r="I29" s="105">
        <f>Срок.НВ!I29+Срок.Ин!I29</f>
        <v>16395815.749872452</v>
      </c>
      <c r="J29" s="105">
        <f>Срок.НВ!J29+Срок.Ин!J29</f>
        <v>16089822.711649396</v>
      </c>
      <c r="K29" s="105">
        <f>Срок.НВ!K29+Срок.Ин!K29</f>
        <v>15104437.917141996</v>
      </c>
      <c r="L29" s="105">
        <f>Срок.НВ!L29+Срок.Ин!L29</f>
        <v>14739678.24050926</v>
      </c>
      <c r="M29" s="105">
        <f>Срок.НВ!M29+Срок.Ин!M29</f>
        <v>14363065.173318308</v>
      </c>
      <c r="N29" s="105">
        <f>Срок.НВ!N29+Срок.Ин!N29</f>
        <v>14276295.239725508</v>
      </c>
      <c r="O29" s="105">
        <f>Срок.НВ!O29+Срок.Ин!O29</f>
        <v>14323166.069906831</v>
      </c>
      <c r="P29" s="105">
        <v>14164090.28946602</v>
      </c>
      <c r="Q29" s="105">
        <v>14028443.951683192</v>
      </c>
      <c r="R29" s="105">
        <v>13577108.129604256</v>
      </c>
      <c r="S29" s="105">
        <v>13071319.871898118</v>
      </c>
      <c r="T29" s="105">
        <v>12519496.466621455</v>
      </c>
      <c r="U29" s="105">
        <v>12246551.802989557</v>
      </c>
      <c r="V29" s="105">
        <v>12222555.525937621</v>
      </c>
      <c r="W29" s="105">
        <v>12386457.383870024</v>
      </c>
      <c r="X29" s="105">
        <v>12295364.816208668</v>
      </c>
      <c r="Y29" s="105">
        <v>12774165.148276642</v>
      </c>
      <c r="Z29" s="105">
        <v>12888656.266632043</v>
      </c>
      <c r="AA29" s="105">
        <v>13292093.080815714</v>
      </c>
      <c r="AB29" s="105">
        <v>13702096.576118311</v>
      </c>
      <c r="AC29" s="105">
        <v>13648720.800614575</v>
      </c>
      <c r="AD29" s="105">
        <v>12664046.2980101</v>
      </c>
      <c r="AE29" s="105">
        <v>12617313.2865442</v>
      </c>
      <c r="AF29" s="105">
        <v>12771184.664787499</v>
      </c>
      <c r="AG29" s="105">
        <v>12977875.696624801</v>
      </c>
      <c r="AH29" s="105">
        <v>12905311.0781761</v>
      </c>
      <c r="AI29" s="105">
        <v>12782009.867032001</v>
      </c>
      <c r="AJ29" s="105">
        <v>12641702.071733</v>
      </c>
      <c r="AK29" s="105">
        <v>12651951.812080801</v>
      </c>
      <c r="AL29" s="105">
        <v>13568276.1522463</v>
      </c>
      <c r="AM29" s="105">
        <f>'[3]Остаток_по срокам'!B34</f>
        <v>13397947.8127615</v>
      </c>
      <c r="AN29"/>
      <c r="AO29"/>
      <c r="AP29"/>
      <c r="AQ29"/>
      <c r="AR29"/>
      <c r="AS29"/>
      <c r="AT29"/>
      <c r="AU29"/>
      <c r="AV29"/>
      <c r="AW29"/>
    </row>
    <row r="30" spans="1:49" s="1" customFormat="1" ht="13.35" customHeight="1" x14ac:dyDescent="0.2">
      <c r="A30" s="99" t="s">
        <v>17</v>
      </c>
      <c r="B30" s="105">
        <f>Срок.НВ!B30+Срок.Ин!B30</f>
        <v>3967484.8611430908</v>
      </c>
      <c r="C30" s="105">
        <f>Срок.НВ!C30+Срок.Ин!C30</f>
        <v>4034825.2385578044</v>
      </c>
      <c r="D30" s="105">
        <f>Срок.НВ!D30+Срок.Ин!D30</f>
        <v>4119736.3235646756</v>
      </c>
      <c r="E30" s="105">
        <f>Срок.НВ!E30+Срок.Ин!E30</f>
        <v>4363130.0183613002</v>
      </c>
      <c r="F30" s="105">
        <f>Срок.НВ!F30+Срок.Ин!F30</f>
        <v>3956336.5360720512</v>
      </c>
      <c r="G30" s="105">
        <f>Срок.НВ!G30+Срок.Ин!G30</f>
        <v>3977101.5153362998</v>
      </c>
      <c r="H30" s="105">
        <f>Срок.НВ!H30+Срок.Ин!H30</f>
        <v>3994851.084671054</v>
      </c>
      <c r="I30" s="105">
        <f>Срок.НВ!I30+Срок.Ин!I30</f>
        <v>3980813.8104101596</v>
      </c>
      <c r="J30" s="105">
        <f>Срок.НВ!J30+Срок.Ин!J30</f>
        <v>3773497.066385976</v>
      </c>
      <c r="K30" s="105">
        <f>Срок.НВ!K30+Срок.Ин!K30</f>
        <v>3585675.3524762969</v>
      </c>
      <c r="L30" s="105">
        <f>Срок.НВ!L30+Срок.Ин!L30</f>
        <v>3681433.8180833142</v>
      </c>
      <c r="M30" s="105">
        <f>Срок.НВ!M30+Срок.Ин!M30</f>
        <v>3855061.0823630937</v>
      </c>
      <c r="N30" s="105">
        <f>Срок.НВ!N30+Срок.Ин!N30</f>
        <v>4147119.4707592269</v>
      </c>
      <c r="O30" s="105">
        <f>Срок.НВ!O30+Срок.Ин!O30</f>
        <v>4480394.0140324347</v>
      </c>
      <c r="P30" s="105">
        <v>4726228.121394678</v>
      </c>
      <c r="Q30" s="105">
        <v>5014239.9551766897</v>
      </c>
      <c r="R30" s="105">
        <v>4956025.6926915236</v>
      </c>
      <c r="S30" s="105">
        <v>4782765.2308007628</v>
      </c>
      <c r="T30" s="105">
        <v>4678961.357784709</v>
      </c>
      <c r="U30" s="105">
        <v>4734445.0824443959</v>
      </c>
      <c r="V30" s="105">
        <v>4949966.1387978941</v>
      </c>
      <c r="W30" s="105">
        <v>5154929.0178121952</v>
      </c>
      <c r="X30" s="105">
        <v>5184641.3460860848</v>
      </c>
      <c r="Y30" s="105">
        <v>5356302.7888206691</v>
      </c>
      <c r="Z30" s="105">
        <v>5382048.0206002183</v>
      </c>
      <c r="AA30" s="105">
        <v>5547373.7031462798</v>
      </c>
      <c r="AB30" s="105">
        <v>5575168.6158338506</v>
      </c>
      <c r="AC30" s="105">
        <v>5424673.9070837162</v>
      </c>
      <c r="AD30" s="105">
        <v>5116246.7088789996</v>
      </c>
      <c r="AE30" s="105">
        <v>5151913.5917256996</v>
      </c>
      <c r="AF30" s="105">
        <v>5260836.0539847296</v>
      </c>
      <c r="AG30" s="105">
        <v>5376215.0209126202</v>
      </c>
      <c r="AH30" s="105">
        <v>5287225.2543202396</v>
      </c>
      <c r="AI30" s="105">
        <v>5112661.6461336901</v>
      </c>
      <c r="AJ30" s="105">
        <v>4865811.3902827604</v>
      </c>
      <c r="AK30" s="105">
        <v>4665658.2882405398</v>
      </c>
      <c r="AL30" s="105">
        <v>4808229.3266590498</v>
      </c>
      <c r="AM30" s="105">
        <f>'[3]Остаток_по срокам'!B35</f>
        <v>4549549.6366603104</v>
      </c>
      <c r="AN30"/>
      <c r="AO30"/>
      <c r="AP30"/>
      <c r="AQ30"/>
      <c r="AR30"/>
      <c r="AS30"/>
      <c r="AT30"/>
      <c r="AU30"/>
      <c r="AV30"/>
      <c r="AW30"/>
    </row>
    <row r="31" spans="1:49" s="1" customFormat="1" ht="13.35" customHeight="1" x14ac:dyDescent="0.2">
      <c r="A31" s="99" t="s">
        <v>18</v>
      </c>
      <c r="B31" s="105">
        <f>Срок.НВ!B31+Срок.Ин!B31</f>
        <v>3366298.0344344415</v>
      </c>
      <c r="C31" s="105">
        <f>Срок.НВ!C31+Срок.Ин!C31</f>
        <v>3397708.793829768</v>
      </c>
      <c r="D31" s="105">
        <f>Срок.НВ!D31+Срок.Ин!D31</f>
        <v>3454300.931894925</v>
      </c>
      <c r="E31" s="105">
        <f>Срок.НВ!E31+Срок.Ин!E31</f>
        <v>7505311.671625331</v>
      </c>
      <c r="F31" s="105">
        <f>Срок.НВ!F31+Срок.Ин!F31</f>
        <v>6980998.9109461438</v>
      </c>
      <c r="G31" s="105">
        <f>Срок.НВ!G31+Срок.Ин!G31</f>
        <v>6784175.2100559399</v>
      </c>
      <c r="H31" s="105">
        <f>Срок.НВ!H31+Срок.Ин!H31</f>
        <v>6580687.3213293841</v>
      </c>
      <c r="I31" s="105">
        <f>Срок.НВ!I31+Срок.Ин!I31</f>
        <v>6504221.0654101102</v>
      </c>
      <c r="J31" s="105">
        <f>Срок.НВ!J31+Срок.Ин!J31</f>
        <v>6402767.1351788184</v>
      </c>
      <c r="K31" s="105">
        <f>Срок.НВ!K31+Срок.Ин!K31</f>
        <v>5945122.2011777274</v>
      </c>
      <c r="L31" s="105">
        <f>Срок.НВ!L31+Срок.Ин!L31</f>
        <v>5662670.0927180499</v>
      </c>
      <c r="M31" s="105">
        <f>Срок.НВ!M31+Срок.Ин!M31</f>
        <v>5336830.7117895838</v>
      </c>
      <c r="N31" s="105">
        <f>Срок.НВ!N31+Срок.Ин!N31</f>
        <v>5069631.6838049907</v>
      </c>
      <c r="O31" s="105">
        <f>Срок.НВ!O31+Срок.Ин!O31</f>
        <v>4908693.0955667328</v>
      </c>
      <c r="P31" s="105">
        <v>4683057.9705256345</v>
      </c>
      <c r="Q31" s="105">
        <v>4488866.0412870655</v>
      </c>
      <c r="R31" s="105">
        <v>4366953.8945067339</v>
      </c>
      <c r="S31" s="105">
        <v>4223109.414630726</v>
      </c>
      <c r="T31" s="105">
        <v>4040202.5126957679</v>
      </c>
      <c r="U31" s="105">
        <v>3874234.1261749086</v>
      </c>
      <c r="V31" s="105">
        <v>3775301.8323384281</v>
      </c>
      <c r="W31" s="105">
        <v>3828212.2424098803</v>
      </c>
      <c r="X31" s="105">
        <v>3874435.9950801679</v>
      </c>
      <c r="Y31" s="105">
        <v>4118937.9697456658</v>
      </c>
      <c r="Z31" s="105">
        <v>4271142.7866079211</v>
      </c>
      <c r="AA31" s="105">
        <v>4483490.9879980339</v>
      </c>
      <c r="AB31" s="105">
        <v>4724194.5295683928</v>
      </c>
      <c r="AC31" s="105">
        <v>4763589.8546687886</v>
      </c>
      <c r="AD31" s="105">
        <v>4568617.9215369597</v>
      </c>
      <c r="AE31" s="105">
        <v>4622858.3077760097</v>
      </c>
      <c r="AF31" s="105">
        <v>4744839.6285621496</v>
      </c>
      <c r="AG31" s="105">
        <v>4939640.4128102101</v>
      </c>
      <c r="AH31" s="105">
        <v>5079815.4754991904</v>
      </c>
      <c r="AI31" s="105">
        <v>5209224.4790869802</v>
      </c>
      <c r="AJ31" s="105">
        <v>5333152.8713389104</v>
      </c>
      <c r="AK31" s="105">
        <v>5511967.57014436</v>
      </c>
      <c r="AL31" s="105">
        <v>5986151.3452986097</v>
      </c>
      <c r="AM31" s="105">
        <f>'[3]Остаток_по срокам'!B36</f>
        <v>6150257.95072533</v>
      </c>
      <c r="AN31"/>
      <c r="AO31"/>
      <c r="AP31"/>
      <c r="AQ31"/>
      <c r="AR31"/>
      <c r="AS31"/>
      <c r="AT31"/>
      <c r="AU31"/>
      <c r="AV31"/>
      <c r="AW31"/>
    </row>
    <row r="32" spans="1:49" s="1" customFormat="1" ht="13.35" customHeight="1" x14ac:dyDescent="0.2">
      <c r="A32" s="99" t="s">
        <v>19</v>
      </c>
      <c r="B32" s="105">
        <f>Срок.НВ!B32+Срок.Ин!B32</f>
        <v>9086804.2684684936</v>
      </c>
      <c r="C32" s="105">
        <f>Срок.НВ!C32+Срок.Ин!C32</f>
        <v>9230445.7862153258</v>
      </c>
      <c r="D32" s="105">
        <f>Срок.НВ!D32+Срок.Ин!D32</f>
        <v>9540230.9586589038</v>
      </c>
      <c r="E32" s="105">
        <f>Срок.НВ!E32+Срок.Ин!E32</f>
        <v>6670069.0873053586</v>
      </c>
      <c r="F32" s="105">
        <f>Срок.НВ!F32+Срок.Ин!F32</f>
        <v>6184221.1542685227</v>
      </c>
      <c r="G32" s="105">
        <f>Срок.НВ!G32+Срок.Ин!G32</f>
        <v>6099621.5415170006</v>
      </c>
      <c r="H32" s="105">
        <f>Срок.НВ!H32+Срок.Ин!H32</f>
        <v>5910570.8849386945</v>
      </c>
      <c r="I32" s="105">
        <f>Срок.НВ!I32+Срок.Ин!I32</f>
        <v>5910780.8740521818</v>
      </c>
      <c r="J32" s="105">
        <f>Срок.НВ!J32+Срок.Ин!J32</f>
        <v>5913558.5100845993</v>
      </c>
      <c r="K32" s="105">
        <f>Срок.НВ!K32+Срок.Ин!K32</f>
        <v>5573640.3634879719</v>
      </c>
      <c r="L32" s="105">
        <f>Срок.НВ!L32+Срок.Ин!L32</f>
        <v>5395574.3297078982</v>
      </c>
      <c r="M32" s="105">
        <f>Срок.НВ!M32+Срок.Ин!M32</f>
        <v>5171173.3791656308</v>
      </c>
      <c r="N32" s="105">
        <f>Срок.НВ!N32+Срок.Ин!N32</f>
        <v>5059544.085161292</v>
      </c>
      <c r="O32" s="105">
        <f>Срок.НВ!O32+Срок.Ин!O32</f>
        <v>4934078.9603076633</v>
      </c>
      <c r="P32" s="105">
        <v>4754804.1975457072</v>
      </c>
      <c r="Q32" s="105">
        <v>4525337.9552194355</v>
      </c>
      <c r="R32" s="105">
        <v>4254128.5424059983</v>
      </c>
      <c r="S32" s="105">
        <v>4065445.2264666292</v>
      </c>
      <c r="T32" s="105">
        <v>3800332.596140977</v>
      </c>
      <c r="U32" s="105">
        <v>3637872.5943702543</v>
      </c>
      <c r="V32" s="105">
        <v>3497287.554801296</v>
      </c>
      <c r="W32" s="105">
        <v>3403316.1236479469</v>
      </c>
      <c r="X32" s="105">
        <v>3236287.4750424149</v>
      </c>
      <c r="Y32" s="105">
        <v>3298924.3897103067</v>
      </c>
      <c r="Z32" s="105">
        <v>3235465.4594239038</v>
      </c>
      <c r="AA32" s="105">
        <v>3261228.3896714002</v>
      </c>
      <c r="AB32" s="105">
        <v>3402733.430716068</v>
      </c>
      <c r="AC32" s="105">
        <v>3460457.0388620687</v>
      </c>
      <c r="AD32" s="105">
        <v>2979181.6675941702</v>
      </c>
      <c r="AE32" s="105">
        <v>2842541.38704246</v>
      </c>
      <c r="AF32" s="105">
        <v>2765508.98224058</v>
      </c>
      <c r="AG32" s="105">
        <v>2662020.2629020102</v>
      </c>
      <c r="AH32" s="105">
        <v>2538270.3483567</v>
      </c>
      <c r="AI32" s="105">
        <v>2460123.74181133</v>
      </c>
      <c r="AJ32" s="105">
        <v>2442737.8101113001</v>
      </c>
      <c r="AK32" s="105">
        <v>2474325.9536959301</v>
      </c>
      <c r="AL32" s="105">
        <v>2773895.4802886499</v>
      </c>
      <c r="AM32" s="105">
        <f>'[3]Остаток_по срокам'!B37</f>
        <v>2698140.2253759</v>
      </c>
      <c r="AN32"/>
      <c r="AO32"/>
      <c r="AP32"/>
      <c r="AQ32"/>
      <c r="AR32"/>
      <c r="AS32"/>
      <c r="AT32"/>
      <c r="AU32"/>
      <c r="AV32"/>
      <c r="AW32"/>
    </row>
    <row r="33" spans="1:49" s="1" customFormat="1" ht="13.35" customHeight="1" outlineLevel="1" x14ac:dyDescent="0.2">
      <c r="A33" s="9" t="s">
        <v>13</v>
      </c>
      <c r="B33" s="108">
        <f>Срок.НВ!B33+Срок.Ин!B33</f>
        <v>1732404.7504892</v>
      </c>
      <c r="C33" s="108">
        <f>Срок.НВ!C33+Срок.Ин!C33</f>
        <v>1791830.7550417001</v>
      </c>
      <c r="D33" s="108">
        <f>Срок.НВ!D33+Срок.Ин!D33</f>
        <v>1901924.9416703999</v>
      </c>
      <c r="E33" s="108">
        <f>Срок.НВ!E33+Срок.Ин!E33</f>
        <v>2186370.5584437004</v>
      </c>
      <c r="F33" s="108">
        <f>Срок.НВ!F33+Срок.Ин!F33</f>
        <v>2045661.0393262</v>
      </c>
      <c r="G33" s="108">
        <f>Срок.НВ!G33+Срок.Ин!G33</f>
        <v>2013025.8779334999</v>
      </c>
      <c r="H33" s="108">
        <f>Срок.НВ!H33+Срок.Ин!H33</f>
        <v>1990991.6381799998</v>
      </c>
      <c r="I33" s="108">
        <f>Срок.НВ!I33+Срок.Ин!I33</f>
        <v>2003959.0686171998</v>
      </c>
      <c r="J33" s="108">
        <f>Срок.НВ!J33+Срок.Ин!J33</f>
        <v>2170173.0297003002</v>
      </c>
      <c r="K33" s="108">
        <f>Срок.НВ!K33+Срок.Ин!K33</f>
        <v>2159013.8364176</v>
      </c>
      <c r="L33" s="108">
        <f>Срок.НВ!L33+Срок.Ин!L33</f>
        <v>2145411.804096208</v>
      </c>
      <c r="M33" s="108">
        <v>2112568.9178544232</v>
      </c>
      <c r="N33" s="108">
        <f>Срок.НВ!N33+Срок.Ин!N33</f>
        <v>2146044.0108517166</v>
      </c>
      <c r="O33" s="108">
        <f>Срок.НВ!O33+Срок.Ин!O33</f>
        <v>2190109.3924454716</v>
      </c>
      <c r="P33" s="108">
        <v>2179829.2762000901</v>
      </c>
      <c r="Q33" s="108">
        <v>2200038.5558121949</v>
      </c>
      <c r="R33" s="108">
        <v>2171370.2234647581</v>
      </c>
      <c r="S33" s="108">
        <v>2146766.9896477074</v>
      </c>
      <c r="T33" s="108">
        <v>2152003.2785269674</v>
      </c>
      <c r="U33" s="108">
        <v>2138176.4429569645</v>
      </c>
      <c r="V33" s="108">
        <v>2131795.7783325496</v>
      </c>
      <c r="W33" s="108">
        <v>2142345.9051424605</v>
      </c>
      <c r="X33" s="108">
        <v>2097306.8528032396</v>
      </c>
      <c r="Y33" s="108">
        <v>2180174.0390888322</v>
      </c>
      <c r="Z33" s="108">
        <v>2233032.862626432</v>
      </c>
      <c r="AA33" s="108">
        <v>2284481.5695810639</v>
      </c>
      <c r="AB33" s="108">
        <v>2389698.7149132104</v>
      </c>
      <c r="AC33" s="108">
        <v>2532505.6384444758</v>
      </c>
      <c r="AD33" s="108">
        <v>2333203.6100423699</v>
      </c>
      <c r="AE33" s="108">
        <v>2290234.1957050902</v>
      </c>
      <c r="AF33" s="108">
        <v>2257393.8103178702</v>
      </c>
      <c r="AG33" s="108">
        <v>2325057.3095487398</v>
      </c>
      <c r="AH33" s="108">
        <v>2290116.23551377</v>
      </c>
      <c r="AI33" s="108">
        <v>2253441.4275267399</v>
      </c>
      <c r="AJ33" s="108">
        <v>2243966.3301417502</v>
      </c>
      <c r="AK33" s="108">
        <v>2225288.0521602901</v>
      </c>
      <c r="AL33" s="108">
        <v>2507940.9793826002</v>
      </c>
      <c r="AM33" s="108">
        <f>'[3]Остаток_по срокам'!B38</f>
        <v>2452840.5275578699</v>
      </c>
      <c r="AN33"/>
      <c r="AO33"/>
      <c r="AP33"/>
      <c r="AQ33"/>
      <c r="AR33"/>
      <c r="AS33"/>
      <c r="AT33"/>
      <c r="AU33"/>
      <c r="AV33"/>
      <c r="AW33"/>
    </row>
    <row r="34" spans="1:49" s="1" customFormat="1" ht="13.35" customHeight="1" outlineLevel="1" x14ac:dyDescent="0.2">
      <c r="A34" s="5" t="s">
        <v>17</v>
      </c>
      <c r="B34" s="108">
        <f>Срок.НВ!B34+Срок.Ин!B34</f>
        <v>351.53846320000002</v>
      </c>
      <c r="C34" s="108">
        <f>Срок.НВ!C34+Срок.Ин!C34</f>
        <v>355.31197560000004</v>
      </c>
      <c r="D34" s="108">
        <f>Срок.НВ!D34+Срок.Ин!D34</f>
        <v>772.42752840000003</v>
      </c>
      <c r="E34" s="108">
        <f>Срок.НВ!E34+Срок.Ин!E34</f>
        <v>832.04899599999999</v>
      </c>
      <c r="F34" s="108">
        <f>Срок.НВ!F34+Срок.Ин!F34</f>
        <v>701.12172209999994</v>
      </c>
      <c r="G34" s="108">
        <f>Срок.НВ!G34+Срок.Ин!G34</f>
        <v>731.0819242</v>
      </c>
      <c r="H34" s="108">
        <f>Срок.НВ!H34+Срок.Ин!H34</f>
        <v>696.85066000000006</v>
      </c>
      <c r="I34" s="108">
        <f>Срок.НВ!I34+Срок.Ин!I34</f>
        <v>706.72704840000006</v>
      </c>
      <c r="J34" s="108">
        <f>Срок.НВ!J34+Срок.Ин!J34</f>
        <v>443.84932950000007</v>
      </c>
      <c r="K34" s="108">
        <f>Срок.НВ!K34+Срок.Ин!K34</f>
        <v>436.60640999999993</v>
      </c>
      <c r="L34" s="108">
        <f>Срок.НВ!L34+Срок.Ин!L34</f>
        <v>431.79648897599998</v>
      </c>
      <c r="M34" s="108">
        <v>425.45026387799999</v>
      </c>
      <c r="N34" s="108">
        <f>Срок.НВ!N34+Срок.Ин!N34</f>
        <v>427.54543129299998</v>
      </c>
      <c r="O34" s="108">
        <f>Срок.НВ!O34+Срок.Ин!O34</f>
        <v>432.16224861200004</v>
      </c>
      <c r="P34" s="108">
        <v>429.18335882999997</v>
      </c>
      <c r="Q34" s="108">
        <v>426.12692254900003</v>
      </c>
      <c r="R34" s="108">
        <v>418.91121147800004</v>
      </c>
      <c r="S34" s="108">
        <v>412.14773197800002</v>
      </c>
      <c r="T34" s="108">
        <v>407.55964883899998</v>
      </c>
      <c r="U34" s="108">
        <v>403.02978636</v>
      </c>
      <c r="V34" s="108">
        <v>400.90827219600004</v>
      </c>
      <c r="W34" s="108">
        <v>396.14819735699996</v>
      </c>
      <c r="X34" s="108">
        <v>382.873854252</v>
      </c>
      <c r="Y34" s="108">
        <v>397.62778013200005</v>
      </c>
      <c r="Z34" s="108">
        <v>396.26925148499998</v>
      </c>
      <c r="AA34" s="108">
        <v>403.86949923200001</v>
      </c>
      <c r="AB34" s="108">
        <v>426.03910099799992</v>
      </c>
      <c r="AC34" s="108">
        <v>456.80743495599995</v>
      </c>
      <c r="AD34" s="108">
        <v>669.26452341200002</v>
      </c>
      <c r="AE34" s="108">
        <v>704.18051768800001</v>
      </c>
      <c r="AF34" s="108">
        <v>691.45823020499995</v>
      </c>
      <c r="AG34" s="108">
        <v>749.54634233000002</v>
      </c>
      <c r="AH34" s="108">
        <v>714.00305230799995</v>
      </c>
      <c r="AI34" s="108">
        <v>680.40738081200004</v>
      </c>
      <c r="AJ34" s="108">
        <v>668.77867291200005</v>
      </c>
      <c r="AK34" s="108">
        <v>646.08085066199999</v>
      </c>
      <c r="AL34" s="108">
        <v>678.34559321200004</v>
      </c>
      <c r="AM34" s="108">
        <f>'[3]Остаток_по срокам'!B39</f>
        <v>597.77915705400005</v>
      </c>
      <c r="AN34"/>
      <c r="AO34"/>
      <c r="AP34"/>
      <c r="AQ34"/>
      <c r="AR34"/>
      <c r="AS34"/>
      <c r="AT34"/>
      <c r="AU34"/>
      <c r="AV34"/>
      <c r="AW34"/>
    </row>
    <row r="35" spans="1:49" s="1" customFormat="1" ht="13.35" customHeight="1" outlineLevel="1" x14ac:dyDescent="0.2">
      <c r="A35" s="5" t="s">
        <v>18</v>
      </c>
      <c r="B35" s="108">
        <f>Срок.НВ!B35+Срок.Ин!B35</f>
        <v>3690.0023279999996</v>
      </c>
      <c r="C35" s="108">
        <f>Срок.НВ!C35+Срок.Ин!C35</f>
        <v>0</v>
      </c>
      <c r="D35" s="108">
        <f>Срок.НВ!D35+Срок.Ин!D35</f>
        <v>0</v>
      </c>
      <c r="E35" s="108">
        <f>Срок.НВ!E35+Срок.Ин!E35</f>
        <v>0</v>
      </c>
      <c r="F35" s="108">
        <f>Срок.НВ!F35+Срок.Ин!F35</f>
        <v>0</v>
      </c>
      <c r="G35" s="108">
        <f>Срок.НВ!G35+Срок.Ин!G35</f>
        <v>0</v>
      </c>
      <c r="H35" s="108">
        <f>Срок.НВ!H35+Срок.Ин!H35</f>
        <v>0</v>
      </c>
      <c r="I35" s="108">
        <f>Срок.НВ!I35+Срок.Ин!I35</f>
        <v>0</v>
      </c>
      <c r="J35" s="108">
        <f>Срок.НВ!J35+Срок.Ин!J35</f>
        <v>0</v>
      </c>
      <c r="K35" s="108">
        <f>Срок.НВ!K35+Срок.Ин!K35</f>
        <v>0</v>
      </c>
      <c r="L35" s="108">
        <f>Срок.НВ!L35+Срок.Ин!L35</f>
        <v>0</v>
      </c>
      <c r="M35" s="108">
        <v>0</v>
      </c>
      <c r="N35" s="108">
        <f>Срок.НВ!N35+Срок.Ин!N35</f>
        <v>0</v>
      </c>
      <c r="O35" s="108">
        <f>Срок.НВ!O35+Срок.Ин!O35</f>
        <v>0</v>
      </c>
      <c r="P35" s="108">
        <v>0</v>
      </c>
      <c r="Q35" s="108">
        <v>0</v>
      </c>
      <c r="R35" s="108">
        <v>0</v>
      </c>
      <c r="S35" s="108">
        <v>20</v>
      </c>
      <c r="T35" s="108">
        <v>52</v>
      </c>
      <c r="U35" s="108">
        <v>52</v>
      </c>
      <c r="V35" s="108">
        <v>52</v>
      </c>
      <c r="W35" s="108">
        <v>65.828257899999997</v>
      </c>
      <c r="X35" s="108">
        <v>4405.6314603999999</v>
      </c>
      <c r="Y35" s="108">
        <v>4912.7946346999997</v>
      </c>
      <c r="Z35" s="108">
        <v>5058.8749368019999</v>
      </c>
      <c r="AA35" s="108">
        <v>5568.4690127650001</v>
      </c>
      <c r="AB35" s="108">
        <v>3938.9528790230002</v>
      </c>
      <c r="AC35" s="108">
        <v>3336.4496879279995</v>
      </c>
      <c r="AD35" s="108">
        <v>2978.3832538319998</v>
      </c>
      <c r="AE35" s="108">
        <v>2091.4311919840002</v>
      </c>
      <c r="AF35" s="108">
        <v>1834.98188295</v>
      </c>
      <c r="AG35" s="108">
        <v>1781.8421389380001</v>
      </c>
      <c r="AH35" s="108">
        <v>1636.6248481560001</v>
      </c>
      <c r="AI35" s="108">
        <v>1494.4049720119999</v>
      </c>
      <c r="AJ35" s="108">
        <v>1463.637526384</v>
      </c>
      <c r="AK35" s="108">
        <v>1262.794559572</v>
      </c>
      <c r="AL35" s="108">
        <v>942.01463051999997</v>
      </c>
      <c r="AM35" s="108">
        <f>'[3]Остаток_по срокам'!B40</f>
        <v>779.53566789599995</v>
      </c>
      <c r="AN35"/>
      <c r="AO35"/>
      <c r="AP35"/>
      <c r="AQ35"/>
      <c r="AR35"/>
      <c r="AS35"/>
      <c r="AT35"/>
      <c r="AU35"/>
      <c r="AV35"/>
      <c r="AW35"/>
    </row>
    <row r="36" spans="1:49" s="1" customFormat="1" ht="13.35" customHeight="1" outlineLevel="1" x14ac:dyDescent="0.2">
      <c r="A36" s="5" t="s">
        <v>19</v>
      </c>
      <c r="B36" s="108">
        <f>Срок.НВ!B36+Срок.Ин!B36</f>
        <v>1728363.2096979998</v>
      </c>
      <c r="C36" s="108">
        <f>Срок.НВ!C36+Срок.Ин!C36</f>
        <v>1791475.4430661001</v>
      </c>
      <c r="D36" s="108">
        <f>Срок.НВ!D36+Срок.Ин!D36</f>
        <v>1901152.5141419999</v>
      </c>
      <c r="E36" s="108">
        <f>Срок.НВ!E36+Срок.Ин!E36</f>
        <v>2185538.5094477003</v>
      </c>
      <c r="F36" s="108">
        <f>Срок.НВ!F36+Срок.Ин!F36</f>
        <v>2044959.9176041002</v>
      </c>
      <c r="G36" s="108">
        <f>Срок.НВ!G36+Срок.Ин!G36</f>
        <v>2012294.7960093</v>
      </c>
      <c r="H36" s="108">
        <f>Срок.НВ!H36+Срок.Ин!H36</f>
        <v>1990294.7875199998</v>
      </c>
      <c r="I36" s="108">
        <f>Срок.НВ!I36+Срок.Ин!I36</f>
        <v>2003252.3415687999</v>
      </c>
      <c r="J36" s="108">
        <f>Срок.НВ!J36+Срок.Ин!J36</f>
        <v>2169729.1803708002</v>
      </c>
      <c r="K36" s="108">
        <f>Срок.НВ!K36+Срок.Ин!K36</f>
        <v>2158577.2300076</v>
      </c>
      <c r="L36" s="108">
        <f>Срок.НВ!L36+Срок.Ин!L36</f>
        <v>2144980.0076072318</v>
      </c>
      <c r="M36" s="108">
        <v>2112143.4675905453</v>
      </c>
      <c r="N36" s="108">
        <f>Срок.НВ!N36+Срок.Ин!N36</f>
        <v>2145616.465420424</v>
      </c>
      <c r="O36" s="108">
        <f>Срок.НВ!O36+Срок.Ин!O36</f>
        <v>2189677.2301968597</v>
      </c>
      <c r="P36" s="108">
        <v>2179400.0928412601</v>
      </c>
      <c r="Q36" s="108">
        <v>2199612.4288896462</v>
      </c>
      <c r="R36" s="108">
        <v>2170951.3122532801</v>
      </c>
      <c r="S36" s="108">
        <v>2146334.8419157295</v>
      </c>
      <c r="T36" s="108">
        <v>2151543.7188781286</v>
      </c>
      <c r="U36" s="108">
        <v>2137721.413170605</v>
      </c>
      <c r="V36" s="108">
        <v>2131342.870060354</v>
      </c>
      <c r="W36" s="108">
        <v>2141883.9286872032</v>
      </c>
      <c r="X36" s="108">
        <v>2092518.347488588</v>
      </c>
      <c r="Y36" s="108">
        <v>2174863.6166739999</v>
      </c>
      <c r="Z36" s="108">
        <v>2227577.7184381448</v>
      </c>
      <c r="AA36" s="108">
        <v>2278509.231069067</v>
      </c>
      <c r="AB36" s="108">
        <v>2385333.722933189</v>
      </c>
      <c r="AC36" s="108">
        <v>2528712.3813215923</v>
      </c>
      <c r="AD36" s="108">
        <v>2329555.9622651301</v>
      </c>
      <c r="AE36" s="108">
        <v>2287438.58399542</v>
      </c>
      <c r="AF36" s="108">
        <v>2254867.3702047099</v>
      </c>
      <c r="AG36" s="108">
        <v>2322525.9210674702</v>
      </c>
      <c r="AH36" s="108">
        <v>2287765.6076133102</v>
      </c>
      <c r="AI36" s="108">
        <v>2251266.6151739201</v>
      </c>
      <c r="AJ36" s="108">
        <v>2241833.91394246</v>
      </c>
      <c r="AK36" s="108">
        <v>2223379.1767500602</v>
      </c>
      <c r="AL36" s="108">
        <v>2506320.6191588701</v>
      </c>
      <c r="AM36" s="108">
        <f>'[3]Остаток_по срокам'!B41</f>
        <v>2451463.21273292</v>
      </c>
      <c r="AN36"/>
      <c r="AO36"/>
      <c r="AP36"/>
      <c r="AQ36"/>
      <c r="AR36"/>
      <c r="AS36"/>
      <c r="AT36"/>
      <c r="AU36"/>
      <c r="AV36"/>
      <c r="AW36"/>
    </row>
    <row r="37" spans="1:49" s="1" customFormat="1" ht="13.35" customHeight="1" outlineLevel="1" x14ac:dyDescent="0.2">
      <c r="A37" s="7" t="s">
        <v>20</v>
      </c>
      <c r="B37" s="108">
        <f>Срок.НВ!B37+Срок.Ин!B37</f>
        <v>10003.6569132</v>
      </c>
      <c r="C37" s="108">
        <f>Срок.НВ!C37+Срок.Ин!C37</f>
        <v>8225.2111884000005</v>
      </c>
      <c r="D37" s="108">
        <f>Срок.НВ!D37+Срок.Ин!D37</f>
        <v>8772.3439280000002</v>
      </c>
      <c r="E37" s="108">
        <f>Срок.НВ!E37+Срок.Ин!E37</f>
        <v>9892.3888915999996</v>
      </c>
      <c r="F37" s="108">
        <f>Срок.НВ!F37+Срок.Ин!F37</f>
        <v>8698.9224812000011</v>
      </c>
      <c r="G37" s="108">
        <f>Срок.НВ!G37+Срок.Ин!G37</f>
        <v>8949.3571804000003</v>
      </c>
      <c r="H37" s="108">
        <f>Срок.НВ!H37+Срок.Ин!H37</f>
        <v>8539.0089535999996</v>
      </c>
      <c r="I37" s="108">
        <f>Срок.НВ!I37+Срок.Ин!I37</f>
        <v>7904.8817112000006</v>
      </c>
      <c r="J37" s="108">
        <f>Срок.НВ!J37+Срок.Ин!J37</f>
        <v>7051.0685652000002</v>
      </c>
      <c r="K37" s="108">
        <f>Срок.НВ!K37+Срок.Ин!K37</f>
        <v>6450.5829375000003</v>
      </c>
      <c r="L37" s="108">
        <f>Срок.НВ!L37+Срок.Ин!L37</f>
        <v>5103.5639861359996</v>
      </c>
      <c r="M37" s="108">
        <v>3725.503416041</v>
      </c>
      <c r="N37" s="108">
        <f>Срок.НВ!N37+Срок.Ин!N37</f>
        <v>2432.4365323000002</v>
      </c>
      <c r="O37" s="108">
        <f>Срок.НВ!O37+Срок.Ин!O37</f>
        <v>2473.5591129919999</v>
      </c>
      <c r="P37" s="108">
        <v>2454.5309214399999</v>
      </c>
      <c r="Q37" s="108">
        <v>2475.561008312</v>
      </c>
      <c r="R37" s="108">
        <v>2416.4760613919998</v>
      </c>
      <c r="S37" s="108">
        <v>2389.4371012380002</v>
      </c>
      <c r="T37" s="108">
        <v>2268.4348117759996</v>
      </c>
      <c r="U37" s="108">
        <v>2249.4067447500001</v>
      </c>
      <c r="V37" s="108">
        <v>2246.3608912799996</v>
      </c>
      <c r="W37" s="108">
        <v>2247.4037907720003</v>
      </c>
      <c r="X37" s="108">
        <v>6170.595902428001</v>
      </c>
      <c r="Y37" s="108">
        <v>6366.1914315000004</v>
      </c>
      <c r="Z37" s="108">
        <v>6361.6001834210001</v>
      </c>
      <c r="AA37" s="108">
        <v>6433.7786742770004</v>
      </c>
      <c r="AB37" s="108">
        <v>4861.0818524879996</v>
      </c>
      <c r="AC37" s="108">
        <v>4461.9630522159996</v>
      </c>
      <c r="AD37" s="108">
        <v>4230.6328446839998</v>
      </c>
      <c r="AE37" s="108">
        <v>3776.9988481519999</v>
      </c>
      <c r="AF37" s="108">
        <v>3615.4818902699999</v>
      </c>
      <c r="AG37" s="108">
        <v>3750.3354532779999</v>
      </c>
      <c r="AH37" s="108">
        <v>2001.8933411319999</v>
      </c>
      <c r="AI37" s="108">
        <v>1946.0347503959999</v>
      </c>
      <c r="AJ37" s="108">
        <v>1896.41662208</v>
      </c>
      <c r="AK37" s="108">
        <v>1394.9816677440001</v>
      </c>
      <c r="AL37" s="108">
        <v>1381.5475898080001</v>
      </c>
      <c r="AM37" s="108">
        <f>'[3]Остаток_по срокам'!B42</f>
        <v>1310.0392758559999</v>
      </c>
      <c r="AN37"/>
      <c r="AO37"/>
      <c r="AP37"/>
      <c r="AQ37"/>
      <c r="AR37"/>
      <c r="AS37"/>
      <c r="AT37"/>
      <c r="AU37"/>
      <c r="AV37"/>
      <c r="AW37"/>
    </row>
    <row r="38" spans="1:49" s="1" customFormat="1" ht="13.35" customHeight="1" outlineLevel="1" x14ac:dyDescent="0.2">
      <c r="A38" s="5" t="s">
        <v>17</v>
      </c>
      <c r="B38" s="108">
        <f>Срок.НВ!B38+Срок.Ин!B38</f>
        <v>0</v>
      </c>
      <c r="C38" s="108">
        <f>Срок.НВ!C38+Срок.Ин!C38</f>
        <v>0</v>
      </c>
      <c r="D38" s="108">
        <f>Срок.НВ!D38+Срок.Ин!D38</f>
        <v>400</v>
      </c>
      <c r="E38" s="108">
        <f>Срок.НВ!E38+Срок.Ин!E38</f>
        <v>400</v>
      </c>
      <c r="F38" s="108">
        <f>Срок.НВ!F38+Срок.Ин!F38</f>
        <v>300</v>
      </c>
      <c r="G38" s="108">
        <f>Срок.НВ!G38+Срок.Ин!G38</f>
        <v>333.04300000000001</v>
      </c>
      <c r="H38" s="108">
        <f>Срок.НВ!H38+Срок.Ин!H38</f>
        <v>300</v>
      </c>
      <c r="I38" s="108">
        <f>Срок.НВ!I38+Срок.Ин!I38</f>
        <v>300</v>
      </c>
      <c r="J38" s="108">
        <f>Срок.НВ!J38+Срок.Ин!J38</f>
        <v>0</v>
      </c>
      <c r="K38" s="108">
        <f>Срок.НВ!K38+Срок.Ин!K38</f>
        <v>0</v>
      </c>
      <c r="L38" s="108">
        <f>Срок.НВ!L38+Срок.Ин!L38</f>
        <v>0</v>
      </c>
      <c r="M38" s="108">
        <v>0</v>
      </c>
      <c r="N38" s="108">
        <f>Срок.НВ!N38+Срок.Ин!N38</f>
        <v>0</v>
      </c>
      <c r="O38" s="108">
        <f>Срок.НВ!O38+Срок.Ин!O38</f>
        <v>0</v>
      </c>
      <c r="P38" s="108">
        <v>0</v>
      </c>
      <c r="Q38" s="108">
        <v>0</v>
      </c>
      <c r="R38" s="108">
        <v>0</v>
      </c>
      <c r="S38" s="108">
        <v>0</v>
      </c>
      <c r="T38" s="108">
        <v>0</v>
      </c>
      <c r="U38" s="108">
        <v>0</v>
      </c>
      <c r="V38" s="108">
        <v>0</v>
      </c>
      <c r="W38" s="108">
        <v>0</v>
      </c>
      <c r="X38" s="108">
        <v>0</v>
      </c>
      <c r="Y38" s="108">
        <v>0</v>
      </c>
      <c r="Z38" s="108">
        <v>0</v>
      </c>
      <c r="AA38" s="108">
        <v>0</v>
      </c>
      <c r="AB38" s="108">
        <v>0</v>
      </c>
      <c r="AC38" s="108">
        <v>0</v>
      </c>
      <c r="AD38" s="108">
        <v>270</v>
      </c>
      <c r="AE38" s="108">
        <v>320.48948000000001</v>
      </c>
      <c r="AF38" s="108">
        <v>320.48948000000001</v>
      </c>
      <c r="AG38" s="108">
        <v>370.48948000000001</v>
      </c>
      <c r="AH38" s="108">
        <v>348.72199999999998</v>
      </c>
      <c r="AI38" s="108">
        <v>330.51148000000001</v>
      </c>
      <c r="AJ38" s="108">
        <v>317.54933</v>
      </c>
      <c r="AK38" s="108">
        <v>297.54933</v>
      </c>
      <c r="AL38" s="108">
        <v>285</v>
      </c>
      <c r="AM38" s="108">
        <f>'[3]Остаток_по срокам'!B43</f>
        <v>215</v>
      </c>
      <c r="AN38"/>
      <c r="AO38"/>
      <c r="AP38"/>
      <c r="AQ38"/>
      <c r="AR38"/>
      <c r="AS38"/>
      <c r="AT38"/>
      <c r="AU38"/>
      <c r="AV38"/>
      <c r="AW38"/>
    </row>
    <row r="39" spans="1:49" s="1" customFormat="1" ht="13.35" customHeight="1" outlineLevel="1" x14ac:dyDescent="0.2">
      <c r="A39" s="5" t="s">
        <v>18</v>
      </c>
      <c r="B39" s="108">
        <f>Срок.НВ!B39+Срок.Ин!B39</f>
        <v>3690.0023279999996</v>
      </c>
      <c r="C39" s="108">
        <f>Срок.НВ!C39+Срок.Ин!C39</f>
        <v>0</v>
      </c>
      <c r="D39" s="108">
        <f>Срок.НВ!D39+Срок.Ин!D39</f>
        <v>0</v>
      </c>
      <c r="E39" s="108">
        <f>Срок.НВ!E39+Срок.Ин!E39</f>
        <v>0</v>
      </c>
      <c r="F39" s="108">
        <f>Срок.НВ!F39+Срок.Ин!F39</f>
        <v>0</v>
      </c>
      <c r="G39" s="108">
        <f>Срок.НВ!G39+Срок.Ин!G39</f>
        <v>0</v>
      </c>
      <c r="H39" s="108">
        <f>Срок.НВ!H39+Срок.Ин!H39</f>
        <v>0</v>
      </c>
      <c r="I39" s="108">
        <f>Срок.НВ!I39+Срок.Ин!I39</f>
        <v>0</v>
      </c>
      <c r="J39" s="108">
        <f>Срок.НВ!J39+Срок.Ин!J39</f>
        <v>0</v>
      </c>
      <c r="K39" s="108">
        <f>Срок.НВ!K39+Срок.Ин!K39</f>
        <v>0</v>
      </c>
      <c r="L39" s="108">
        <f>Срок.НВ!L39+Срок.Ин!L39</f>
        <v>0</v>
      </c>
      <c r="M39" s="108">
        <v>0</v>
      </c>
      <c r="N39" s="108">
        <f>Срок.НВ!N39+Срок.Ин!N39</f>
        <v>0</v>
      </c>
      <c r="O39" s="108">
        <f>Срок.НВ!O39+Срок.Ин!O39</f>
        <v>0</v>
      </c>
      <c r="P39" s="108">
        <v>0</v>
      </c>
      <c r="Q39" s="108">
        <v>0</v>
      </c>
      <c r="R39" s="108">
        <v>0</v>
      </c>
      <c r="S39" s="108">
        <v>0</v>
      </c>
      <c r="T39" s="108">
        <v>0</v>
      </c>
      <c r="U39" s="108">
        <v>0</v>
      </c>
      <c r="V39" s="108">
        <v>0</v>
      </c>
      <c r="W39" s="108">
        <v>0</v>
      </c>
      <c r="X39" s="108">
        <v>4003.2972720000002</v>
      </c>
      <c r="Y39" s="108">
        <v>4087.7729920000002</v>
      </c>
      <c r="Z39" s="108">
        <v>4092.6001759999999</v>
      </c>
      <c r="AA39" s="108">
        <v>4105.7787035370002</v>
      </c>
      <c r="AB39" s="108">
        <v>2404.0818375389999</v>
      </c>
      <c r="AC39" s="108">
        <v>1697.9630520239998</v>
      </c>
      <c r="AD39" s="108">
        <v>1409.0486909839999</v>
      </c>
      <c r="AE39" s="108">
        <v>528.01726593599994</v>
      </c>
      <c r="AF39" s="108">
        <v>323.43948503000001</v>
      </c>
      <c r="AG39" s="108">
        <v>256.383132698</v>
      </c>
      <c r="AH39" s="108">
        <v>140.77837113199999</v>
      </c>
      <c r="AI39" s="108">
        <v>36.077520395999997</v>
      </c>
      <c r="AJ39" s="108">
        <v>0.70654207999999996</v>
      </c>
      <c r="AK39" s="108">
        <v>0.72158774400000003</v>
      </c>
      <c r="AL39" s="108">
        <v>1.328239808</v>
      </c>
      <c r="AM39" s="108">
        <f>'[3]Остаток_по срокам'!B44</f>
        <v>1.319925856</v>
      </c>
      <c r="AN39"/>
      <c r="AO39"/>
      <c r="AP39"/>
      <c r="AQ39"/>
      <c r="AR39"/>
      <c r="AS39"/>
      <c r="AT39"/>
      <c r="AU39"/>
      <c r="AV39"/>
      <c r="AW39"/>
    </row>
    <row r="40" spans="1:49" s="1" customFormat="1" ht="13.35" customHeight="1" outlineLevel="1" x14ac:dyDescent="0.2">
      <c r="A40" s="5" t="s">
        <v>19</v>
      </c>
      <c r="B40" s="108">
        <f>Срок.НВ!B40+Срок.Ин!B40</f>
        <v>6313.6545851999999</v>
      </c>
      <c r="C40" s="108">
        <f>Срок.НВ!C40+Срок.Ин!C40</f>
        <v>8225.2111884000005</v>
      </c>
      <c r="D40" s="108">
        <f>Срок.НВ!D40+Срок.Ин!D40</f>
        <v>8372.3439280000002</v>
      </c>
      <c r="E40" s="108">
        <f>Срок.НВ!E40+Срок.Ин!E40</f>
        <v>9492.3888915999996</v>
      </c>
      <c r="F40" s="108">
        <f>Срок.НВ!F40+Срок.Ин!F40</f>
        <v>8398.9224812000011</v>
      </c>
      <c r="G40" s="108">
        <f>Срок.НВ!G40+Срок.Ин!G40</f>
        <v>8616.3141804000006</v>
      </c>
      <c r="H40" s="108">
        <f>Срок.НВ!H40+Срок.Ин!H40</f>
        <v>8239.0089535999996</v>
      </c>
      <c r="I40" s="108">
        <f>Срок.НВ!I40+Срок.Ин!I40</f>
        <v>7604.8817112000006</v>
      </c>
      <c r="J40" s="108">
        <f>Срок.НВ!J40+Срок.Ин!J40</f>
        <v>7051.0685652000002</v>
      </c>
      <c r="K40" s="108">
        <f>Срок.НВ!K40+Срок.Ин!K40</f>
        <v>6450.5829375000003</v>
      </c>
      <c r="L40" s="108">
        <f>Срок.НВ!L40+Срок.Ин!L40</f>
        <v>5103.5639861359996</v>
      </c>
      <c r="M40" s="108">
        <v>3725.503416041</v>
      </c>
      <c r="N40" s="108">
        <f>Срок.НВ!N40+Срок.Ин!N40</f>
        <v>2432.4365323000002</v>
      </c>
      <c r="O40" s="108">
        <f>Срок.НВ!O40+Срок.Ин!O40</f>
        <v>2473.5591129919999</v>
      </c>
      <c r="P40" s="108">
        <v>2454.5309214399999</v>
      </c>
      <c r="Q40" s="108">
        <v>2475.561008312</v>
      </c>
      <c r="R40" s="108">
        <v>2416.4760613919998</v>
      </c>
      <c r="S40" s="108">
        <v>2389.4371012380002</v>
      </c>
      <c r="T40" s="108">
        <v>2268.4348117759996</v>
      </c>
      <c r="U40" s="108">
        <v>2249.4067447500001</v>
      </c>
      <c r="V40" s="108">
        <v>2246.3608912799996</v>
      </c>
      <c r="W40" s="108">
        <v>2247.4037907720003</v>
      </c>
      <c r="X40" s="108">
        <v>2167.2986304280003</v>
      </c>
      <c r="Y40" s="108">
        <v>2278.4184394999997</v>
      </c>
      <c r="Z40" s="108">
        <v>2269.0000074209997</v>
      </c>
      <c r="AA40" s="108">
        <v>2327.9999707399998</v>
      </c>
      <c r="AB40" s="108">
        <v>2457.0000149490002</v>
      </c>
      <c r="AC40" s="108">
        <v>2764.0000001920002</v>
      </c>
      <c r="AD40" s="108">
        <v>2551.5841537000001</v>
      </c>
      <c r="AE40" s="108">
        <v>2928.4921022160001</v>
      </c>
      <c r="AF40" s="108">
        <v>2971.5529252400001</v>
      </c>
      <c r="AG40" s="108">
        <v>3123.4628405799999</v>
      </c>
      <c r="AH40" s="108">
        <v>1512.3929700000001</v>
      </c>
      <c r="AI40" s="108">
        <v>1579.4457500000001</v>
      </c>
      <c r="AJ40" s="108">
        <v>1578.16075</v>
      </c>
      <c r="AK40" s="108">
        <v>1096.71075</v>
      </c>
      <c r="AL40" s="108">
        <v>1095.2193500000001</v>
      </c>
      <c r="AM40" s="108">
        <f>'[3]Остаток_по срокам'!B45</f>
        <v>1093.7193500000001</v>
      </c>
      <c r="AN40"/>
      <c r="AO40"/>
      <c r="AP40"/>
      <c r="AQ40"/>
      <c r="AR40"/>
      <c r="AS40"/>
      <c r="AT40"/>
      <c r="AU40"/>
      <c r="AV40"/>
      <c r="AW40"/>
    </row>
    <row r="41" spans="1:49" s="1" customFormat="1" ht="13.35" customHeight="1" outlineLevel="1" x14ac:dyDescent="0.2">
      <c r="A41" s="7" t="s">
        <v>5</v>
      </c>
      <c r="B41" s="108">
        <f>Срок.НВ!B41+Срок.Ин!B41</f>
        <v>1722401.0935759998</v>
      </c>
      <c r="C41" s="108">
        <f>Срок.НВ!C41+Срок.Ин!C41</f>
        <v>1783605.5438533004</v>
      </c>
      <c r="D41" s="108">
        <f>Срок.НВ!D41+Срок.Ин!D41</f>
        <v>1893152.5977423999</v>
      </c>
      <c r="E41" s="108">
        <f>Срок.НВ!E41+Срок.Ин!E41</f>
        <v>2176478.1695521004</v>
      </c>
      <c r="F41" s="108">
        <f>Срок.НВ!F41+Срок.Ин!F41</f>
        <v>2036962.1168450001</v>
      </c>
      <c r="G41" s="108">
        <f>Срок.НВ!G41+Срок.Ин!G41</f>
        <v>2004076.5207530998</v>
      </c>
      <c r="H41" s="108">
        <f>Срок.НВ!H41+Срок.Ин!H41</f>
        <v>1982452.6292264001</v>
      </c>
      <c r="I41" s="108">
        <f>Срок.НВ!I41+Срок.Ин!I41</f>
        <v>1996054.1869060001</v>
      </c>
      <c r="J41" s="108">
        <f>Срок.НВ!J41+Срок.Ин!J41</f>
        <v>2163121.9611351001</v>
      </c>
      <c r="K41" s="108">
        <f>Срок.НВ!K41+Срок.Ин!K41</f>
        <v>2152563.2534801001</v>
      </c>
      <c r="L41" s="108">
        <f>Срок.НВ!L41+Срок.Ин!L41</f>
        <v>2140308.2401100718</v>
      </c>
      <c r="M41" s="108">
        <v>2108843.4144383823</v>
      </c>
      <c r="N41" s="108">
        <f>Срок.НВ!N41+Срок.Ин!N41</f>
        <v>2143611.5743194167</v>
      </c>
      <c r="O41" s="108">
        <f>Срок.НВ!O41+Срок.Ин!O41</f>
        <v>2187635.8333324799</v>
      </c>
      <c r="P41" s="108">
        <v>2177374.74527865</v>
      </c>
      <c r="Q41" s="108">
        <v>2197562.9948038831</v>
      </c>
      <c r="R41" s="108">
        <v>2168953.747403366</v>
      </c>
      <c r="S41" s="108">
        <v>2144377.552546469</v>
      </c>
      <c r="T41" s="108">
        <v>2149734.8437151914</v>
      </c>
      <c r="U41" s="108">
        <v>2135927.0362122152</v>
      </c>
      <c r="V41" s="108">
        <v>2129549.4174412698</v>
      </c>
      <c r="W41" s="108">
        <v>2140098.5013516881</v>
      </c>
      <c r="X41" s="108">
        <v>2091136.256900812</v>
      </c>
      <c r="Y41" s="108">
        <v>2173807.8476573322</v>
      </c>
      <c r="Z41" s="108">
        <v>2226671.2624430107</v>
      </c>
      <c r="AA41" s="108">
        <v>2278047.7909067869</v>
      </c>
      <c r="AB41" s="108">
        <v>2384837.6330607221</v>
      </c>
      <c r="AC41" s="108">
        <v>2528043.6753922598</v>
      </c>
      <c r="AD41" s="108">
        <v>2328972.9771976899</v>
      </c>
      <c r="AE41" s="108">
        <v>2286457.1968569402</v>
      </c>
      <c r="AF41" s="108">
        <v>2253778.32842759</v>
      </c>
      <c r="AG41" s="108">
        <v>2321306.97409546</v>
      </c>
      <c r="AH41" s="108">
        <v>2288114.3421726399</v>
      </c>
      <c r="AI41" s="108">
        <v>2251495.39277635</v>
      </c>
      <c r="AJ41" s="108">
        <v>2242069.9135196698</v>
      </c>
      <c r="AK41" s="108">
        <v>2223893.07049254</v>
      </c>
      <c r="AL41" s="108">
        <v>2506559.4317927998</v>
      </c>
      <c r="AM41" s="108">
        <f>'[3]Остаток_по срокам'!B46</f>
        <v>2451530.48828201</v>
      </c>
      <c r="AN41"/>
      <c r="AO41"/>
      <c r="AP41"/>
      <c r="AQ41"/>
      <c r="AR41"/>
      <c r="AS41"/>
      <c r="AT41"/>
      <c r="AU41"/>
      <c r="AV41"/>
      <c r="AW41"/>
    </row>
    <row r="42" spans="1:49" s="1" customFormat="1" ht="13.35" customHeight="1" outlineLevel="1" x14ac:dyDescent="0.2">
      <c r="A42" s="5" t="s">
        <v>17</v>
      </c>
      <c r="B42" s="108">
        <f>Срок.НВ!B42+Срок.Ин!B42</f>
        <v>351.53846320000002</v>
      </c>
      <c r="C42" s="108">
        <f>Срок.НВ!C42+Срок.Ин!C42</f>
        <v>355.31197560000004</v>
      </c>
      <c r="D42" s="108">
        <f>Срок.НВ!D42+Срок.Ин!D42</f>
        <v>372.42752840000003</v>
      </c>
      <c r="E42" s="108">
        <f>Срок.НВ!E42+Срок.Ин!E42</f>
        <v>432.04899599999999</v>
      </c>
      <c r="F42" s="108">
        <f>Срок.НВ!F42+Срок.Ин!F42</f>
        <v>401.1217221</v>
      </c>
      <c r="G42" s="108">
        <f>Срок.НВ!G42+Срок.Ин!G42</f>
        <v>398.0389242</v>
      </c>
      <c r="H42" s="108">
        <f>Срок.НВ!H42+Срок.Ин!H42</f>
        <v>396.85066</v>
      </c>
      <c r="I42" s="108">
        <f>Срок.НВ!I42+Срок.Ин!I42</f>
        <v>406.72704840000011</v>
      </c>
      <c r="J42" s="108">
        <f>Срок.НВ!J42+Срок.Ин!J42</f>
        <v>443.84932950000007</v>
      </c>
      <c r="K42" s="108">
        <f>Срок.НВ!K42+Срок.Ин!K42</f>
        <v>436.60640999999993</v>
      </c>
      <c r="L42" s="108">
        <f>Срок.НВ!L42+Срок.Ин!L42</f>
        <v>431.79648897599998</v>
      </c>
      <c r="M42" s="108">
        <v>425.45026387799999</v>
      </c>
      <c r="N42" s="108">
        <f>Срок.НВ!N42+Срок.Ин!N42</f>
        <v>427.54543129299998</v>
      </c>
      <c r="O42" s="108">
        <f>Срок.НВ!O42+Срок.Ин!O42</f>
        <v>432.16224861200004</v>
      </c>
      <c r="P42" s="108">
        <v>429.18335882999997</v>
      </c>
      <c r="Q42" s="108">
        <v>426.12692254900003</v>
      </c>
      <c r="R42" s="108">
        <v>418.91121147800004</v>
      </c>
      <c r="S42" s="108">
        <v>412.14773197800002</v>
      </c>
      <c r="T42" s="108">
        <v>407.55964883899998</v>
      </c>
      <c r="U42" s="108">
        <v>403.02978636</v>
      </c>
      <c r="V42" s="108">
        <v>400.90827219600004</v>
      </c>
      <c r="W42" s="108">
        <v>396.14819735699996</v>
      </c>
      <c r="X42" s="108">
        <v>382.873854252</v>
      </c>
      <c r="Y42" s="108">
        <v>397.62778013200005</v>
      </c>
      <c r="Z42" s="108">
        <v>396.26925148499998</v>
      </c>
      <c r="AA42" s="108">
        <v>403.86949923200001</v>
      </c>
      <c r="AB42" s="108">
        <v>426.03910099799992</v>
      </c>
      <c r="AC42" s="108">
        <v>456.80743495599995</v>
      </c>
      <c r="AD42" s="108">
        <v>399.26452341200002</v>
      </c>
      <c r="AE42" s="108">
        <v>383.69103768799999</v>
      </c>
      <c r="AF42" s="108">
        <v>370.96875020499999</v>
      </c>
      <c r="AG42" s="108">
        <v>379.05686233</v>
      </c>
      <c r="AH42" s="108">
        <v>365.28105230800003</v>
      </c>
      <c r="AI42" s="108">
        <v>349.89590081199998</v>
      </c>
      <c r="AJ42" s="108">
        <v>351.22934291199999</v>
      </c>
      <c r="AK42" s="108">
        <v>348.53152066199999</v>
      </c>
      <c r="AL42" s="108">
        <v>393.34559321199998</v>
      </c>
      <c r="AM42" s="108">
        <f>'[3]Остаток_по срокам'!B47</f>
        <v>382.779157054</v>
      </c>
      <c r="AN42"/>
      <c r="AO42"/>
      <c r="AP42"/>
      <c r="AQ42"/>
      <c r="AR42"/>
      <c r="AS42"/>
      <c r="AT42"/>
      <c r="AU42"/>
      <c r="AV42"/>
      <c r="AW42"/>
    </row>
    <row r="43" spans="1:49" s="1" customFormat="1" ht="13.35" customHeight="1" outlineLevel="1" x14ac:dyDescent="0.2">
      <c r="A43" s="5" t="s">
        <v>18</v>
      </c>
      <c r="B43" s="108">
        <f>Срок.НВ!B43+Срок.Ин!B43</f>
        <v>0</v>
      </c>
      <c r="C43" s="108">
        <f>Срок.НВ!C43+Срок.Ин!C43</f>
        <v>0</v>
      </c>
      <c r="D43" s="108">
        <f>Срок.НВ!D43+Срок.Ин!D43</f>
        <v>0</v>
      </c>
      <c r="E43" s="108">
        <f>Срок.НВ!E43+Срок.Ин!E43</f>
        <v>0</v>
      </c>
      <c r="F43" s="108">
        <f>Срок.НВ!F43+Срок.Ин!F43</f>
        <v>0</v>
      </c>
      <c r="G43" s="108">
        <f>Срок.НВ!G43+Срок.Ин!G43</f>
        <v>0</v>
      </c>
      <c r="H43" s="108">
        <f>Срок.НВ!H43+Срок.Ин!H43</f>
        <v>0</v>
      </c>
      <c r="I43" s="108">
        <f>Срок.НВ!I43+Срок.Ин!I43</f>
        <v>0</v>
      </c>
      <c r="J43" s="108">
        <f>Срок.НВ!J43+Срок.Ин!J43</f>
        <v>0</v>
      </c>
      <c r="K43" s="108">
        <f>Срок.НВ!K43+Срок.Ин!K43</f>
        <v>0</v>
      </c>
      <c r="L43" s="108">
        <f>Срок.НВ!L43+Срок.Ин!L43</f>
        <v>0</v>
      </c>
      <c r="M43" s="108">
        <v>0</v>
      </c>
      <c r="N43" s="108">
        <f>Срок.НВ!N43+Срок.Ин!N43</f>
        <v>0</v>
      </c>
      <c r="O43" s="108">
        <f>Срок.НВ!O43+Срок.Ин!O43</f>
        <v>0</v>
      </c>
      <c r="P43" s="108">
        <v>0</v>
      </c>
      <c r="Q43" s="108">
        <v>0</v>
      </c>
      <c r="R43" s="108">
        <v>0</v>
      </c>
      <c r="S43" s="108">
        <v>20</v>
      </c>
      <c r="T43" s="108">
        <v>52</v>
      </c>
      <c r="U43" s="108">
        <v>52</v>
      </c>
      <c r="V43" s="108">
        <v>52</v>
      </c>
      <c r="W43" s="108">
        <v>65.828257899999997</v>
      </c>
      <c r="X43" s="108">
        <v>402.33418839999996</v>
      </c>
      <c r="Y43" s="108">
        <v>825.02164270000014</v>
      </c>
      <c r="Z43" s="108">
        <v>966.27476080199995</v>
      </c>
      <c r="AA43" s="108">
        <v>1462.6903092279999</v>
      </c>
      <c r="AB43" s="108">
        <v>1534.8710414840002</v>
      </c>
      <c r="AC43" s="108">
        <v>1638.486635904</v>
      </c>
      <c r="AD43" s="108">
        <v>1569.3345628479999</v>
      </c>
      <c r="AE43" s="108">
        <v>1563.4139260479999</v>
      </c>
      <c r="AF43" s="108">
        <v>1511.54239792</v>
      </c>
      <c r="AG43" s="108">
        <v>1525.45900624</v>
      </c>
      <c r="AH43" s="108">
        <v>1495.846477024</v>
      </c>
      <c r="AI43" s="108">
        <v>1458.327451616</v>
      </c>
      <c r="AJ43" s="108">
        <v>1462.930984304</v>
      </c>
      <c r="AK43" s="108">
        <v>1262.0729718279999</v>
      </c>
      <c r="AL43" s="108">
        <v>940.68639071200005</v>
      </c>
      <c r="AM43" s="108">
        <f>'[3]Остаток_по срокам'!B48</f>
        <v>778.21574204000001</v>
      </c>
      <c r="AN43"/>
      <c r="AO43"/>
      <c r="AP43"/>
      <c r="AQ43"/>
      <c r="AR43"/>
      <c r="AS43"/>
      <c r="AT43"/>
      <c r="AU43"/>
      <c r="AV43"/>
      <c r="AW43"/>
    </row>
    <row r="44" spans="1:49" s="1" customFormat="1" ht="13.35" customHeight="1" outlineLevel="1" x14ac:dyDescent="0.2">
      <c r="A44" s="5" t="s">
        <v>19</v>
      </c>
      <c r="B44" s="108">
        <f>Срок.НВ!B44+Срок.Ин!B44</f>
        <v>1722049.5551128001</v>
      </c>
      <c r="C44" s="108">
        <f>Срок.НВ!C44+Срок.Ин!C44</f>
        <v>1783250.2318777002</v>
      </c>
      <c r="D44" s="108">
        <f>Срок.НВ!D44+Срок.Ин!D44</f>
        <v>1892780.1702139999</v>
      </c>
      <c r="E44" s="108">
        <f>Срок.НВ!E44+Срок.Ин!E44</f>
        <v>2176046.1205561003</v>
      </c>
      <c r="F44" s="108">
        <f>Срок.НВ!F44+Срок.Ин!F44</f>
        <v>2036560.9951229002</v>
      </c>
      <c r="G44" s="108">
        <f>Срок.НВ!G44+Срок.Ин!G44</f>
        <v>2003678.4818288998</v>
      </c>
      <c r="H44" s="108">
        <f>Срок.НВ!H44+Срок.Ин!H44</f>
        <v>1982055.7785664001</v>
      </c>
      <c r="I44" s="108">
        <f>Срок.НВ!I44+Срок.Ин!I44</f>
        <v>1995647.4598575998</v>
      </c>
      <c r="J44" s="108">
        <f>Срок.НВ!J44+Срок.Ин!J44</f>
        <v>2162678.1118056001</v>
      </c>
      <c r="K44" s="108">
        <f>Срок.НВ!K44+Срок.Ин!K44</f>
        <v>2152126.6470701001</v>
      </c>
      <c r="L44" s="108">
        <f>Срок.НВ!L44+Срок.Ин!L44</f>
        <v>2139876.4436210957</v>
      </c>
      <c r="M44" s="108">
        <v>2108417.9641745044</v>
      </c>
      <c r="N44" s="108">
        <f>Срок.НВ!N44+Срок.Ин!N44</f>
        <v>2143184.0288881236</v>
      </c>
      <c r="O44" s="108">
        <f>Срок.НВ!O44+Срок.Ин!O44</f>
        <v>2187203.671083868</v>
      </c>
      <c r="P44" s="108">
        <v>2176945.56191982</v>
      </c>
      <c r="Q44" s="108">
        <v>2197136.8678813339</v>
      </c>
      <c r="R44" s="108">
        <v>2168534.836191888</v>
      </c>
      <c r="S44" s="108">
        <v>2143945.404814491</v>
      </c>
      <c r="T44" s="108">
        <v>2149275.2840663521</v>
      </c>
      <c r="U44" s="108">
        <v>2135472.0064258547</v>
      </c>
      <c r="V44" s="108">
        <v>2129096.5091690738</v>
      </c>
      <c r="W44" s="108">
        <v>2139636.5248964312</v>
      </c>
      <c r="X44" s="108">
        <v>2090351.0488581599</v>
      </c>
      <c r="Y44" s="108">
        <v>2172585.1982344999</v>
      </c>
      <c r="Z44" s="108">
        <v>2225308.7184307235</v>
      </c>
      <c r="AA44" s="108">
        <v>2276181.2310983269</v>
      </c>
      <c r="AB44" s="108">
        <v>2382876.7229182404</v>
      </c>
      <c r="AC44" s="108">
        <v>2525948.3813214004</v>
      </c>
      <c r="AD44" s="108">
        <v>2327004.37811143</v>
      </c>
      <c r="AE44" s="108">
        <v>2284510.0918931998</v>
      </c>
      <c r="AF44" s="108">
        <v>2251895.8172794702</v>
      </c>
      <c r="AG44" s="108">
        <v>2319402.4582268898</v>
      </c>
      <c r="AH44" s="108">
        <v>2286253.2146433098</v>
      </c>
      <c r="AI44" s="108">
        <v>2249687.1694239201</v>
      </c>
      <c r="AJ44" s="108">
        <v>2240255.7531924602</v>
      </c>
      <c r="AK44" s="108">
        <v>2222282.4660000498</v>
      </c>
      <c r="AL44" s="108">
        <v>2505225.3998088702</v>
      </c>
      <c r="AM44" s="108">
        <f>'[3]Остаток_по срокам'!B49</f>
        <v>2450369.49338292</v>
      </c>
      <c r="AN44"/>
      <c r="AO44"/>
      <c r="AP44"/>
      <c r="AQ44"/>
      <c r="AR44"/>
      <c r="AS44"/>
      <c r="AT44"/>
      <c r="AU44"/>
      <c r="AV44"/>
      <c r="AW44"/>
    </row>
    <row r="45" spans="1:49" s="1" customFormat="1" ht="13.35" customHeight="1" outlineLevel="1" x14ac:dyDescent="0.2">
      <c r="A45" s="11" t="s">
        <v>14</v>
      </c>
      <c r="B45" s="108">
        <f>Срок.НВ!B45+Срок.Ин!B45</f>
        <v>0</v>
      </c>
      <c r="C45" s="108">
        <f>Срок.НВ!C45+Срок.Ин!C45</f>
        <v>0</v>
      </c>
      <c r="D45" s="108">
        <f>Срок.НВ!D45+Срок.Ин!D45</f>
        <v>0</v>
      </c>
      <c r="E45" s="108">
        <f>Срок.НВ!E45+Срок.Ин!E45</f>
        <v>0</v>
      </c>
      <c r="F45" s="108">
        <f>Срок.НВ!F45+Срок.Ин!F45</f>
        <v>0</v>
      </c>
      <c r="G45" s="108">
        <f>Срок.НВ!G45+Срок.Ин!G45</f>
        <v>0</v>
      </c>
      <c r="H45" s="108">
        <f>Срок.НВ!H45+Срок.Ин!H45</f>
        <v>0</v>
      </c>
      <c r="I45" s="108">
        <f>Срок.НВ!I45+Срок.Ин!I45</f>
        <v>0</v>
      </c>
      <c r="J45" s="108">
        <f>Срок.НВ!J45+Срок.Ин!J45</f>
        <v>0</v>
      </c>
      <c r="K45" s="108">
        <f>Срок.НВ!K45+Срок.Ин!K45</f>
        <v>0</v>
      </c>
      <c r="L45" s="108">
        <f>Срок.НВ!L45+Срок.Ин!L45</f>
        <v>0</v>
      </c>
      <c r="M45" s="108">
        <v>0</v>
      </c>
      <c r="N45" s="108">
        <f>Срок.НВ!N45+Срок.Ин!N45</f>
        <v>0</v>
      </c>
      <c r="O45" s="108">
        <f>Срок.НВ!O45+Срок.Ин!O45</f>
        <v>0</v>
      </c>
      <c r="P45" s="108">
        <v>0</v>
      </c>
      <c r="Q45" s="108">
        <v>0</v>
      </c>
      <c r="R45" s="108">
        <v>0</v>
      </c>
      <c r="S45" s="108">
        <v>0</v>
      </c>
      <c r="T45" s="108">
        <v>0</v>
      </c>
      <c r="U45" s="108">
        <v>0</v>
      </c>
      <c r="V45" s="108">
        <v>0</v>
      </c>
      <c r="W45" s="108">
        <v>0</v>
      </c>
      <c r="X45" s="108">
        <v>0</v>
      </c>
      <c r="Y45" s="108">
        <v>0</v>
      </c>
      <c r="Z45" s="108">
        <v>0</v>
      </c>
      <c r="AA45" s="108">
        <v>0</v>
      </c>
      <c r="AB45" s="108">
        <v>0</v>
      </c>
      <c r="AC45" s="108">
        <v>0</v>
      </c>
      <c r="AD45" s="108" t="s">
        <v>2</v>
      </c>
      <c r="AE45" s="108" t="s">
        <v>2</v>
      </c>
      <c r="AF45" s="108" t="s">
        <v>2</v>
      </c>
      <c r="AG45" s="108" t="s">
        <v>2</v>
      </c>
      <c r="AH45" s="108" t="s">
        <v>2</v>
      </c>
      <c r="AI45" s="108" t="s">
        <v>2</v>
      </c>
      <c r="AJ45" s="108" t="s">
        <v>2</v>
      </c>
      <c r="AK45" s="108" t="s">
        <v>2</v>
      </c>
      <c r="AL45" s="108" t="s">
        <v>2</v>
      </c>
      <c r="AM45" s="108" t="str">
        <f>'[3]Остаток_по срокам'!B50</f>
        <v>0,00</v>
      </c>
      <c r="AN45"/>
      <c r="AO45"/>
      <c r="AP45"/>
      <c r="AQ45"/>
      <c r="AR45"/>
      <c r="AS45"/>
      <c r="AT45"/>
      <c r="AU45"/>
      <c r="AV45"/>
      <c r="AW45"/>
    </row>
    <row r="46" spans="1:49" s="1" customFormat="1" ht="13.35" customHeight="1" outlineLevel="1" x14ac:dyDescent="0.2">
      <c r="A46" s="5" t="s">
        <v>15</v>
      </c>
      <c r="B46" s="108">
        <f>Срок.НВ!B46+Срок.Ин!B46</f>
        <v>0.86</v>
      </c>
      <c r="C46" s="108">
        <f>Срок.НВ!C46+Срок.Ин!C46</f>
        <v>200.86</v>
      </c>
      <c r="D46" s="108">
        <f>Срок.НВ!D46+Срок.Ин!D46</f>
        <v>270.86</v>
      </c>
      <c r="E46" s="108">
        <f>Срок.НВ!E46+Срок.Ин!E46</f>
        <v>280.86</v>
      </c>
      <c r="F46" s="108">
        <f>Срок.НВ!F46+Срок.Ин!F46</f>
        <v>260.86</v>
      </c>
      <c r="G46" s="108">
        <f>Срок.НВ!G46+Срок.Ин!G46</f>
        <v>9707.1759999999995</v>
      </c>
      <c r="H46" s="108">
        <f>Срок.НВ!H46+Срок.Ин!H46</f>
        <v>9594.1759999999995</v>
      </c>
      <c r="I46" s="108">
        <f>Срок.НВ!I46+Срок.Ин!I46</f>
        <v>7783.6270000000004</v>
      </c>
      <c r="J46" s="108">
        <f>Срок.НВ!J46+Срок.Ин!J46</f>
        <v>8373.58</v>
      </c>
      <c r="K46" s="108">
        <f>Срок.НВ!K46+Срок.Ин!K46</f>
        <v>9962.86</v>
      </c>
      <c r="L46" s="108">
        <f>Срок.НВ!L46+Срок.Ин!L46</f>
        <v>8235.8603700000003</v>
      </c>
      <c r="M46" s="108">
        <v>7107.8603700000003</v>
      </c>
      <c r="N46" s="108">
        <f>Срок.НВ!N46+Срок.Ин!N46</f>
        <v>8515.8603999999978</v>
      </c>
      <c r="O46" s="108">
        <f>Срок.НВ!O46+Срок.Ин!O46</f>
        <v>10021.860399999998</v>
      </c>
      <c r="P46" s="108">
        <v>10649.893309999999</v>
      </c>
      <c r="Q46" s="108">
        <v>10235.860369999999</v>
      </c>
      <c r="R46" s="108">
        <v>11145.860369999999</v>
      </c>
      <c r="S46" s="108">
        <v>11498.9458</v>
      </c>
      <c r="T46" s="108">
        <v>12716.9458</v>
      </c>
      <c r="U46" s="108">
        <v>12409.860369999999</v>
      </c>
      <c r="V46" s="108">
        <v>11736.860369999999</v>
      </c>
      <c r="W46" s="108">
        <v>12983.860369999999</v>
      </c>
      <c r="X46" s="108">
        <v>12393.860369999999</v>
      </c>
      <c r="Y46" s="108">
        <v>16715.860369999999</v>
      </c>
      <c r="Z46" s="108">
        <v>23750.860370000002</v>
      </c>
      <c r="AA46" s="108">
        <v>17113.860370000002</v>
      </c>
      <c r="AB46" s="108">
        <v>14845.41037</v>
      </c>
      <c r="AC46" s="108">
        <v>13292.110369999999</v>
      </c>
      <c r="AD46" s="108">
        <v>12289.11037</v>
      </c>
      <c r="AE46" s="108">
        <v>12210.01037</v>
      </c>
      <c r="AF46" s="108">
        <v>15397.81537</v>
      </c>
      <c r="AG46" s="108">
        <v>11520.21537</v>
      </c>
      <c r="AH46" s="108">
        <v>11365.21537</v>
      </c>
      <c r="AI46" s="108">
        <v>10824.210370000001</v>
      </c>
      <c r="AJ46" s="108">
        <v>10299.11037</v>
      </c>
      <c r="AK46" s="108">
        <v>10286.11037</v>
      </c>
      <c r="AL46" s="108">
        <v>12216.86037</v>
      </c>
      <c r="AM46" s="108">
        <f>'[3]Остаток_по срокам'!B51</f>
        <v>14689.86037</v>
      </c>
      <c r="AN46"/>
      <c r="AO46"/>
      <c r="AP46"/>
      <c r="AQ46"/>
      <c r="AR46"/>
      <c r="AS46"/>
      <c r="AT46"/>
      <c r="AU46"/>
      <c r="AV46"/>
      <c r="AW46"/>
    </row>
    <row r="47" spans="1:49" s="1" customFormat="1" ht="13.35" customHeight="1" outlineLevel="1" x14ac:dyDescent="0.2">
      <c r="A47" s="5" t="s">
        <v>16</v>
      </c>
      <c r="B47" s="108">
        <f>Срок.НВ!B47+Срок.Ин!B47</f>
        <v>117.277</v>
      </c>
      <c r="C47" s="108">
        <f>Срок.НВ!C47+Срок.Ин!C47</f>
        <v>117.277</v>
      </c>
      <c r="D47" s="108">
        <f>Срок.НВ!D47+Срок.Ин!D47</f>
        <v>117.277</v>
      </c>
      <c r="E47" s="108">
        <f>Срок.НВ!E47+Срок.Ин!E47</f>
        <v>111.77800000000001</v>
      </c>
      <c r="F47" s="108">
        <f>Срок.НВ!F47+Срок.Ин!F47</f>
        <v>111.77800000000001</v>
      </c>
      <c r="G47" s="108">
        <f>Срок.НВ!G47+Срок.Ин!G47</f>
        <v>111.77800000000001</v>
      </c>
      <c r="H47" s="108">
        <f>Срок.НВ!H47+Срок.Ин!H47</f>
        <v>111.77</v>
      </c>
      <c r="I47" s="108">
        <f>Срок.НВ!I47+Срок.Ин!I47</f>
        <v>111.771</v>
      </c>
      <c r="J47" s="108">
        <f>Срок.НВ!J47+Срок.Ин!J47</f>
        <v>111.771</v>
      </c>
      <c r="K47" s="108">
        <f>Срок.НВ!K47+Срок.Ин!K47</f>
        <v>111.741</v>
      </c>
      <c r="L47" s="108">
        <f>Срок.НВ!L47+Срок.Ин!L47</f>
        <v>111.74076999999998</v>
      </c>
      <c r="M47" s="108">
        <v>109.77097000000001</v>
      </c>
      <c r="N47" s="108">
        <f>Срок.НВ!N47+Срок.Ин!N47</f>
        <v>109.77097000000001</v>
      </c>
      <c r="O47" s="108">
        <f>Срок.НВ!O47+Срок.Ин!O47</f>
        <v>106.77097000000001</v>
      </c>
      <c r="P47" s="108">
        <v>106.76975999999999</v>
      </c>
      <c r="Q47" s="108">
        <v>106.77097000000001</v>
      </c>
      <c r="R47" s="108">
        <v>106.77097000000001</v>
      </c>
      <c r="S47" s="108">
        <v>106.77097000000001</v>
      </c>
      <c r="T47" s="108">
        <v>103.77097000000001</v>
      </c>
      <c r="U47" s="108">
        <v>103.77097000000001</v>
      </c>
      <c r="V47" s="108">
        <v>103.77097000000001</v>
      </c>
      <c r="W47" s="108">
        <v>103.77097000000001</v>
      </c>
      <c r="X47" s="108">
        <v>103.77097000000001</v>
      </c>
      <c r="Y47" s="108">
        <v>103.66897</v>
      </c>
      <c r="Z47" s="108">
        <v>103.66897</v>
      </c>
      <c r="AA47" s="108">
        <v>103.66897</v>
      </c>
      <c r="AB47" s="108">
        <v>103.66897</v>
      </c>
      <c r="AC47" s="108">
        <v>103.66897</v>
      </c>
      <c r="AD47" s="108">
        <v>103.64897000000001</v>
      </c>
      <c r="AE47" s="108">
        <v>103.64897000000001</v>
      </c>
      <c r="AF47" s="108">
        <v>103.54597</v>
      </c>
      <c r="AG47" s="108">
        <v>103.54597</v>
      </c>
      <c r="AH47" s="108">
        <v>103.54597</v>
      </c>
      <c r="AI47" s="108">
        <v>103.54597</v>
      </c>
      <c r="AJ47" s="108">
        <v>103.54597</v>
      </c>
      <c r="AK47" s="108">
        <v>103.54597</v>
      </c>
      <c r="AL47" s="108">
        <v>103.54597</v>
      </c>
      <c r="AM47" s="108">
        <f>'[3]Остаток_по срокам'!B52</f>
        <v>103.54597</v>
      </c>
      <c r="AN47"/>
      <c r="AO47"/>
      <c r="AP47"/>
      <c r="AQ47"/>
      <c r="AR47"/>
      <c r="AS47"/>
      <c r="AT47"/>
      <c r="AU47"/>
      <c r="AV47"/>
      <c r="AW47"/>
    </row>
    <row r="48" spans="1:49" s="1" customFormat="1" ht="13.35" customHeight="1" outlineLevel="1" x14ac:dyDescent="0.2">
      <c r="A48" s="5" t="s">
        <v>24</v>
      </c>
      <c r="B48" s="108">
        <f>Срок.НВ!B48+Срок.Ин!B48</f>
        <v>28879235.019981775</v>
      </c>
      <c r="C48" s="108">
        <f>Срок.НВ!C48+Срок.Ин!C48</f>
        <v>28740824.127589755</v>
      </c>
      <c r="D48" s="108">
        <f>Срок.НВ!D48+Срок.Ин!D48</f>
        <v>29473907.008983176</v>
      </c>
      <c r="E48" s="108">
        <f>Срок.НВ!E48+Срок.Ин!E48</f>
        <v>32023928.997861087</v>
      </c>
      <c r="F48" s="108">
        <f>Срок.НВ!F48+Срок.Ин!F48</f>
        <v>29837537.389702335</v>
      </c>
      <c r="G48" s="108">
        <f>Срок.НВ!G48+Срок.Ин!G48</f>
        <v>29797868.033143669</v>
      </c>
      <c r="H48" s="108">
        <f>Срок.НВ!H48+Срок.Ин!H48</f>
        <v>29913131.064196676</v>
      </c>
      <c r="I48" s="108">
        <f>Срок.НВ!I48+Срок.Ин!I48</f>
        <v>30171592.583960719</v>
      </c>
      <c r="J48" s="108">
        <f>Срок.НВ!J48+Срок.Ин!J48</f>
        <v>30285072.77321732</v>
      </c>
      <c r="K48" s="108">
        <f>Срок.НВ!K48+Срок.Ин!K48</f>
        <v>29727820.879213378</v>
      </c>
      <c r="L48" s="108">
        <f>Срок.НВ!L48+Срок.Ин!L48</f>
        <v>29207123.638973065</v>
      </c>
      <c r="M48" s="108">
        <v>28484574.542794101</v>
      </c>
      <c r="N48" s="108">
        <f>Срок.НВ!N48+Срок.Ин!N48</f>
        <v>29058789.181478567</v>
      </c>
      <c r="O48" s="108">
        <f>Срок.НВ!O48+Срок.Ин!O48</f>
        <v>29307570.014131356</v>
      </c>
      <c r="P48" s="108">
        <v>29193504.402794879</v>
      </c>
      <c r="Q48" s="108">
        <v>29216115.221518531</v>
      </c>
      <c r="R48" s="108">
        <v>28811877.501812689</v>
      </c>
      <c r="S48" s="108">
        <v>28544905.935548849</v>
      </c>
      <c r="T48" s="108">
        <v>27887228.777093012</v>
      </c>
      <c r="U48" s="108">
        <v>27214537.061534934</v>
      </c>
      <c r="V48" s="108">
        <v>27796605.776328381</v>
      </c>
      <c r="W48" s="108">
        <v>28480718.292988092</v>
      </c>
      <c r="X48" s="108">
        <v>27724207.602864537</v>
      </c>
      <c r="Y48" s="108">
        <v>28156561.045394536</v>
      </c>
      <c r="Z48" s="108">
        <v>29834936.221311964</v>
      </c>
      <c r="AA48" s="108">
        <v>29555094.860311739</v>
      </c>
      <c r="AB48" s="108">
        <v>29989500.917434335</v>
      </c>
      <c r="AC48" s="108">
        <v>30719849.054568782</v>
      </c>
      <c r="AD48" s="108">
        <v>28471823.9055424</v>
      </c>
      <c r="AE48" s="108">
        <v>29512435.283841901</v>
      </c>
      <c r="AF48" s="108">
        <v>29848577.386757098</v>
      </c>
      <c r="AG48" s="108">
        <v>29308146.9860151</v>
      </c>
      <c r="AH48" s="108">
        <v>28981739.262399301</v>
      </c>
      <c r="AI48" s="108">
        <v>28683125.479704399</v>
      </c>
      <c r="AJ48" s="108">
        <v>28086795.643093899</v>
      </c>
      <c r="AK48" s="108">
        <v>28146307.083931401</v>
      </c>
      <c r="AL48" s="108">
        <v>30284181.951472402</v>
      </c>
      <c r="AM48" s="108">
        <f>'[3]Остаток_по срокам'!B53</f>
        <v>29290812.442250501</v>
      </c>
      <c r="AN48"/>
      <c r="AO48"/>
      <c r="AP48"/>
      <c r="AQ48"/>
      <c r="AR48"/>
      <c r="AS48"/>
      <c r="AT48"/>
      <c r="AU48"/>
      <c r="AV48"/>
      <c r="AW48"/>
    </row>
    <row r="50" spans="2:39" x14ac:dyDescent="0.2">
      <c r="B50" s="13">
        <f>(B23+B24)/B21*100</f>
        <v>70.913408301534304</v>
      </c>
      <c r="C50" s="13">
        <f t="shared" ref="C50:L50" si="0">(C23+C24)/C21*100</f>
        <v>70.364801688371443</v>
      </c>
      <c r="D50" s="13">
        <f t="shared" si="0"/>
        <v>71.135486613409512</v>
      </c>
      <c r="E50" s="13">
        <f t="shared" si="0"/>
        <v>72.556677517591098</v>
      </c>
      <c r="F50" s="13">
        <f t="shared" si="0"/>
        <v>73.049855178275706</v>
      </c>
      <c r="G50" s="13">
        <f t="shared" si="0"/>
        <v>71.828101497682155</v>
      </c>
      <c r="H50" s="13">
        <f t="shared" si="0"/>
        <v>71.968413590678608</v>
      </c>
      <c r="I50" s="13">
        <f t="shared" si="0"/>
        <v>72.320594473336257</v>
      </c>
      <c r="J50" s="13">
        <f t="shared" si="0"/>
        <v>71.299931882998123</v>
      </c>
      <c r="K50" s="13">
        <f t="shared" si="0"/>
        <v>67.762675398827611</v>
      </c>
      <c r="L50" s="13">
        <f t="shared" si="0"/>
        <v>67.396296524493877</v>
      </c>
      <c r="M50" s="13">
        <f t="shared" ref="M50:N50" si="1">(M23+M24)/M21*100</f>
        <v>65.157239009771885</v>
      </c>
      <c r="N50" s="13">
        <f t="shared" si="1"/>
        <v>63.577891067998728</v>
      </c>
      <c r="O50" s="13">
        <f t="shared" ref="O50" si="2">(O23+O24)/O21*100</f>
        <v>63.329297201658918</v>
      </c>
      <c r="P50" s="13">
        <v>63.17599929907233</v>
      </c>
      <c r="Q50" s="13">
        <f t="shared" ref="Q50:AL50" si="3">(Q23+Q24+Q35+Q36)/(Q33+Q21)*100</f>
        <v>64.743119427658939</v>
      </c>
      <c r="R50" s="13">
        <f t="shared" si="3"/>
        <v>65.301622168682457</v>
      </c>
      <c r="S50" s="13">
        <f t="shared" si="3"/>
        <v>65.306069908709986</v>
      </c>
      <c r="T50" s="13">
        <f t="shared" si="3"/>
        <v>63.79126364671238</v>
      </c>
      <c r="U50" s="13">
        <f t="shared" si="3"/>
        <v>63.825588069674829</v>
      </c>
      <c r="V50" s="13">
        <f t="shared" si="3"/>
        <v>61.386484457558176</v>
      </c>
      <c r="W50" s="13">
        <f t="shared" si="3"/>
        <v>59.790958569296848</v>
      </c>
      <c r="X50" s="13">
        <f t="shared" si="3"/>
        <v>59.800501942946617</v>
      </c>
      <c r="Y50" s="13">
        <f t="shared" si="3"/>
        <v>60.153689425489318</v>
      </c>
      <c r="Z50" s="13">
        <f t="shared" si="3"/>
        <v>59.335897652201034</v>
      </c>
      <c r="AA50" s="13">
        <f t="shared" si="3"/>
        <v>58.925115067342901</v>
      </c>
      <c r="AB50" s="13">
        <f t="shared" si="3"/>
        <v>59.396890254601942</v>
      </c>
      <c r="AC50" s="13">
        <f t="shared" si="3"/>
        <v>59.623190853634803</v>
      </c>
      <c r="AD50" s="13">
        <f t="shared" si="3"/>
        <v>58.755540697663676</v>
      </c>
      <c r="AE50" s="13">
        <f t="shared" si="3"/>
        <v>58.000632630200691</v>
      </c>
      <c r="AF50" s="13">
        <f t="shared" si="3"/>
        <v>56.709200320680175</v>
      </c>
      <c r="AG50" s="13">
        <f t="shared" si="3"/>
        <v>56.918122694946824</v>
      </c>
      <c r="AH50" s="13">
        <f t="shared" si="3"/>
        <v>56.429033285038564</v>
      </c>
      <c r="AI50" s="13">
        <f t="shared" si="3"/>
        <v>57.335662472701024</v>
      </c>
      <c r="AJ50" s="13">
        <f t="shared" si="3"/>
        <v>59.636218023951834</v>
      </c>
      <c r="AK50" s="13">
        <f t="shared" si="3"/>
        <v>60.342829902008674</v>
      </c>
      <c r="AL50" s="13">
        <f t="shared" si="3"/>
        <v>62.937631050129937</v>
      </c>
      <c r="AM50" s="13">
        <f>(AM23+AM24+AM35+AM36)/(AM33+AM21)*100</f>
        <v>64.223611757873073</v>
      </c>
    </row>
    <row r="51" spans="2:39" x14ac:dyDescent="0.2">
      <c r="B51" s="13">
        <f>(B31+B32)/B29*100</f>
        <v>75.838349618641161</v>
      </c>
      <c r="C51" s="13">
        <f t="shared" ref="C51:L51" si="4">(C31+C32)/C29*100</f>
        <v>75.785692100201416</v>
      </c>
      <c r="D51" s="13">
        <f t="shared" si="4"/>
        <v>75.928060306042894</v>
      </c>
      <c r="E51" s="13">
        <f t="shared" si="4"/>
        <v>76.464506395488129</v>
      </c>
      <c r="F51" s="13">
        <f t="shared" si="4"/>
        <v>76.892658604564474</v>
      </c>
      <c r="G51" s="13">
        <f t="shared" si="4"/>
        <v>76.412279747030695</v>
      </c>
      <c r="H51" s="13">
        <f t="shared" si="4"/>
        <v>75.768381646804656</v>
      </c>
      <c r="I51" s="13">
        <f t="shared" si="4"/>
        <v>75.720550467633018</v>
      </c>
      <c r="J51" s="13">
        <f t="shared" si="4"/>
        <v>76.547304877051999</v>
      </c>
      <c r="K51" s="13">
        <f t="shared" si="4"/>
        <v>76.260782611401112</v>
      </c>
      <c r="L51" s="13">
        <f t="shared" si="4"/>
        <v>75.023648698344189</v>
      </c>
      <c r="M51" s="13">
        <f t="shared" ref="M51:N51" si="5">(M31+M32)/M29*100</f>
        <v>73.159899813554517</v>
      </c>
      <c r="N51" s="13">
        <f t="shared" si="5"/>
        <v>70.951010741082428</v>
      </c>
      <c r="O51" s="13">
        <f t="shared" ref="O51" si="6">(O31+O32)/O29*100</f>
        <v>68.719248299118689</v>
      </c>
      <c r="P51" s="13">
        <v>66.632321421237876</v>
      </c>
      <c r="Q51" s="13">
        <f t="shared" ref="Q51:AL51" si="7">(Q31+Q32+Q43+Q44)/(Q41+Q29)*100</f>
        <v>69.094885151735284</v>
      </c>
      <c r="R51" s="13">
        <f t="shared" si="7"/>
        <v>68.522639866286838</v>
      </c>
      <c r="S51" s="13">
        <f t="shared" si="7"/>
        <v>68.564192326482598</v>
      </c>
      <c r="T51" s="13">
        <f t="shared" si="7"/>
        <v>68.100789888450123</v>
      </c>
      <c r="U51" s="13">
        <f t="shared" si="7"/>
        <v>67.079053860137378</v>
      </c>
      <c r="V51" s="13">
        <f t="shared" si="7"/>
        <v>65.507728193181421</v>
      </c>
      <c r="W51" s="13">
        <f t="shared" si="7"/>
        <v>64.511029271196918</v>
      </c>
      <c r="X51" s="13">
        <f t="shared" si="7"/>
        <v>63.959101705195565</v>
      </c>
      <c r="Y51" s="13">
        <f t="shared" si="7"/>
        <v>64.164369188666001</v>
      </c>
      <c r="Z51" s="13">
        <f t="shared" si="7"/>
        <v>64.390819322318265</v>
      </c>
      <c r="AA51" s="13">
        <f t="shared" si="7"/>
        <v>64.369124092377149</v>
      </c>
      <c r="AB51" s="13">
        <f t="shared" si="7"/>
        <v>65.340850018809221</v>
      </c>
      <c r="AC51" s="13">
        <f t="shared" si="7"/>
        <v>66.463437589357525</v>
      </c>
      <c r="AD51" s="13">
        <f t="shared" si="7"/>
        <v>65.873144831720566</v>
      </c>
      <c r="AE51" s="13">
        <f t="shared" si="7"/>
        <v>65.429571741582308</v>
      </c>
      <c r="AF51" s="13">
        <f t="shared" si="7"/>
        <v>64.983560857282612</v>
      </c>
      <c r="AG51" s="13">
        <f t="shared" si="7"/>
        <v>64.856984889364753</v>
      </c>
      <c r="AH51" s="13">
        <f t="shared" si="7"/>
        <v>65.198167042102412</v>
      </c>
      <c r="AI51" s="13">
        <f t="shared" si="7"/>
        <v>65.989225708364927</v>
      </c>
      <c r="AJ51" s="13">
        <f t="shared" si="7"/>
        <v>67.305582049716648</v>
      </c>
      <c r="AK51" s="13">
        <f t="shared" si="7"/>
        <v>68.63366849685778</v>
      </c>
      <c r="AL51" s="13">
        <f t="shared" si="7"/>
        <v>70.086022671194243</v>
      </c>
      <c r="AM51" s="13">
        <f>(AM31+AM32+AM43+AM44)/(AM41+AM29)*100</f>
        <v>71.292856904206374</v>
      </c>
    </row>
    <row r="52" spans="2:39" x14ac:dyDescent="0.2">
      <c r="B52" s="13">
        <f>(B28+B27)/B25*100</f>
        <v>62.016931076387586</v>
      </c>
      <c r="C52" s="13">
        <f t="shared" ref="C52:L52" si="8">(C28+C27)/C25*100</f>
        <v>59.905040048991687</v>
      </c>
      <c r="D52" s="13">
        <f t="shared" si="8"/>
        <v>61.746518768663584</v>
      </c>
      <c r="E52" s="13">
        <f t="shared" si="8"/>
        <v>64.876985556657402</v>
      </c>
      <c r="F52" s="13">
        <f t="shared" si="8"/>
        <v>65.651158673877418</v>
      </c>
      <c r="G52" s="13">
        <f t="shared" si="8"/>
        <v>63.374163054151147</v>
      </c>
      <c r="H52" s="13">
        <f t="shared" si="8"/>
        <v>65.454132256135338</v>
      </c>
      <c r="I52" s="13">
        <f t="shared" si="8"/>
        <v>66.698695647041788</v>
      </c>
      <c r="J52" s="13">
        <f t="shared" si="8"/>
        <v>62.900351858119663</v>
      </c>
      <c r="K52" s="13">
        <f t="shared" si="8"/>
        <v>55.548019585958222</v>
      </c>
      <c r="L52" s="13">
        <f t="shared" si="8"/>
        <v>56.575222109787539</v>
      </c>
      <c r="M52" s="13">
        <f t="shared" ref="M52:N52" si="9">(M28+M27)/M25*100</f>
        <v>53.823719972279484</v>
      </c>
      <c r="N52" s="13">
        <f t="shared" si="9"/>
        <v>53.812575819594777</v>
      </c>
      <c r="O52" s="13">
        <f t="shared" ref="O52" si="10">(O28+O27)/O25*100</f>
        <v>56.246610036726999</v>
      </c>
      <c r="P52" s="13">
        <v>58.70705328682098</v>
      </c>
      <c r="Q52" s="13">
        <f t="shared" ref="Q52:AL52" si="11">(Q28+Q27+Q39+Q40)/(Q37+Q25)*100</f>
        <v>58.398061422966506</v>
      </c>
      <c r="R52" s="13">
        <f t="shared" si="11"/>
        <v>60.773693038951826</v>
      </c>
      <c r="S52" s="13">
        <f t="shared" si="11"/>
        <v>60.969812669086146</v>
      </c>
      <c r="T52" s="13">
        <f t="shared" si="11"/>
        <v>58.213196498221045</v>
      </c>
      <c r="U52" s="13">
        <f t="shared" si="11"/>
        <v>59.587473351616907</v>
      </c>
      <c r="V52" s="13">
        <f t="shared" si="11"/>
        <v>56.318544931619563</v>
      </c>
      <c r="W52" s="13">
        <f t="shared" si="11"/>
        <v>54.166837036629076</v>
      </c>
      <c r="X52" s="13">
        <f t="shared" si="11"/>
        <v>54.656261366093275</v>
      </c>
      <c r="Y52" s="13">
        <f t="shared" si="11"/>
        <v>55.568480257061424</v>
      </c>
      <c r="Z52" s="13">
        <f t="shared" si="11"/>
        <v>53.448734342751635</v>
      </c>
      <c r="AA52" s="13">
        <f t="shared" si="11"/>
        <v>51.960162802572285</v>
      </c>
      <c r="AB52" s="13">
        <f t="shared" si="11"/>
        <v>51.443262340859583</v>
      </c>
      <c r="AC52" s="13">
        <f t="shared" si="11"/>
        <v>50.870846128169859</v>
      </c>
      <c r="AD52" s="13">
        <f t="shared" si="11"/>
        <v>49.709523758708137</v>
      </c>
      <c r="AE52" s="13">
        <f t="shared" si="11"/>
        <v>49.458412712500596</v>
      </c>
      <c r="AF52" s="13">
        <f t="shared" si="11"/>
        <v>47.294802745497407</v>
      </c>
      <c r="AG52" s="13">
        <f t="shared" si="11"/>
        <v>47.08244390279139</v>
      </c>
      <c r="AH52" s="13">
        <f t="shared" si="11"/>
        <v>45.470045876873591</v>
      </c>
      <c r="AI52" s="13">
        <f t="shared" si="11"/>
        <v>46.520022635498307</v>
      </c>
      <c r="AJ52" s="13">
        <f t="shared" si="11"/>
        <v>49.761526600772129</v>
      </c>
      <c r="AK52" s="13">
        <f t="shared" si="11"/>
        <v>49.72414022397755</v>
      </c>
      <c r="AL52" s="13">
        <f t="shared" si="11"/>
        <v>53.63688645137146</v>
      </c>
      <c r="AM52" s="13">
        <f>(AM28+AM27+AM39+AM40)/(AM37+AM25)*100</f>
        <v>54.630344796723222</v>
      </c>
    </row>
    <row r="54" spans="2:39" x14ac:dyDescent="0.2"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97">
        <f>(N15+N16)/N13*100</f>
        <v>72.977027026214927</v>
      </c>
      <c r="O54" s="97"/>
      <c r="P54" s="97"/>
      <c r="Q54" s="97">
        <f t="shared" ref="Q54:AL54" si="12">(Q15+Q16)/Q13*100</f>
        <v>67.391305829756234</v>
      </c>
      <c r="R54" s="97">
        <f t="shared" si="12"/>
        <v>66.79820239972679</v>
      </c>
      <c r="S54" s="97">
        <f t="shared" si="12"/>
        <v>66.776355033942721</v>
      </c>
      <c r="T54" s="97">
        <f t="shared" si="12"/>
        <v>66.273870965458372</v>
      </c>
      <c r="U54" s="97">
        <f t="shared" si="12"/>
        <v>65.340269262007652</v>
      </c>
      <c r="V54" s="97">
        <f t="shared" si="12"/>
        <v>63.891320587733667</v>
      </c>
      <c r="W54" s="97">
        <f t="shared" si="12"/>
        <v>62.982833355101754</v>
      </c>
      <c r="X54" s="97">
        <f t="shared" si="12"/>
        <v>62.474222196022986</v>
      </c>
      <c r="Y54" s="97">
        <f t="shared" si="12"/>
        <v>62.751357027805966</v>
      </c>
      <c r="Z54" s="97">
        <f t="shared" si="12"/>
        <v>62.999100247890603</v>
      </c>
      <c r="AA54" s="97">
        <f t="shared" si="12"/>
        <v>62.981881296201117</v>
      </c>
      <c r="AB54" s="97">
        <f t="shared" si="12"/>
        <v>63.988747492951781</v>
      </c>
      <c r="AC54" s="97">
        <f t="shared" si="12"/>
        <v>65.281258049033582</v>
      </c>
      <c r="AD54" s="97">
        <f t="shared" si="12"/>
        <v>64.686190584071184</v>
      </c>
      <c r="AE54" s="97">
        <f t="shared" si="12"/>
        <v>64.232518997546663</v>
      </c>
      <c r="AF54" s="97">
        <f t="shared" si="12"/>
        <v>63.777818015379339</v>
      </c>
      <c r="AG54" s="97">
        <f t="shared" si="12"/>
        <v>63.646433683343439</v>
      </c>
      <c r="AH54" s="97">
        <f t="shared" si="12"/>
        <v>64.032382745068048</v>
      </c>
      <c r="AI54" s="97">
        <f t="shared" si="12"/>
        <v>64.80767669309644</v>
      </c>
      <c r="AJ54" s="97">
        <f t="shared" si="12"/>
        <v>66.077166734922528</v>
      </c>
      <c r="AK54" s="97">
        <f t="shared" si="12"/>
        <v>67.40178720864067</v>
      </c>
      <c r="AL54" s="97">
        <f t="shared" si="12"/>
        <v>68.880184208609123</v>
      </c>
      <c r="AM54" s="97">
        <f>(AM15+AM16)/AM13*100</f>
        <v>70.028520959476324</v>
      </c>
    </row>
    <row r="58" spans="2:39" x14ac:dyDescent="0.2">
      <c r="B58" s="38"/>
      <c r="AH58" s="38"/>
      <c r="AI58" s="38"/>
      <c r="AJ58" s="38"/>
      <c r="AK58" s="38"/>
      <c r="AL58" s="38"/>
      <c r="AM58" s="38"/>
    </row>
  </sheetData>
  <mergeCells count="2">
    <mergeCell ref="A2:B2"/>
    <mergeCell ref="A3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W53"/>
  <sheetViews>
    <sheetView topLeftCell="A26" zoomScale="115" zoomScaleNormal="115" workbookViewId="0">
      <pane xSplit="16" topLeftCell="AJ1" activePane="topRight" state="frozen"/>
      <selection activeCell="AM4" sqref="AM4"/>
      <selection pane="topRight" activeCell="AM43" sqref="AK43:AM53"/>
    </sheetView>
  </sheetViews>
  <sheetFormatPr defaultRowHeight="12.75" outlineLevelRow="1" outlineLevelCol="1" x14ac:dyDescent="0.2"/>
  <cols>
    <col min="1" max="1" width="39.140625" customWidth="1"/>
    <col min="2" max="12" width="14" hidden="1" customWidth="1" outlineLevel="1"/>
    <col min="13" max="13" width="14" hidden="1" customWidth="1" outlineLevel="1" collapsed="1"/>
    <col min="14" max="17" width="15" hidden="1" customWidth="1" outlineLevel="1" collapsed="1"/>
    <col min="18" max="25" width="15" hidden="1" customWidth="1" outlineLevel="1"/>
    <col min="26" max="26" width="15" customWidth="1" collapsed="1"/>
    <col min="27" max="39" width="15" customWidth="1"/>
  </cols>
  <sheetData>
    <row r="1" spans="1:49" s="1" customFormat="1" ht="14.85" customHeight="1" x14ac:dyDescent="0.2">
      <c r="A1" s="124" t="s">
        <v>67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/>
      <c r="AO1"/>
      <c r="AP1"/>
      <c r="AQ1"/>
      <c r="AR1"/>
      <c r="AS1"/>
      <c r="AT1"/>
      <c r="AU1"/>
      <c r="AV1"/>
      <c r="AW1"/>
    </row>
    <row r="2" spans="1:49" s="1" customFormat="1" ht="14.85" customHeight="1" x14ac:dyDescent="0.2">
      <c r="A2" s="133"/>
      <c r="B2" s="133"/>
      <c r="AN2"/>
      <c r="AO2"/>
      <c r="AP2"/>
      <c r="AQ2"/>
      <c r="AR2"/>
      <c r="AS2"/>
      <c r="AT2"/>
      <c r="AU2"/>
      <c r="AV2"/>
      <c r="AW2"/>
    </row>
    <row r="3" spans="1:49" s="1" customFormat="1" ht="14.45" customHeight="1" x14ac:dyDescent="0.2">
      <c r="A3" s="132" t="s">
        <v>0</v>
      </c>
      <c r="B3" s="132"/>
      <c r="AM3" s="129">
        <v>44958</v>
      </c>
      <c r="AN3"/>
      <c r="AO3"/>
      <c r="AP3"/>
      <c r="AQ3"/>
      <c r="AR3"/>
      <c r="AS3"/>
      <c r="AT3"/>
      <c r="AU3"/>
      <c r="AV3"/>
      <c r="AW3"/>
    </row>
    <row r="4" spans="1:49" s="1" customFormat="1" ht="25.9" customHeight="1" thickBot="1" x14ac:dyDescent="0.25">
      <c r="A4" s="2" t="s">
        <v>1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69</v>
      </c>
      <c r="M4" s="2" t="s">
        <v>70</v>
      </c>
      <c r="N4" s="2" t="s">
        <v>71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  <c r="Y4" s="2" t="s">
        <v>84</v>
      </c>
      <c r="Z4" s="2" t="s">
        <v>85</v>
      </c>
      <c r="AA4" s="2" t="s">
        <v>86</v>
      </c>
      <c r="AB4" s="2" t="s">
        <v>87</v>
      </c>
      <c r="AC4" s="2" t="s">
        <v>88</v>
      </c>
      <c r="AD4" s="2" t="s">
        <v>89</v>
      </c>
      <c r="AE4" s="2" t="s">
        <v>90</v>
      </c>
      <c r="AF4" s="2" t="s">
        <v>91</v>
      </c>
      <c r="AG4" s="2" t="s">
        <v>92</v>
      </c>
      <c r="AH4" s="125">
        <v>44805</v>
      </c>
      <c r="AI4" s="125">
        <v>44835</v>
      </c>
      <c r="AJ4" s="125">
        <v>44866</v>
      </c>
      <c r="AK4" s="125">
        <v>44896</v>
      </c>
      <c r="AL4" s="125">
        <v>44927</v>
      </c>
      <c r="AM4" s="125">
        <f>'Доли в срочных'!$AM$3</f>
        <v>44958</v>
      </c>
      <c r="AN4"/>
      <c r="AO4"/>
      <c r="AP4"/>
      <c r="AQ4"/>
      <c r="AR4"/>
      <c r="AS4"/>
      <c r="AT4"/>
      <c r="AU4"/>
      <c r="AV4"/>
      <c r="AW4"/>
    </row>
    <row r="5" spans="1:49" s="98" customFormat="1" ht="23.85" customHeight="1" thickTop="1" x14ac:dyDescent="0.2">
      <c r="A5" s="30" t="s">
        <v>23</v>
      </c>
      <c r="B5" s="104">
        <f>Без.НВ!B5+Без.Нн!B5</f>
        <v>14852256.944449171</v>
      </c>
      <c r="C5" s="104">
        <f>Без.НВ!C5+Без.Нн!C5</f>
        <v>15168919.707311206</v>
      </c>
      <c r="D5" s="104">
        <f>Без.НВ!D5+Без.Нн!D5</f>
        <v>15789061.116323663</v>
      </c>
      <c r="E5" s="104">
        <f>Без.НВ!E5+Без.Нн!E5</f>
        <v>16961912.032475162</v>
      </c>
      <c r="F5" s="104">
        <f>Без.НВ!F5+Без.Нн!F5</f>
        <v>15886466.081686536</v>
      </c>
      <c r="G5" s="104">
        <f>Без.НВ!G5+Без.Нн!G5</f>
        <v>15685533.00258128</v>
      </c>
      <c r="H5" s="104">
        <f>Без.НВ!H5+Без.Нн!H5</f>
        <v>15557372.702633468</v>
      </c>
      <c r="I5" s="104">
        <f>Без.НВ!I5+Без.Нн!I5</f>
        <v>15701666.234707009</v>
      </c>
      <c r="J5" s="104">
        <f>Без.НВ!J5+Без.Нн!J5</f>
        <v>16102642.608931616</v>
      </c>
      <c r="K5" s="104">
        <f>Без.НВ!K5+Без.Нн!K5</f>
        <v>15627212.625767339</v>
      </c>
      <c r="L5" s="104">
        <f>Без.НВ!L5+Без.Нн!L5</f>
        <v>15416581.575556541</v>
      </c>
      <c r="M5" s="104">
        <f>Без.НВ!M5+Без.Нн!M5</f>
        <v>15241202.108330846</v>
      </c>
      <c r="N5" s="104">
        <f>Без.НВ!N5+Без.Нн!N5</f>
        <v>15380449.954198161</v>
      </c>
      <c r="O5" s="104">
        <f>Без.НВ!O5+Без.Нн!O5</f>
        <v>15570613.158996958</v>
      </c>
      <c r="P5" s="104">
        <v>15550715.433423944</v>
      </c>
      <c r="Q5" s="104">
        <v>15483046.938788392</v>
      </c>
      <c r="R5" s="104">
        <v>15426974.818794122</v>
      </c>
      <c r="S5" s="104">
        <v>14978181.038126824</v>
      </c>
      <c r="T5" s="104">
        <v>14694509.74696039</v>
      </c>
      <c r="U5" s="104">
        <v>14347231.903766179</v>
      </c>
      <c r="V5" s="104">
        <v>14530406.282368001</v>
      </c>
      <c r="W5" s="104">
        <v>15107434.228902657</v>
      </c>
      <c r="X5" s="104">
        <v>15026201.269955151</v>
      </c>
      <c r="Y5" s="104">
        <v>15604691.421988083</v>
      </c>
      <c r="Z5" s="104">
        <v>15787709.867005982</v>
      </c>
      <c r="AA5" s="104">
        <v>16469981.88788406</v>
      </c>
      <c r="AB5" s="104">
        <v>16886296.308827564</v>
      </c>
      <c r="AC5" s="104">
        <v>16735745.022178579</v>
      </c>
      <c r="AD5" s="104">
        <v>15674926.1666121</v>
      </c>
      <c r="AE5" s="104">
        <v>15692114.763973501</v>
      </c>
      <c r="AF5" s="104">
        <v>16197437.328193899</v>
      </c>
      <c r="AG5" s="104">
        <v>16484226.0203405</v>
      </c>
      <c r="AH5" s="104">
        <v>16569988.3362974</v>
      </c>
      <c r="AI5" s="104">
        <v>16454762.250793099</v>
      </c>
      <c r="AJ5" s="104">
        <v>16269626.083748501</v>
      </c>
      <c r="AK5" s="104">
        <v>16513734.738296101</v>
      </c>
      <c r="AL5" s="104">
        <v>17635633.568185098</v>
      </c>
      <c r="AM5" s="104">
        <f>'[3]Остаток_по срокам_безотз'!B10</f>
        <v>17482936.258071501</v>
      </c>
      <c r="AN5"/>
      <c r="AO5"/>
      <c r="AP5"/>
      <c r="AQ5"/>
      <c r="AR5"/>
      <c r="AS5"/>
      <c r="AT5"/>
      <c r="AU5"/>
      <c r="AV5"/>
      <c r="AW5"/>
    </row>
    <row r="6" spans="1:49" s="1" customFormat="1" ht="13.35" customHeight="1" outlineLevel="1" x14ac:dyDescent="0.2">
      <c r="A6" s="99" t="s">
        <v>17</v>
      </c>
      <c r="B6" s="105">
        <f>Без.НВ!B6+Без.Нн!B6</f>
        <v>4277943.7325642584</v>
      </c>
      <c r="C6" s="105">
        <f>Без.НВ!C6+Без.Нн!C6</f>
        <v>4457295.5047803158</v>
      </c>
      <c r="D6" s="105">
        <f>Без.НВ!D6+Без.Нн!D6</f>
        <v>4502947.5863744505</v>
      </c>
      <c r="E6" s="105">
        <f>Без.НВ!E6+Без.Нн!E6</f>
        <v>4670142.4182350999</v>
      </c>
      <c r="F6" s="105">
        <f>Без.НВ!F6+Без.Нн!F6</f>
        <v>4240443.8361053094</v>
      </c>
      <c r="G6" s="105">
        <f>Без.НВ!G6+Без.Нн!G6</f>
        <v>4192035.4045020603</v>
      </c>
      <c r="H6" s="105">
        <f>Без.НВ!H6+Без.Нн!H6</f>
        <v>4103325.5483268318</v>
      </c>
      <c r="I6" s="105">
        <f>Без.НВ!I6+Без.Нн!I6</f>
        <v>4148126.0611186679</v>
      </c>
      <c r="J6" s="105">
        <f>Без.НВ!J6+Без.Нн!J6</f>
        <v>4202075.3347048834</v>
      </c>
      <c r="K6" s="105">
        <f>Без.НВ!K6+Без.Нн!K6</f>
        <v>4229011.7028216263</v>
      </c>
      <c r="L6" s="105">
        <f>Без.НВ!L6+Без.Нн!L6</f>
        <v>4414653.8576104287</v>
      </c>
      <c r="M6" s="105">
        <f>Без.НВ!M6+Без.Нн!M6</f>
        <v>4719829.7529025618</v>
      </c>
      <c r="N6" s="105">
        <f>Без.НВ!N6+Без.Нн!N6</f>
        <v>5000850.1436410956</v>
      </c>
      <c r="O6" s="105">
        <f>Без.НВ!O6+Без.Нн!O6</f>
        <v>5433698.2277472541</v>
      </c>
      <c r="P6" s="105">
        <v>5705927.0543410014</v>
      </c>
      <c r="Q6" s="105">
        <v>5999223.141644543</v>
      </c>
      <c r="R6" s="105">
        <v>6073588.3812144306</v>
      </c>
      <c r="S6" s="105">
        <v>5930219.4191006478</v>
      </c>
      <c r="T6" s="105">
        <v>6198488.9052032139</v>
      </c>
      <c r="U6" s="105">
        <v>6188057.0733756665</v>
      </c>
      <c r="V6" s="105">
        <v>6680761.9513020031</v>
      </c>
      <c r="W6" s="105">
        <v>7233930.7096147938</v>
      </c>
      <c r="X6" s="105">
        <v>7322761.0950037362</v>
      </c>
      <c r="Y6" s="105">
        <v>7530427.8652158733</v>
      </c>
      <c r="Z6" s="105">
        <v>7541324.0188206006</v>
      </c>
      <c r="AA6" s="105">
        <v>8059249.1142859953</v>
      </c>
      <c r="AB6" s="105">
        <v>8052172.7841554396</v>
      </c>
      <c r="AC6" s="105">
        <v>7681459.6299327658</v>
      </c>
      <c r="AD6" s="105">
        <v>7295315.2886216603</v>
      </c>
      <c r="AE6" s="105">
        <v>7410876.5939345304</v>
      </c>
      <c r="AF6" s="105">
        <v>7910525.8787503596</v>
      </c>
      <c r="AG6" s="105">
        <v>8098571.76628369</v>
      </c>
      <c r="AH6" s="105">
        <v>8175244.50151747</v>
      </c>
      <c r="AI6" s="105">
        <v>7993547.5591933597</v>
      </c>
      <c r="AJ6" s="105">
        <v>7624095.4211782301</v>
      </c>
      <c r="AK6" s="105">
        <v>7537265.28351855</v>
      </c>
      <c r="AL6" s="105">
        <v>7785245.2232528003</v>
      </c>
      <c r="AM6" s="105">
        <f>'[3]Остаток_по срокам_безотз'!B11</f>
        <v>7344461.4925892297</v>
      </c>
      <c r="AN6"/>
      <c r="AO6"/>
      <c r="AP6"/>
      <c r="AQ6"/>
      <c r="AR6"/>
      <c r="AS6"/>
      <c r="AT6"/>
      <c r="AU6"/>
      <c r="AV6"/>
      <c r="AW6"/>
    </row>
    <row r="7" spans="1:49" s="1" customFormat="1" ht="13.35" customHeight="1" outlineLevel="1" x14ac:dyDescent="0.2">
      <c r="A7" s="99" t="s">
        <v>18</v>
      </c>
      <c r="B7" s="105">
        <f>Без.НВ!B7+Без.Нн!B7</f>
        <v>4350157.1901567234</v>
      </c>
      <c r="C7" s="105">
        <f>Без.НВ!C7+Без.Нн!C7</f>
        <v>4389235.9856508197</v>
      </c>
      <c r="D7" s="105">
        <f>Без.НВ!D7+Без.Нн!D7</f>
        <v>4567954.0052902997</v>
      </c>
      <c r="E7" s="105">
        <f>Без.НВ!E7+Без.Нн!E7</f>
        <v>6768156.3573559998</v>
      </c>
      <c r="F7" s="105">
        <f>Без.НВ!F7+Без.Нн!F7</f>
        <v>6520077.8000448681</v>
      </c>
      <c r="G7" s="105">
        <f>Без.НВ!G7+Без.Нн!G7</f>
        <v>6481966.8630105294</v>
      </c>
      <c r="H7" s="105">
        <f>Без.НВ!H7+Без.Нн!H7</f>
        <v>6452608.8506265897</v>
      </c>
      <c r="I7" s="105">
        <f>Без.НВ!I7+Без.Нн!I7</f>
        <v>6514157.1470910721</v>
      </c>
      <c r="J7" s="105">
        <f>Без.НВ!J7+Без.Нн!J7</f>
        <v>6664623.5181888621</v>
      </c>
      <c r="K7" s="105">
        <f>Без.НВ!K7+Без.Нн!K7</f>
        <v>6313180.1689167693</v>
      </c>
      <c r="L7" s="105">
        <f>Без.НВ!L7+Без.Нн!L7</f>
        <v>6036951.9344517719</v>
      </c>
      <c r="M7" s="105">
        <f>Без.НВ!M7+Без.Нн!M7</f>
        <v>5740773.1113053337</v>
      </c>
      <c r="N7" s="105">
        <f>Без.НВ!N7+Без.Нн!N7</f>
        <v>5699387.8842671029</v>
      </c>
      <c r="O7" s="105">
        <f>Без.НВ!O7+Без.Нн!O7</f>
        <v>5538107.0364520382</v>
      </c>
      <c r="P7" s="105">
        <v>5380107.96320308</v>
      </c>
      <c r="Q7" s="105">
        <v>5288287.247483734</v>
      </c>
      <c r="R7" s="105">
        <v>5240063.1557748113</v>
      </c>
      <c r="S7" s="105">
        <v>5114659.1557510411</v>
      </c>
      <c r="T7" s="105">
        <v>4892155.76562622</v>
      </c>
      <c r="U7" s="105">
        <v>4603144.0477765352</v>
      </c>
      <c r="V7" s="105">
        <v>4407520.0918445885</v>
      </c>
      <c r="W7" s="105">
        <v>4495219.6982145738</v>
      </c>
      <c r="X7" s="105">
        <v>4514346.4364057295</v>
      </c>
      <c r="Y7" s="105">
        <v>4811676.9261737894</v>
      </c>
      <c r="Z7" s="105">
        <v>5000899.8084422462</v>
      </c>
      <c r="AA7" s="105">
        <v>5084995.2323135231</v>
      </c>
      <c r="AB7" s="105">
        <v>5392379.200301379</v>
      </c>
      <c r="AC7" s="105">
        <v>5470067.0025845636</v>
      </c>
      <c r="AD7" s="105">
        <v>5241269.98956348</v>
      </c>
      <c r="AE7" s="105">
        <v>5304204.9725735402</v>
      </c>
      <c r="AF7" s="105">
        <v>5388774.4095888603</v>
      </c>
      <c r="AG7" s="105">
        <v>5499649.0201418502</v>
      </c>
      <c r="AH7" s="105">
        <v>5666567.14270123</v>
      </c>
      <c r="AI7" s="105">
        <v>5800281.8579637399</v>
      </c>
      <c r="AJ7" s="105">
        <v>5983150.8048596699</v>
      </c>
      <c r="AK7" s="105">
        <v>6283898.7010901803</v>
      </c>
      <c r="AL7" s="105">
        <v>6857808.5030568698</v>
      </c>
      <c r="AM7" s="105">
        <f>'[3]Остаток_по срокам_безотз'!B12</f>
        <v>7259926.5081563899</v>
      </c>
      <c r="AN7"/>
      <c r="AO7"/>
      <c r="AP7"/>
      <c r="AQ7"/>
      <c r="AR7"/>
      <c r="AS7"/>
      <c r="AT7"/>
      <c r="AU7"/>
      <c r="AV7"/>
      <c r="AW7"/>
    </row>
    <row r="8" spans="1:49" s="1" customFormat="1" ht="13.35" customHeight="1" outlineLevel="1" x14ac:dyDescent="0.2">
      <c r="A8" s="99" t="s">
        <v>19</v>
      </c>
      <c r="B8" s="105">
        <f>Без.НВ!B8+Без.Нн!B8</f>
        <v>6224156.0217281915</v>
      </c>
      <c r="C8" s="105">
        <f>Без.НВ!C8+Без.Нн!C8</f>
        <v>6322388.2168800682</v>
      </c>
      <c r="D8" s="105">
        <f>Без.НВ!D8+Без.Нн!D8</f>
        <v>6718159.5246589147</v>
      </c>
      <c r="E8" s="105">
        <f>Без.НВ!E8+Без.Нн!E8</f>
        <v>5523613.2568840599</v>
      </c>
      <c r="F8" s="105">
        <f>Без.НВ!F8+Без.Нн!F8</f>
        <v>5125944.4455363555</v>
      </c>
      <c r="G8" s="105">
        <f>Без.НВ!G8+Без.Нн!G8</f>
        <v>5011530.7350686891</v>
      </c>
      <c r="H8" s="105">
        <f>Без.НВ!H8+Без.Нн!H8</f>
        <v>5001438.3036800455</v>
      </c>
      <c r="I8" s="105">
        <f>Без.НВ!I8+Без.Нн!I8</f>
        <v>5039383.026497269</v>
      </c>
      <c r="J8" s="105">
        <f>Без.НВ!J8+Без.Нн!J8</f>
        <v>5235943.7560378676</v>
      </c>
      <c r="K8" s="105">
        <f>Без.НВ!K8+Без.Нн!K8</f>
        <v>5085020.7540289406</v>
      </c>
      <c r="L8" s="105">
        <f>Без.НВ!L8+Без.Нн!L8</f>
        <v>4964975.7834943412</v>
      </c>
      <c r="M8" s="105">
        <f>Без.НВ!M8+Без.Нн!M8</f>
        <v>4780599.2441229541</v>
      </c>
      <c r="N8" s="105">
        <f>Без.НВ!N8+Без.Нн!N8</f>
        <v>4680211.9262899626</v>
      </c>
      <c r="O8" s="105">
        <f>Без.НВ!O8+Без.Нн!O8</f>
        <v>4598807.8947976641</v>
      </c>
      <c r="P8" s="105">
        <v>4464680.4158798624</v>
      </c>
      <c r="Q8" s="105">
        <v>4195536.5496601155</v>
      </c>
      <c r="R8" s="105">
        <v>4113323.2818048806</v>
      </c>
      <c r="S8" s="105">
        <v>3933302.4632751388</v>
      </c>
      <c r="T8" s="105">
        <v>3603865.0761309569</v>
      </c>
      <c r="U8" s="105">
        <v>3556030.7826139792</v>
      </c>
      <c r="V8" s="105">
        <v>3442124.239221409</v>
      </c>
      <c r="W8" s="105">
        <v>3378283.8210732872</v>
      </c>
      <c r="X8" s="105">
        <v>3189093.7385456841</v>
      </c>
      <c r="Y8" s="105">
        <v>3262586.6305984217</v>
      </c>
      <c r="Z8" s="105">
        <v>3245486.0397431334</v>
      </c>
      <c r="AA8" s="105">
        <v>3325737.5412845416</v>
      </c>
      <c r="AB8" s="105">
        <v>3441744.3243707456</v>
      </c>
      <c r="AC8" s="105">
        <v>3584218.3896612478</v>
      </c>
      <c r="AD8" s="105">
        <v>3138340.8884269102</v>
      </c>
      <c r="AE8" s="105">
        <v>2977033.1974654398</v>
      </c>
      <c r="AF8" s="105">
        <v>2898137.0398547002</v>
      </c>
      <c r="AG8" s="105">
        <v>2886005.23391499</v>
      </c>
      <c r="AH8" s="105">
        <v>2728176.6920787301</v>
      </c>
      <c r="AI8" s="105">
        <v>2660932.8336359598</v>
      </c>
      <c r="AJ8" s="105">
        <v>2662379.8577105799</v>
      </c>
      <c r="AK8" s="105">
        <v>2692570.7536873599</v>
      </c>
      <c r="AL8" s="105">
        <v>2992579.8418753901</v>
      </c>
      <c r="AM8" s="105">
        <f>'[3]Остаток_по срокам_безотз'!B13</f>
        <v>2878548.2573258602</v>
      </c>
      <c r="AN8"/>
      <c r="AO8"/>
      <c r="AP8"/>
      <c r="AQ8"/>
      <c r="AR8"/>
      <c r="AS8"/>
      <c r="AT8"/>
      <c r="AU8"/>
      <c r="AV8"/>
      <c r="AW8"/>
    </row>
    <row r="9" spans="1:49" s="1" customFormat="1" ht="13.35" customHeight="1" outlineLevel="1" x14ac:dyDescent="0.2">
      <c r="A9" s="100" t="s">
        <v>20</v>
      </c>
      <c r="B9" s="105">
        <f>Без.НВ!B9+Без.Нн!B9</f>
        <v>2999532.6734431698</v>
      </c>
      <c r="C9" s="105">
        <f>Без.НВ!C9+Без.Нн!C9</f>
        <v>3043368.6137371957</v>
      </c>
      <c r="D9" s="105">
        <f>Без.НВ!D9+Без.Нн!D9</f>
        <v>3307859.813178475</v>
      </c>
      <c r="E9" s="105">
        <f>Без.НВ!E9+Без.Нн!E9</f>
        <v>3477585.2993092001</v>
      </c>
      <c r="F9" s="105">
        <f>Без.НВ!F9+Без.Нн!F9</f>
        <v>3269109.8620091863</v>
      </c>
      <c r="G9" s="105">
        <f>Без.НВ!G9+Без.Нн!G9</f>
        <v>3231792.1680001104</v>
      </c>
      <c r="H9" s="105">
        <f>Без.НВ!H9+Без.Нн!H9</f>
        <v>3264212.8636545362</v>
      </c>
      <c r="I9" s="105">
        <f>Без.НВ!I9+Без.Нн!I9</f>
        <v>3340913.4379579797</v>
      </c>
      <c r="J9" s="105">
        <f>Без.НВ!J9+Без.Нн!J9</f>
        <v>3574139.6616709647</v>
      </c>
      <c r="K9" s="105">
        <f>Без.НВ!K9+Без.Нн!K9</f>
        <v>3663380.1598195573</v>
      </c>
      <c r="L9" s="105">
        <f>Без.НВ!L9+Без.Нн!L9</f>
        <v>3671906.2158020837</v>
      </c>
      <c r="M9" s="105">
        <f>Без.НВ!M9+Без.Нн!M9</f>
        <v>3671303.1160751069</v>
      </c>
      <c r="N9" s="105">
        <f>Без.НВ!N9+Без.Нн!N9</f>
        <v>3740616.5874759909</v>
      </c>
      <c r="O9" s="105">
        <f>Без.НВ!O9+Без.Нн!O9</f>
        <v>3817861.2747690231</v>
      </c>
      <c r="P9" s="105">
        <v>3868481.5459071137</v>
      </c>
      <c r="Q9" s="105">
        <v>3846981.5808697315</v>
      </c>
      <c r="R9" s="105">
        <v>4090509.189328569</v>
      </c>
      <c r="S9" s="105">
        <v>4004820.41129658</v>
      </c>
      <c r="T9" s="105">
        <v>4126901.5975051653</v>
      </c>
      <c r="U9" s="105">
        <v>3921565.035998784</v>
      </c>
      <c r="V9" s="105">
        <v>4044971.7178539755</v>
      </c>
      <c r="W9" s="105">
        <v>4380761.0432975478</v>
      </c>
      <c r="X9" s="105">
        <v>4306070.6937684901</v>
      </c>
      <c r="Y9" s="105">
        <v>4448005.0131374449</v>
      </c>
      <c r="Z9" s="105">
        <v>4493592.0713597219</v>
      </c>
      <c r="AA9" s="105">
        <v>4800682.4884661669</v>
      </c>
      <c r="AB9" s="105">
        <v>4811263.2216252405</v>
      </c>
      <c r="AC9" s="105">
        <v>4415955.0074434588</v>
      </c>
      <c r="AD9" s="105">
        <v>4210919.9653256796</v>
      </c>
      <c r="AE9" s="105">
        <v>4290321.7664576396</v>
      </c>
      <c r="AF9" s="105">
        <v>4618365.1308963401</v>
      </c>
      <c r="AG9" s="105">
        <v>4725409.7358246399</v>
      </c>
      <c r="AH9" s="105">
        <v>4847867.2062640898</v>
      </c>
      <c r="AI9" s="105">
        <v>4803280.1618459197</v>
      </c>
      <c r="AJ9" s="105">
        <v>4714878.7793002604</v>
      </c>
      <c r="AK9" s="105">
        <v>4908743.7185069798</v>
      </c>
      <c r="AL9" s="105">
        <v>5170240.5464316597</v>
      </c>
      <c r="AM9" s="105">
        <f>'[3]Остаток_по срокам_безотз'!B14</f>
        <v>5136043.5732035302</v>
      </c>
      <c r="AN9"/>
      <c r="AO9"/>
      <c r="AP9"/>
      <c r="AQ9"/>
      <c r="AR9"/>
      <c r="AS9"/>
      <c r="AT9"/>
      <c r="AU9"/>
      <c r="AV9"/>
      <c r="AW9"/>
    </row>
    <row r="10" spans="1:49" s="1" customFormat="1" ht="13.35" customHeight="1" outlineLevel="1" x14ac:dyDescent="0.2">
      <c r="A10" s="99" t="s">
        <v>17</v>
      </c>
      <c r="B10" s="105">
        <f>Без.НВ!B10+Без.Нн!B10</f>
        <v>1366172.3303588871</v>
      </c>
      <c r="C10" s="105">
        <f>Без.НВ!C10+Без.Нн!C10</f>
        <v>1465426.7467121519</v>
      </c>
      <c r="D10" s="105">
        <f>Без.НВ!D10+Без.Нн!D10</f>
        <v>1461052.6379388003</v>
      </c>
      <c r="E10" s="105">
        <f>Без.НВ!E10+Без.Нн!E10</f>
        <v>1512830.1027362</v>
      </c>
      <c r="F10" s="105">
        <f>Без.НВ!F10+Без.Нн!F10</f>
        <v>1411610.573654528</v>
      </c>
      <c r="G10" s="105">
        <f>Без.НВ!G10+Без.Нн!G10</f>
        <v>1428971.4485819051</v>
      </c>
      <c r="H10" s="105">
        <f>Без.НВ!H10+Без.Нн!H10</f>
        <v>1369192.59099976</v>
      </c>
      <c r="I10" s="105">
        <f>Без.НВ!I10+Без.Нн!I10</f>
        <v>1440685.1385450419</v>
      </c>
      <c r="J10" s="105">
        <f>Без.НВ!J10+Без.Нн!J10</f>
        <v>1616329.6695862282</v>
      </c>
      <c r="K10" s="105">
        <f>Без.НВ!K10+Без.Нн!K10</f>
        <v>1769583.0293240896</v>
      </c>
      <c r="L10" s="105">
        <f>Без.НВ!L10+Без.Нн!L10</f>
        <v>1885335.2547016144</v>
      </c>
      <c r="M10" s="105">
        <f>Без.НВ!M10+Без.Нн!M10</f>
        <v>1979680.9652673439</v>
      </c>
      <c r="N10" s="105">
        <f>Без.НВ!N10+Без.Нн!N10</f>
        <v>1928697.0147570195</v>
      </c>
      <c r="O10" s="105">
        <f>Без.НВ!O10+Без.Нн!O10</f>
        <v>2040256.1334065581</v>
      </c>
      <c r="P10" s="105">
        <v>2069182.6737144415</v>
      </c>
      <c r="Q10" s="105">
        <v>2077988.8437050898</v>
      </c>
      <c r="R10" s="105">
        <v>2155761.5092377793</v>
      </c>
      <c r="S10" s="105">
        <v>2127721.6849393789</v>
      </c>
      <c r="T10" s="105">
        <v>2450563.5004715594</v>
      </c>
      <c r="U10" s="105">
        <v>2356142.9353060718</v>
      </c>
      <c r="V10" s="105">
        <v>2614915.1099505397</v>
      </c>
      <c r="W10" s="105">
        <v>2937084.4364311043</v>
      </c>
      <c r="X10" s="105">
        <v>2947872.5048623523</v>
      </c>
      <c r="Y10" s="105">
        <v>2993776.1194851077</v>
      </c>
      <c r="Z10" s="105">
        <v>2984178.4581608037</v>
      </c>
      <c r="AA10" s="105">
        <v>3355051.4114250862</v>
      </c>
      <c r="AB10" s="105">
        <v>3328756.1895915125</v>
      </c>
      <c r="AC10" s="105">
        <v>2976869.4611881375</v>
      </c>
      <c r="AD10" s="105">
        <v>2869205.37299236</v>
      </c>
      <c r="AE10" s="105">
        <v>2984044.4212600901</v>
      </c>
      <c r="AF10" s="105">
        <v>3360964.67320925</v>
      </c>
      <c r="AG10" s="105">
        <v>3444302.8520960598</v>
      </c>
      <c r="AH10" s="105">
        <v>3580755.9903124701</v>
      </c>
      <c r="AI10" s="105">
        <v>3529911.7490085</v>
      </c>
      <c r="AJ10" s="105">
        <v>3364997.4452708298</v>
      </c>
      <c r="AK10" s="105">
        <v>3444462.1921770298</v>
      </c>
      <c r="AL10" s="105">
        <v>3555546.5704939598</v>
      </c>
      <c r="AM10" s="105">
        <f>'[3]Остаток_по срокам_безотз'!B15</f>
        <v>3312641.8635763298</v>
      </c>
      <c r="AN10"/>
      <c r="AO10"/>
      <c r="AP10"/>
      <c r="AQ10"/>
      <c r="AR10"/>
      <c r="AS10"/>
      <c r="AT10"/>
      <c r="AU10"/>
      <c r="AV10"/>
      <c r="AW10"/>
    </row>
    <row r="11" spans="1:49" s="1" customFormat="1" ht="13.35" customHeight="1" outlineLevel="1" x14ac:dyDescent="0.2">
      <c r="A11" s="99" t="s">
        <v>18</v>
      </c>
      <c r="B11" s="105">
        <f>Без.НВ!B11+Без.Нн!B11</f>
        <v>1301941.9135152739</v>
      </c>
      <c r="C11" s="105">
        <f>Без.НВ!C11+Без.Нн!C11</f>
        <v>1309044.8875793801</v>
      </c>
      <c r="D11" s="105">
        <f>Без.НВ!D11+Без.Нн!D11</f>
        <v>1443254.3471852499</v>
      </c>
      <c r="E11" s="105">
        <f>Без.НВ!E11+Без.Нн!E11</f>
        <v>1559799.2983023</v>
      </c>
      <c r="F11" s="105">
        <f>Без.НВ!F11+Без.Нн!F11</f>
        <v>1516662.3203513059</v>
      </c>
      <c r="G11" s="105">
        <f>Без.НВ!G11+Без.Нн!G11</f>
        <v>1521474.2820732752</v>
      </c>
      <c r="H11" s="105">
        <f>Без.НВ!H11+Без.Нн!H11</f>
        <v>1566147.2279692041</v>
      </c>
      <c r="I11" s="105">
        <f>Без.НВ!I11+Без.Нн!I11</f>
        <v>1605883.1763930861</v>
      </c>
      <c r="J11" s="105">
        <f>Без.НВ!J11+Без.Нн!J11</f>
        <v>1734449.440108432</v>
      </c>
      <c r="K11" s="105">
        <f>Без.НВ!K11+Без.Нн!K11</f>
        <v>1629661.6595411692</v>
      </c>
      <c r="L11" s="105">
        <f>Без.НВ!L11+Без.Нн!L11</f>
        <v>1517463.8750421065</v>
      </c>
      <c r="M11" s="105">
        <f>Без.НВ!M11+Без.Нн!M11</f>
        <v>1425521.7612978343</v>
      </c>
      <c r="N11" s="105">
        <f>Без.НВ!N11+Без.Нн!N11</f>
        <v>1536875.1070956811</v>
      </c>
      <c r="O11" s="105">
        <f>Без.НВ!O11+Без.Нн!O11</f>
        <v>1468165.7544523589</v>
      </c>
      <c r="P11" s="105">
        <v>1466344.7631890695</v>
      </c>
      <c r="Q11" s="105">
        <v>1510678.1337808222</v>
      </c>
      <c r="R11" s="105">
        <v>1523726.9127036391</v>
      </c>
      <c r="S11" s="105">
        <v>1485668.7757151653</v>
      </c>
      <c r="T11" s="105">
        <v>1383768.1406486563</v>
      </c>
      <c r="U11" s="105">
        <v>1220206.6304022013</v>
      </c>
      <c r="V11" s="105">
        <v>1080860.4859768024</v>
      </c>
      <c r="W11" s="105">
        <v>1099969.3150132536</v>
      </c>
      <c r="X11" s="105">
        <v>1061462.8457267927</v>
      </c>
      <c r="Y11" s="105">
        <v>1141383.7202170417</v>
      </c>
      <c r="Z11" s="105">
        <v>1179914.1385181991</v>
      </c>
      <c r="AA11" s="105">
        <v>1075588.8998173235</v>
      </c>
      <c r="AB11" s="105">
        <v>1149342.8820761032</v>
      </c>
      <c r="AC11" s="105">
        <v>1100241.8003835878</v>
      </c>
      <c r="AD11" s="105">
        <v>1012475.29710459</v>
      </c>
      <c r="AE11" s="105">
        <v>1013973.1729738</v>
      </c>
      <c r="AF11" s="105">
        <v>976206.05721660098</v>
      </c>
      <c r="AG11" s="105">
        <v>910858.81499299896</v>
      </c>
      <c r="AH11" s="105">
        <v>936318.63563693</v>
      </c>
      <c r="AI11" s="105">
        <v>938603.03370646795</v>
      </c>
      <c r="AJ11" s="105">
        <v>997628.76035618503</v>
      </c>
      <c r="AK11" s="105">
        <v>1115335.04055834</v>
      </c>
      <c r="AL11" s="105">
        <v>1254656.95242097</v>
      </c>
      <c r="AM11" s="105">
        <f>'[3]Остаток_по срокам_безотз'!B16</f>
        <v>1502614.4222323401</v>
      </c>
      <c r="AN11"/>
      <c r="AO11"/>
      <c r="AP11"/>
      <c r="AQ11"/>
      <c r="AR11"/>
      <c r="AS11"/>
      <c r="AT11"/>
      <c r="AU11"/>
      <c r="AV11"/>
      <c r="AW11"/>
    </row>
    <row r="12" spans="1:49" s="1" customFormat="1" ht="13.35" customHeight="1" outlineLevel="1" x14ac:dyDescent="0.2">
      <c r="A12" s="99" t="s">
        <v>19</v>
      </c>
      <c r="B12" s="105">
        <f>Без.НВ!B12+Без.Нн!B12</f>
        <v>331418.42956900899</v>
      </c>
      <c r="C12" s="105">
        <f>Без.НВ!C12+Без.Нн!C12</f>
        <v>268896.97944566398</v>
      </c>
      <c r="D12" s="105">
        <f>Без.НВ!D12+Без.Нн!D12</f>
        <v>403552.82805442507</v>
      </c>
      <c r="E12" s="105">
        <f>Без.НВ!E12+Без.Нн!E12</f>
        <v>404955.89827069995</v>
      </c>
      <c r="F12" s="105">
        <f>Без.НВ!F12+Без.Нн!F12</f>
        <v>340836.96800335206</v>
      </c>
      <c r="G12" s="105">
        <f>Без.НВ!G12+Без.Нн!G12</f>
        <v>281346.43734493002</v>
      </c>
      <c r="H12" s="105">
        <f>Без.НВ!H12+Без.Нн!H12</f>
        <v>328873.04468557198</v>
      </c>
      <c r="I12" s="105">
        <f>Без.НВ!I12+Без.Нн!I12</f>
        <v>294345.12301985198</v>
      </c>
      <c r="J12" s="105">
        <f>Без.НВ!J12+Без.Нн!J12</f>
        <v>223360.55197630401</v>
      </c>
      <c r="K12" s="105">
        <f>Без.НВ!K12+Без.Нн!K12</f>
        <v>264135.47095429798</v>
      </c>
      <c r="L12" s="105">
        <f>Без.НВ!L12+Без.Нн!L12</f>
        <v>269107.0860583625</v>
      </c>
      <c r="M12" s="105">
        <f>Без.НВ!M12+Без.Нн!M12</f>
        <v>266100.38950992876</v>
      </c>
      <c r="N12" s="105">
        <f>Без.НВ!N12+Без.Нн!N12</f>
        <v>275044.46562329045</v>
      </c>
      <c r="O12" s="105">
        <f>Без.НВ!O12+Без.Нн!O12</f>
        <v>309439.38691010547</v>
      </c>
      <c r="P12" s="105">
        <v>332954.10900360229</v>
      </c>
      <c r="Q12" s="105">
        <v>258314.60338381899</v>
      </c>
      <c r="R12" s="105">
        <v>411020.7673871505</v>
      </c>
      <c r="S12" s="105">
        <v>391429.95064203598</v>
      </c>
      <c r="T12" s="105">
        <v>292569.95638495026</v>
      </c>
      <c r="U12" s="105">
        <v>345215.47029051126</v>
      </c>
      <c r="V12" s="105">
        <v>349196.12192663347</v>
      </c>
      <c r="W12" s="105">
        <v>343707.29185318982</v>
      </c>
      <c r="X12" s="105">
        <v>296735.34317934484</v>
      </c>
      <c r="Y12" s="105">
        <v>312845.173435295</v>
      </c>
      <c r="Z12" s="105">
        <v>329499.47468071966</v>
      </c>
      <c r="AA12" s="105">
        <v>370042.17722375749</v>
      </c>
      <c r="AB12" s="105">
        <v>333164.14995762508</v>
      </c>
      <c r="AC12" s="105">
        <v>338843.74587173364</v>
      </c>
      <c r="AD12" s="105">
        <v>329239.29522872902</v>
      </c>
      <c r="AE12" s="105">
        <v>292304.172223742</v>
      </c>
      <c r="AF12" s="105">
        <v>281194.40047049802</v>
      </c>
      <c r="AG12" s="105">
        <v>370248.06873558398</v>
      </c>
      <c r="AH12" s="105">
        <v>330792.580314691</v>
      </c>
      <c r="AI12" s="105">
        <v>334765.379130952</v>
      </c>
      <c r="AJ12" s="105">
        <v>352252.57367324102</v>
      </c>
      <c r="AK12" s="105">
        <v>348946.48577161698</v>
      </c>
      <c r="AL12" s="105">
        <v>360037.02351673198</v>
      </c>
      <c r="AM12" s="105">
        <f>'[3]Остаток_по срокам_безотз'!B17</f>
        <v>320787.28739486099</v>
      </c>
      <c r="AN12"/>
      <c r="AO12"/>
      <c r="AP12"/>
      <c r="AQ12"/>
      <c r="AR12"/>
      <c r="AS12"/>
      <c r="AT12"/>
      <c r="AU12"/>
      <c r="AV12"/>
      <c r="AW12"/>
    </row>
    <row r="13" spans="1:49" s="1" customFormat="1" ht="13.35" customHeight="1" outlineLevel="1" x14ac:dyDescent="0.2">
      <c r="A13" s="100" t="s">
        <v>5</v>
      </c>
      <c r="B13" s="105">
        <f>Без.НВ!B13+Без.Нн!B13</f>
        <v>11852724.271006003</v>
      </c>
      <c r="C13" s="105">
        <f>Без.НВ!C13+Без.Нн!C13</f>
        <v>12125551.09357401</v>
      </c>
      <c r="D13" s="105">
        <f>Без.НВ!D13+Без.Нн!D13</f>
        <v>12481201.303145189</v>
      </c>
      <c r="E13" s="105">
        <f>Без.НВ!E13+Без.Нн!E13</f>
        <v>13484326.733165959</v>
      </c>
      <c r="F13" s="105">
        <f>Без.НВ!F13+Без.Нн!F13</f>
        <v>12617356.219677348</v>
      </c>
      <c r="G13" s="105">
        <f>Без.НВ!G13+Без.Нн!G13</f>
        <v>12453740.83458117</v>
      </c>
      <c r="H13" s="105">
        <f>Без.НВ!H13+Без.Нн!H13</f>
        <v>12293159.838978931</v>
      </c>
      <c r="I13" s="105">
        <f>Без.НВ!I13+Без.Нн!I13</f>
        <v>12360752.796749029</v>
      </c>
      <c r="J13" s="105">
        <f>Без.НВ!J13+Без.Нн!J13</f>
        <v>12528502.947260652</v>
      </c>
      <c r="K13" s="105">
        <f>Без.НВ!K13+Без.Нн!K13</f>
        <v>11963832.465947779</v>
      </c>
      <c r="L13" s="105">
        <f>Без.НВ!L13+Без.Нн!L13</f>
        <v>11744675.359754458</v>
      </c>
      <c r="M13" s="105">
        <f>Без.НВ!M13+Без.Нн!M13</f>
        <v>11569898.992255742</v>
      </c>
      <c r="N13" s="105">
        <f>Без.НВ!N13+Без.Нн!N13</f>
        <v>11639833.36672217</v>
      </c>
      <c r="O13" s="105">
        <f>Без.НВ!O13+Без.Нн!O13</f>
        <v>11752751.884227933</v>
      </c>
      <c r="P13" s="105">
        <v>11682233.88751683</v>
      </c>
      <c r="Q13" s="105">
        <v>11636065.357918661</v>
      </c>
      <c r="R13" s="105">
        <v>11336465.629465558</v>
      </c>
      <c r="S13" s="105">
        <v>10973360.626830248</v>
      </c>
      <c r="T13" s="105">
        <v>10567608.149455225</v>
      </c>
      <c r="U13" s="105">
        <v>10425666.867767395</v>
      </c>
      <c r="V13" s="105">
        <v>10485434.564514026</v>
      </c>
      <c r="W13" s="105">
        <v>10726673.185605109</v>
      </c>
      <c r="X13" s="105">
        <v>10720130.576186661</v>
      </c>
      <c r="Y13" s="105">
        <v>11156686.40885064</v>
      </c>
      <c r="Z13" s="105">
        <v>11294117.795646258</v>
      </c>
      <c r="AA13" s="105">
        <v>11669299.399417892</v>
      </c>
      <c r="AB13" s="105">
        <v>12075033.087202325</v>
      </c>
      <c r="AC13" s="105">
        <v>12319790.014735121</v>
      </c>
      <c r="AD13" s="105">
        <v>11464006.2012864</v>
      </c>
      <c r="AE13" s="105">
        <v>11401792.9975159</v>
      </c>
      <c r="AF13" s="105">
        <v>11579072.197297599</v>
      </c>
      <c r="AG13" s="105">
        <v>11758816.284515901</v>
      </c>
      <c r="AH13" s="105">
        <v>11722121.130033299</v>
      </c>
      <c r="AI13" s="105">
        <v>11651482.088947101</v>
      </c>
      <c r="AJ13" s="105">
        <v>11554747.3044482</v>
      </c>
      <c r="AK13" s="105">
        <v>11604991.0197891</v>
      </c>
      <c r="AL13" s="105">
        <v>12465393.021753401</v>
      </c>
      <c r="AM13" s="105">
        <f>'[3]Остаток_по срокам_безотз'!B18</f>
        <v>12346892.6848679</v>
      </c>
      <c r="AN13"/>
      <c r="AO13"/>
      <c r="AP13"/>
      <c r="AQ13"/>
      <c r="AR13"/>
      <c r="AS13"/>
      <c r="AT13"/>
      <c r="AU13"/>
      <c r="AV13"/>
      <c r="AW13"/>
    </row>
    <row r="14" spans="1:49" s="1" customFormat="1" ht="13.35" customHeight="1" outlineLevel="1" x14ac:dyDescent="0.2">
      <c r="A14" s="99" t="s">
        <v>17</v>
      </c>
      <c r="B14" s="105">
        <f>Без.НВ!B14+Без.Нн!B14</f>
        <v>2911771.4022053708</v>
      </c>
      <c r="C14" s="105">
        <f>Без.НВ!C14+Без.Нн!C14</f>
        <v>2991868.7580681639</v>
      </c>
      <c r="D14" s="105">
        <f>Без.НВ!D14+Без.Нн!D14</f>
        <v>3041894.9484356497</v>
      </c>
      <c r="E14" s="105">
        <f>Без.НВ!E14+Без.Нн!E14</f>
        <v>3157312.3154988997</v>
      </c>
      <c r="F14" s="105">
        <f>Без.НВ!F14+Без.Нн!F14</f>
        <v>2828833.2624507826</v>
      </c>
      <c r="G14" s="105">
        <f>Без.НВ!G14+Без.Нн!G14</f>
        <v>2763063.9559201552</v>
      </c>
      <c r="H14" s="105">
        <f>Без.НВ!H14+Без.Нн!H14</f>
        <v>2734132.957327072</v>
      </c>
      <c r="I14" s="105">
        <f>Без.НВ!I14+Без.Нн!I14</f>
        <v>2707440.922573626</v>
      </c>
      <c r="J14" s="105">
        <f>Без.НВ!J14+Без.Нн!J14</f>
        <v>2585745.6651186561</v>
      </c>
      <c r="K14" s="105">
        <f>Без.НВ!K14+Без.Нн!K14</f>
        <v>2459428.6734975372</v>
      </c>
      <c r="L14" s="105">
        <f>Без.НВ!L14+Без.Нн!L14</f>
        <v>2529318.6029088143</v>
      </c>
      <c r="M14" s="105">
        <f>Без.НВ!M14+Без.Нн!M14</f>
        <v>2740148.7876352174</v>
      </c>
      <c r="N14" s="105">
        <f>Без.НВ!N14+Без.Нн!N14</f>
        <v>3072153.1288840761</v>
      </c>
      <c r="O14" s="105">
        <f>Без.НВ!O14+Без.Нн!O14</f>
        <v>3393442.094340696</v>
      </c>
      <c r="P14" s="105">
        <v>3636744.3806265611</v>
      </c>
      <c r="Q14" s="105">
        <v>3921234.2979394528</v>
      </c>
      <c r="R14" s="105">
        <v>3917826.8719766522</v>
      </c>
      <c r="S14" s="105">
        <v>3802497.7341612689</v>
      </c>
      <c r="T14" s="105">
        <v>3747925.4047316555</v>
      </c>
      <c r="U14" s="105">
        <v>3831914.1380695947</v>
      </c>
      <c r="V14" s="105">
        <v>4065846.8413514635</v>
      </c>
      <c r="W14" s="105">
        <v>4296846.2731836895</v>
      </c>
      <c r="X14" s="105">
        <v>4374888.5901413858</v>
      </c>
      <c r="Y14" s="105">
        <v>4536651.7457307652</v>
      </c>
      <c r="Z14" s="105">
        <v>4557145.5606597979</v>
      </c>
      <c r="AA14" s="105">
        <v>4704197.7028609095</v>
      </c>
      <c r="AB14" s="105">
        <v>4723416.5945639275</v>
      </c>
      <c r="AC14" s="105">
        <v>4704590.1687446292</v>
      </c>
      <c r="AD14" s="105">
        <v>4426109.91562929</v>
      </c>
      <c r="AE14" s="105">
        <v>4426832.1726744398</v>
      </c>
      <c r="AF14" s="105">
        <v>4549561.2055411097</v>
      </c>
      <c r="AG14" s="105">
        <v>4654268.9141876297</v>
      </c>
      <c r="AH14" s="105">
        <v>4594488.5112050101</v>
      </c>
      <c r="AI14" s="105">
        <v>4463635.8101848504</v>
      </c>
      <c r="AJ14" s="105">
        <v>4259097.9759074003</v>
      </c>
      <c r="AK14" s="105">
        <v>4092803.0913415202</v>
      </c>
      <c r="AL14" s="105">
        <v>4229698.6527588395</v>
      </c>
      <c r="AM14" s="105">
        <f>'[3]Остаток_по срокам_безотз'!B19</f>
        <v>4031819.6290128999</v>
      </c>
      <c r="AN14"/>
      <c r="AO14"/>
      <c r="AP14"/>
      <c r="AQ14"/>
      <c r="AR14"/>
      <c r="AS14"/>
      <c r="AT14"/>
      <c r="AU14"/>
      <c r="AV14"/>
      <c r="AW14"/>
    </row>
    <row r="15" spans="1:49" s="1" customFormat="1" ht="13.35" customHeight="1" outlineLevel="1" x14ac:dyDescent="0.2">
      <c r="A15" s="99" t="s">
        <v>18</v>
      </c>
      <c r="B15" s="105">
        <f>Без.НВ!B15+Без.Нн!B15</f>
        <v>3048215.276641449</v>
      </c>
      <c r="C15" s="105">
        <f>Без.НВ!C15+Без.Нн!C15</f>
        <v>3080191.0980714401</v>
      </c>
      <c r="D15" s="105">
        <f>Без.НВ!D15+Без.Нн!D15</f>
        <v>3124699.6581050502</v>
      </c>
      <c r="E15" s="105">
        <f>Без.НВ!E15+Без.Нн!E15</f>
        <v>5208357.0590537004</v>
      </c>
      <c r="F15" s="105">
        <f>Без.НВ!F15+Без.Нн!F15</f>
        <v>5003415.4796935618</v>
      </c>
      <c r="G15" s="105">
        <f>Без.НВ!G15+Без.Нн!G15</f>
        <v>4960492.5809372552</v>
      </c>
      <c r="H15" s="105">
        <f>Без.НВ!H15+Без.Нн!H15</f>
        <v>4886461.6226573857</v>
      </c>
      <c r="I15" s="105">
        <f>Без.НВ!I15+Без.Нн!I15</f>
        <v>4908273.970697986</v>
      </c>
      <c r="J15" s="105">
        <f>Без.НВ!J15+Без.Нн!J15</f>
        <v>4930174.0780804297</v>
      </c>
      <c r="K15" s="105">
        <f>Без.НВ!K15+Без.Нн!K15</f>
        <v>4683518.5093756001</v>
      </c>
      <c r="L15" s="105">
        <f>Без.НВ!L15+Без.Нн!L15</f>
        <v>4519488.0594096649</v>
      </c>
      <c r="M15" s="105">
        <f>Без.НВ!M15+Без.Нн!M15</f>
        <v>4315251.3500074986</v>
      </c>
      <c r="N15" s="105">
        <f>Без.НВ!N15+Без.Нн!N15</f>
        <v>4162512.7771714209</v>
      </c>
      <c r="O15" s="105">
        <f>Без.НВ!O15+Без.Нн!O15</f>
        <v>4069941.2819996784</v>
      </c>
      <c r="P15" s="105">
        <v>3913763.2000140101</v>
      </c>
      <c r="Q15" s="105">
        <v>3777609.1137029114</v>
      </c>
      <c r="R15" s="105">
        <v>3716336.2430711719</v>
      </c>
      <c r="S15" s="105">
        <v>3628990.3800358758</v>
      </c>
      <c r="T15" s="105">
        <v>3508387.624977563</v>
      </c>
      <c r="U15" s="105">
        <v>3382937.4173743334</v>
      </c>
      <c r="V15" s="105">
        <v>3326659.6058677873</v>
      </c>
      <c r="W15" s="105">
        <v>3395250.3832013211</v>
      </c>
      <c r="X15" s="105">
        <v>3452883.5906789363</v>
      </c>
      <c r="Y15" s="105">
        <v>3670293.2059567487</v>
      </c>
      <c r="Z15" s="105">
        <v>3820985.6699240468</v>
      </c>
      <c r="AA15" s="105">
        <v>4009406.3324961988</v>
      </c>
      <c r="AB15" s="105">
        <v>4243036.3182252776</v>
      </c>
      <c r="AC15" s="105">
        <v>4369825.2022009753</v>
      </c>
      <c r="AD15" s="105">
        <v>4228794.6924588904</v>
      </c>
      <c r="AE15" s="105">
        <v>4290231.7995997397</v>
      </c>
      <c r="AF15" s="105">
        <v>4412568.3523722598</v>
      </c>
      <c r="AG15" s="105">
        <v>4588790.2051488496</v>
      </c>
      <c r="AH15" s="105">
        <v>4730248.5070642997</v>
      </c>
      <c r="AI15" s="105">
        <v>4861678.8242572797</v>
      </c>
      <c r="AJ15" s="105">
        <v>4985522.0445034904</v>
      </c>
      <c r="AK15" s="105">
        <v>5168563.6605318403</v>
      </c>
      <c r="AL15" s="105">
        <v>5603151.5506359003</v>
      </c>
      <c r="AM15" s="105">
        <f>'[3]Остаток_по срокам_безотз'!B20</f>
        <v>5757312.0859240498</v>
      </c>
      <c r="AN15"/>
      <c r="AO15"/>
      <c r="AP15"/>
      <c r="AQ15"/>
      <c r="AR15"/>
      <c r="AS15"/>
      <c r="AT15"/>
      <c r="AU15"/>
      <c r="AV15"/>
      <c r="AW15"/>
    </row>
    <row r="16" spans="1:49" s="1" customFormat="1" ht="13.35" customHeight="1" outlineLevel="1" x14ac:dyDescent="0.2">
      <c r="A16" s="99" t="s">
        <v>19</v>
      </c>
      <c r="B16" s="105">
        <f>Без.НВ!B16+Без.Нн!B16</f>
        <v>5892737.5921591818</v>
      </c>
      <c r="C16" s="105">
        <f>Без.НВ!C16+Без.Нн!C16</f>
        <v>6053491.237434404</v>
      </c>
      <c r="D16" s="105">
        <f>Без.НВ!D16+Без.Нн!D16</f>
        <v>6314606.6966044893</v>
      </c>
      <c r="E16" s="105">
        <f>Без.НВ!E16+Без.Нн!E16</f>
        <v>5118657.3586133607</v>
      </c>
      <c r="F16" s="105">
        <f>Без.НВ!F16+Без.Нн!F16</f>
        <v>4785107.4775330042</v>
      </c>
      <c r="G16" s="105">
        <f>Без.НВ!G16+Без.Нн!G16</f>
        <v>4730184.2977237599</v>
      </c>
      <c r="H16" s="105">
        <f>Без.НВ!H16+Без.Нн!H16</f>
        <v>4672565.2589944731</v>
      </c>
      <c r="I16" s="105">
        <f>Без.НВ!I16+Без.Нн!I16</f>
        <v>4745037.9034774173</v>
      </c>
      <c r="J16" s="105">
        <f>Без.НВ!J16+Без.Нн!J16</f>
        <v>5012583.2040615659</v>
      </c>
      <c r="K16" s="105">
        <f>Без.НВ!K16+Без.Нн!K16</f>
        <v>4820885.2830746425</v>
      </c>
      <c r="L16" s="105">
        <f>Без.НВ!L16+Без.Нн!L16</f>
        <v>4695868.6974359779</v>
      </c>
      <c r="M16" s="105">
        <f>Без.НВ!M16+Без.Нн!M16</f>
        <v>4514498.8546130247</v>
      </c>
      <c r="N16" s="105">
        <f>Без.НВ!N16+Без.Нн!N16</f>
        <v>4405167.4606666723</v>
      </c>
      <c r="O16" s="105">
        <f>Без.НВ!O16+Без.Нн!O16</f>
        <v>4289368.5078875599</v>
      </c>
      <c r="P16" s="105">
        <v>4131726.3068762603</v>
      </c>
      <c r="Q16" s="105">
        <v>3937221.9462762964</v>
      </c>
      <c r="R16" s="105">
        <v>3702302.5144177307</v>
      </c>
      <c r="S16" s="105">
        <v>3541872.5126331025</v>
      </c>
      <c r="T16" s="105">
        <v>3311295.1197460061</v>
      </c>
      <c r="U16" s="105">
        <v>3210815.3123234678</v>
      </c>
      <c r="V16" s="105">
        <v>3092928.1172947758</v>
      </c>
      <c r="W16" s="105">
        <v>3034576.5292200982</v>
      </c>
      <c r="X16" s="105">
        <v>2892358.3953663404</v>
      </c>
      <c r="Y16" s="105">
        <v>2949741.4571631257</v>
      </c>
      <c r="Z16" s="105">
        <v>2915986.5650624135</v>
      </c>
      <c r="AA16" s="105">
        <v>2955695.3640607838</v>
      </c>
      <c r="AB16" s="105">
        <v>3108580.1744131204</v>
      </c>
      <c r="AC16" s="105">
        <v>3245374.643789514</v>
      </c>
      <c r="AD16" s="105">
        <v>2809101.59319819</v>
      </c>
      <c r="AE16" s="105">
        <v>2684729.0252417</v>
      </c>
      <c r="AF16" s="105">
        <v>2616942.6393841999</v>
      </c>
      <c r="AG16" s="105">
        <v>2515757.16517941</v>
      </c>
      <c r="AH16" s="105">
        <v>2397384.1117640398</v>
      </c>
      <c r="AI16" s="105">
        <v>2326167.4545049998</v>
      </c>
      <c r="AJ16" s="105">
        <v>2310127.28403734</v>
      </c>
      <c r="AK16" s="105">
        <v>2343624.2679157401</v>
      </c>
      <c r="AL16" s="105">
        <v>2632542.8183586602</v>
      </c>
      <c r="AM16" s="105">
        <f>'[3]Остаток_по срокам_безотз'!B21</f>
        <v>2557760.9699309999</v>
      </c>
      <c r="AN16"/>
      <c r="AO16"/>
      <c r="AP16"/>
      <c r="AQ16"/>
      <c r="AR16"/>
      <c r="AS16"/>
      <c r="AT16"/>
      <c r="AU16"/>
      <c r="AV16"/>
      <c r="AW16"/>
    </row>
    <row r="17" spans="1:49" s="1" customFormat="1" ht="13.35" customHeight="1" outlineLevel="1" x14ac:dyDescent="0.2">
      <c r="A17" s="100" t="s">
        <v>7</v>
      </c>
      <c r="B17" s="105">
        <f>Без.НВ!B17+Без.Нн!B17</f>
        <v>0</v>
      </c>
      <c r="C17" s="105">
        <f>Без.НВ!C17+Без.Нн!C17</f>
        <v>0</v>
      </c>
      <c r="D17" s="105">
        <f>Без.НВ!D17+Без.Нн!D17</f>
        <v>0</v>
      </c>
      <c r="E17" s="105">
        <f>Без.НВ!E17+Без.Нн!E17</f>
        <v>0</v>
      </c>
      <c r="F17" s="105">
        <f>Без.НВ!F17+Без.Нн!F17</f>
        <v>0</v>
      </c>
      <c r="G17" s="105">
        <f>Без.НВ!G17+Без.Нн!G17</f>
        <v>0</v>
      </c>
      <c r="H17" s="105">
        <f>Без.НВ!H17+Без.Нн!H17</f>
        <v>0</v>
      </c>
      <c r="I17" s="105">
        <f>Без.НВ!I17+Без.Нн!I17</f>
        <v>0</v>
      </c>
      <c r="J17" s="105">
        <f>Без.НВ!J17+Без.Нн!J17</f>
        <v>0</v>
      </c>
      <c r="K17" s="105">
        <f>Без.НВ!K17+Без.Нн!K17</f>
        <v>0</v>
      </c>
      <c r="L17" s="105">
        <f>Без.НВ!L17+Без.Нн!L17</f>
        <v>0</v>
      </c>
      <c r="M17" s="105">
        <f>Без.НВ!M17+Без.Нн!M17</f>
        <v>0</v>
      </c>
      <c r="N17" s="105">
        <f>Без.НВ!N17+Без.Нн!N17</f>
        <v>0</v>
      </c>
      <c r="O17" s="105">
        <f>Без.НВ!O17+Без.Нн!O17</f>
        <v>0</v>
      </c>
      <c r="P17" s="105">
        <v>0</v>
      </c>
      <c r="Q17" s="105">
        <v>0</v>
      </c>
      <c r="R17" s="105">
        <v>0</v>
      </c>
      <c r="S17" s="105">
        <v>0</v>
      </c>
      <c r="T17" s="105">
        <v>0</v>
      </c>
      <c r="U17" s="105">
        <v>0</v>
      </c>
      <c r="V17" s="105">
        <v>0</v>
      </c>
      <c r="W17" s="105">
        <v>0</v>
      </c>
      <c r="X17" s="105">
        <v>0</v>
      </c>
      <c r="Y17" s="105">
        <v>0</v>
      </c>
      <c r="Z17" s="105">
        <v>0</v>
      </c>
      <c r="AA17" s="105">
        <v>0</v>
      </c>
      <c r="AB17" s="105">
        <v>0</v>
      </c>
      <c r="AC17" s="105">
        <v>0</v>
      </c>
      <c r="AD17" s="105">
        <v>0</v>
      </c>
      <c r="AE17" s="105">
        <v>0</v>
      </c>
      <c r="AF17" s="105">
        <v>0</v>
      </c>
      <c r="AG17" s="105">
        <v>0</v>
      </c>
      <c r="AH17" s="105">
        <v>0</v>
      </c>
      <c r="AI17" s="105">
        <v>0</v>
      </c>
      <c r="AJ17" s="105">
        <v>0</v>
      </c>
      <c r="AK17" s="105">
        <v>0</v>
      </c>
      <c r="AL17" s="105">
        <v>0</v>
      </c>
      <c r="AM17" s="105">
        <f>'[3]Остаток_по срокам_безотз'!B22</f>
        <v>0</v>
      </c>
      <c r="AN17"/>
      <c r="AO17"/>
      <c r="AP17"/>
      <c r="AQ17"/>
      <c r="AR17"/>
      <c r="AS17"/>
      <c r="AT17"/>
      <c r="AU17"/>
      <c r="AV17"/>
      <c r="AW17"/>
    </row>
    <row r="18" spans="1:49" s="98" customFormat="1" ht="13.35" customHeight="1" x14ac:dyDescent="0.2">
      <c r="A18" s="101" t="s">
        <v>21</v>
      </c>
      <c r="B18" s="106">
        <f>Без.НВ!B18+Без.Нн!B18</f>
        <v>14842256.142121173</v>
      </c>
      <c r="C18" s="106">
        <f>Без.НВ!C18+Без.Нн!C18</f>
        <v>15160697.396981705</v>
      </c>
      <c r="D18" s="106">
        <f>Без.НВ!D18+Без.Нн!D18</f>
        <v>15780291.803933663</v>
      </c>
      <c r="E18" s="106">
        <f>Без.НВ!E18+Без.Нн!E18</f>
        <v>16952023.174904659</v>
      </c>
      <c r="F18" s="106">
        <f>Без.НВ!F18+Без.Нн!F18</f>
        <v>15877770.464993035</v>
      </c>
      <c r="G18" s="106">
        <f>Без.НВ!G18+Без.Нн!G18</f>
        <v>15677364.280791778</v>
      </c>
      <c r="H18" s="106">
        <f>Без.НВ!H18+Без.Нн!H18</f>
        <v>15549759.061565468</v>
      </c>
      <c r="I18" s="106">
        <f>Без.НВ!I18+Без.Нн!I18</f>
        <v>15694425.162176009</v>
      </c>
      <c r="J18" s="106">
        <f>Без.НВ!J18+Без.Нн!J18</f>
        <v>16095591.540366415</v>
      </c>
      <c r="K18" s="106">
        <f>Без.НВ!K18+Без.Нн!K18</f>
        <v>15620762.042829838</v>
      </c>
      <c r="L18" s="106">
        <f>Без.НВ!L18+Без.Нн!L18</f>
        <v>15411478.011570403</v>
      </c>
      <c r="M18" s="106">
        <f>Без.НВ!M18+Без.Нн!M18</f>
        <v>15237476.604914807</v>
      </c>
      <c r="N18" s="106">
        <f>Без.НВ!N18+Без.Нн!N18</f>
        <v>15378017.517665859</v>
      </c>
      <c r="O18" s="106">
        <f>Без.НВ!O18+Без.Нн!O18</f>
        <v>15568139.599883966</v>
      </c>
      <c r="P18" s="106">
        <v>15548260.902502501</v>
      </c>
      <c r="Q18" s="106">
        <v>15480571.377780082</v>
      </c>
      <c r="R18" s="106">
        <v>15424558.342732731</v>
      </c>
      <c r="S18" s="106">
        <v>14975771.601025589</v>
      </c>
      <c r="T18" s="106">
        <v>14692169.312148612</v>
      </c>
      <c r="U18" s="106">
        <v>14344908.398141429</v>
      </c>
      <c r="V18" s="106">
        <v>14528059.500146719</v>
      </c>
      <c r="W18" s="106">
        <v>15105038.656132884</v>
      </c>
      <c r="X18" s="106">
        <v>15023218.138132723</v>
      </c>
      <c r="Y18" s="106">
        <v>15600752.942707133</v>
      </c>
      <c r="Z18" s="106">
        <v>15783438.370910835</v>
      </c>
      <c r="AA18" s="106">
        <v>16464526.994894199</v>
      </c>
      <c r="AB18" s="106">
        <v>16880516.762255296</v>
      </c>
      <c r="AC18" s="106">
        <v>16729313.043149229</v>
      </c>
      <c r="AD18" s="106">
        <v>15668602.834183</v>
      </c>
      <c r="AE18" s="106">
        <v>15685355.9930577</v>
      </c>
      <c r="AF18" s="106">
        <v>16190677.0732587</v>
      </c>
      <c r="AG18" s="106">
        <v>16477182.4094931</v>
      </c>
      <c r="AH18" s="106">
        <v>16564650.726368601</v>
      </c>
      <c r="AI18" s="106">
        <v>16449468.4967236</v>
      </c>
      <c r="AJ18" s="106">
        <v>16264333.9932364</v>
      </c>
      <c r="AK18" s="106">
        <v>16509172.820557499</v>
      </c>
      <c r="AL18" s="106">
        <v>17631187.235133398</v>
      </c>
      <c r="AM18" s="106">
        <f>'[3]Остаток_по срокам_безотз'!B23</f>
        <v>17478789.0832032</v>
      </c>
      <c r="AN18"/>
      <c r="AO18"/>
      <c r="AP18"/>
      <c r="AQ18"/>
      <c r="AR18"/>
      <c r="AS18"/>
      <c r="AT18"/>
      <c r="AU18"/>
      <c r="AV18"/>
      <c r="AW18"/>
    </row>
    <row r="19" spans="1:49" s="1" customFormat="1" ht="13.35" customHeight="1" x14ac:dyDescent="0.2">
      <c r="A19" s="99" t="s">
        <v>17</v>
      </c>
      <c r="B19" s="105">
        <f>Без.НВ!B19+Без.Нн!B19</f>
        <v>4277943.7325642584</v>
      </c>
      <c r="C19" s="105">
        <f>Без.НВ!C19+Без.Нн!C19</f>
        <v>4457295.5047803158</v>
      </c>
      <c r="D19" s="105">
        <f>Без.НВ!D19+Без.Нн!D19</f>
        <v>4502547.5863744505</v>
      </c>
      <c r="E19" s="105">
        <f>Без.НВ!E19+Без.Нн!E19</f>
        <v>4669742.4182350999</v>
      </c>
      <c r="F19" s="105">
        <f>Без.НВ!F19+Без.Нн!F19</f>
        <v>4240143.8361053094</v>
      </c>
      <c r="G19" s="105">
        <f>Без.НВ!G19+Без.Нн!G19</f>
        <v>4191702.3615020597</v>
      </c>
      <c r="H19" s="105">
        <f>Без.НВ!H19+Без.Нн!H19</f>
        <v>4103025.5483268318</v>
      </c>
      <c r="I19" s="105">
        <f>Без.НВ!I19+Без.Нн!I19</f>
        <v>4147826.0611186679</v>
      </c>
      <c r="J19" s="105">
        <f>Без.НВ!J19+Без.Нн!J19</f>
        <v>4202075.3347048834</v>
      </c>
      <c r="K19" s="105">
        <f>Без.НВ!K19+Без.Нн!K19</f>
        <v>4229011.7028216263</v>
      </c>
      <c r="L19" s="105">
        <f>Без.НВ!L19+Без.Нн!L19</f>
        <v>4414653.8576104287</v>
      </c>
      <c r="M19" s="105">
        <f>Без.НВ!M19+Без.Нн!M19</f>
        <v>4719829.7529025618</v>
      </c>
      <c r="N19" s="105">
        <f>Без.НВ!N19+Без.Нн!N19</f>
        <v>5000850.1436410956</v>
      </c>
      <c r="O19" s="105">
        <f>Без.НВ!O19+Без.Нн!O19</f>
        <v>5433698.2277472541</v>
      </c>
      <c r="P19" s="105">
        <v>5705927.0543410014</v>
      </c>
      <c r="Q19" s="105">
        <v>5999223.141644543</v>
      </c>
      <c r="R19" s="105">
        <v>6073588.3812144315</v>
      </c>
      <c r="S19" s="105">
        <v>5930219.4191006478</v>
      </c>
      <c r="T19" s="105">
        <v>6198488.9052032139</v>
      </c>
      <c r="U19" s="105">
        <v>6188057.0733756665</v>
      </c>
      <c r="V19" s="105">
        <v>6680761.9513020031</v>
      </c>
      <c r="W19" s="105">
        <v>7233930.7096147938</v>
      </c>
      <c r="X19" s="105">
        <v>7322761.0950037362</v>
      </c>
      <c r="Y19" s="105">
        <v>7530427.8652158733</v>
      </c>
      <c r="Z19" s="105">
        <v>7541324.0188206015</v>
      </c>
      <c r="AA19" s="105">
        <v>8059249.1142859962</v>
      </c>
      <c r="AB19" s="105">
        <v>8052172.7841554396</v>
      </c>
      <c r="AC19" s="105">
        <v>7681459.6299327658</v>
      </c>
      <c r="AD19" s="105">
        <v>7295045.2886216603</v>
      </c>
      <c r="AE19" s="105">
        <v>7410556.1044545304</v>
      </c>
      <c r="AF19" s="105">
        <v>7910205.3892703597</v>
      </c>
      <c r="AG19" s="105">
        <v>8098201.27680369</v>
      </c>
      <c r="AH19" s="105">
        <v>8174895.7795174802</v>
      </c>
      <c r="AI19" s="105">
        <v>7993217.0477133598</v>
      </c>
      <c r="AJ19" s="105">
        <v>7623777.8718482396</v>
      </c>
      <c r="AK19" s="105">
        <v>7536967.7341885502</v>
      </c>
      <c r="AL19" s="105">
        <v>7784960.2232528003</v>
      </c>
      <c r="AM19" s="105">
        <f>'[3]Остаток_по срокам_безотз'!B24</f>
        <v>7344246.4925892297</v>
      </c>
      <c r="AN19"/>
      <c r="AO19"/>
      <c r="AP19"/>
      <c r="AQ19"/>
      <c r="AR19"/>
      <c r="AS19"/>
      <c r="AT19"/>
      <c r="AU19"/>
      <c r="AV19"/>
      <c r="AW19"/>
    </row>
    <row r="20" spans="1:49" s="1" customFormat="1" ht="13.35" customHeight="1" x14ac:dyDescent="0.2">
      <c r="A20" s="99" t="s">
        <v>18</v>
      </c>
      <c r="B20" s="105">
        <f>Без.НВ!B20+Без.Нн!B20</f>
        <v>4346467.1878287233</v>
      </c>
      <c r="C20" s="105">
        <f>Без.НВ!C20+Без.Нн!C20</f>
        <v>4389235.9856508197</v>
      </c>
      <c r="D20" s="105">
        <f>Без.НВ!D20+Без.Нн!D20</f>
        <v>4567954.0052902997</v>
      </c>
      <c r="E20" s="105">
        <f>Без.НВ!E20+Без.Нн!E20</f>
        <v>6768156.3573559998</v>
      </c>
      <c r="F20" s="105">
        <f>Без.НВ!F20+Без.Нн!F20</f>
        <v>6520077.8000448681</v>
      </c>
      <c r="G20" s="105">
        <f>Без.НВ!G20+Без.Нн!G20</f>
        <v>6481966.8630105304</v>
      </c>
      <c r="H20" s="105">
        <f>Без.НВ!H20+Без.Нн!H20</f>
        <v>6452608.8506265897</v>
      </c>
      <c r="I20" s="105">
        <f>Без.НВ!I20+Без.Нн!I20</f>
        <v>6514157.1470910721</v>
      </c>
      <c r="J20" s="105">
        <f>Без.НВ!J20+Без.Нн!J20</f>
        <v>6664623.5181888621</v>
      </c>
      <c r="K20" s="105">
        <f>Без.НВ!K20+Без.Нн!K20</f>
        <v>6313180.1689167693</v>
      </c>
      <c r="L20" s="105">
        <f>Без.НВ!L20+Без.Нн!L20</f>
        <v>6036951.9344517719</v>
      </c>
      <c r="M20" s="105">
        <f>Без.НВ!M20+Без.Нн!M20</f>
        <v>5740773.1113053337</v>
      </c>
      <c r="N20" s="105">
        <f>Без.НВ!N20+Без.Нн!N20</f>
        <v>5699387.8842671029</v>
      </c>
      <c r="O20" s="105">
        <f>Без.НВ!O20+Без.Нн!O20</f>
        <v>5538107.0364520373</v>
      </c>
      <c r="P20" s="105">
        <v>5380107.96320308</v>
      </c>
      <c r="Q20" s="105">
        <v>5288287.247483734</v>
      </c>
      <c r="R20" s="105">
        <v>5240063.1557748104</v>
      </c>
      <c r="S20" s="105">
        <v>5114639.1557510411</v>
      </c>
      <c r="T20" s="105">
        <v>4892103.7656262191</v>
      </c>
      <c r="U20" s="105">
        <v>4603092.0477765352</v>
      </c>
      <c r="V20" s="105">
        <v>4407468.0918445894</v>
      </c>
      <c r="W20" s="105">
        <v>4495153.8699566741</v>
      </c>
      <c r="X20" s="105">
        <v>4513944.1022173297</v>
      </c>
      <c r="Y20" s="105">
        <v>4810851.9045310896</v>
      </c>
      <c r="Z20" s="105">
        <v>4999933.5336814448</v>
      </c>
      <c r="AA20" s="105">
        <v>5083532.5420042947</v>
      </c>
      <c r="AB20" s="105">
        <v>5390844.3292598948</v>
      </c>
      <c r="AC20" s="105">
        <v>5468428.5159486588</v>
      </c>
      <c r="AD20" s="105">
        <v>5239700.6550006298</v>
      </c>
      <c r="AE20" s="105">
        <v>5302641.5586475004</v>
      </c>
      <c r="AF20" s="105">
        <v>5387262.8671909403</v>
      </c>
      <c r="AG20" s="105">
        <v>5498123.5611356096</v>
      </c>
      <c r="AH20" s="105">
        <v>5665071.2962242002</v>
      </c>
      <c r="AI20" s="105">
        <v>5798823.5305121299</v>
      </c>
      <c r="AJ20" s="105">
        <v>5981687.8738753702</v>
      </c>
      <c r="AK20" s="105">
        <v>6282636.6281183502</v>
      </c>
      <c r="AL20" s="105">
        <v>6856867.3271861598</v>
      </c>
      <c r="AM20" s="105">
        <f>'[3]Остаток_по срокам_безотз'!B25</f>
        <v>7259147.8029343504</v>
      </c>
      <c r="AN20"/>
      <c r="AO20"/>
      <c r="AP20"/>
      <c r="AQ20"/>
      <c r="AR20"/>
      <c r="AS20"/>
      <c r="AT20"/>
      <c r="AU20"/>
      <c r="AV20"/>
      <c r="AW20"/>
    </row>
    <row r="21" spans="1:49" s="1" customFormat="1" ht="13.35" customHeight="1" x14ac:dyDescent="0.2">
      <c r="A21" s="99" t="s">
        <v>19</v>
      </c>
      <c r="B21" s="105">
        <f>Без.НВ!B21+Без.Нн!B21</f>
        <v>6217845.2217281908</v>
      </c>
      <c r="C21" s="105">
        <f>Без.НВ!C21+Без.Нн!C21</f>
        <v>6314165.9065505676</v>
      </c>
      <c r="D21" s="105">
        <f>Без.НВ!D21+Без.Нн!D21</f>
        <v>6709790.2122689141</v>
      </c>
      <c r="E21" s="105">
        <f>Без.НВ!E21+Без.Нн!E21</f>
        <v>5514124.3993135588</v>
      </c>
      <c r="F21" s="105">
        <f>Без.НВ!F21+Без.Нн!F21</f>
        <v>5117548.828842856</v>
      </c>
      <c r="G21" s="105">
        <f>Без.НВ!G21+Без.Нн!G21</f>
        <v>5003695.0562791899</v>
      </c>
      <c r="H21" s="105">
        <f>Без.НВ!H21+Без.Нн!H21</f>
        <v>4994124.6626120452</v>
      </c>
      <c r="I21" s="105">
        <f>Без.НВ!I21+Без.Нн!I21</f>
        <v>5032441.9539662693</v>
      </c>
      <c r="J21" s="105">
        <f>Без.НВ!J21+Без.Нн!J21</f>
        <v>5228892.6874726694</v>
      </c>
      <c r="K21" s="105">
        <f>Без.НВ!K21+Без.Нн!K21</f>
        <v>5078570.1710914401</v>
      </c>
      <c r="L21" s="105">
        <f>Без.НВ!L21+Без.Нн!L21</f>
        <v>4959872.2195082046</v>
      </c>
      <c r="M21" s="105">
        <f>Без.НВ!M21+Без.Нн!M21</f>
        <v>4776873.7407069122</v>
      </c>
      <c r="N21" s="105">
        <f>Без.НВ!N21+Без.Нн!N21</f>
        <v>4677779.4897576626</v>
      </c>
      <c r="O21" s="105">
        <f>Без.НВ!O21+Без.Нн!O21</f>
        <v>4596334.3356846729</v>
      </c>
      <c r="P21" s="105">
        <v>4462225.8849584218</v>
      </c>
      <c r="Q21" s="105">
        <v>4193060.9886518032</v>
      </c>
      <c r="R21" s="105">
        <v>4110906.8057434889</v>
      </c>
      <c r="S21" s="105">
        <v>3930913.0261739003</v>
      </c>
      <c r="T21" s="105">
        <v>3601576.6413191813</v>
      </c>
      <c r="U21" s="105">
        <v>3553759.276989229</v>
      </c>
      <c r="V21" s="105">
        <v>3439829.4570001285</v>
      </c>
      <c r="W21" s="105">
        <v>3375954.076561416</v>
      </c>
      <c r="X21" s="105">
        <v>3186512.9409116567</v>
      </c>
      <c r="Y21" s="105">
        <v>3259473.1729601715</v>
      </c>
      <c r="Z21" s="105">
        <v>3242180.81840879</v>
      </c>
      <c r="AA21" s="105">
        <v>3321745.3386039105</v>
      </c>
      <c r="AB21" s="105">
        <v>3437499.6488399627</v>
      </c>
      <c r="AC21" s="105">
        <v>3579424.8972678035</v>
      </c>
      <c r="AD21" s="105">
        <v>3133856.8905607201</v>
      </c>
      <c r="AE21" s="105">
        <v>2972158.3299556598</v>
      </c>
      <c r="AF21" s="105">
        <v>2893208.8167973901</v>
      </c>
      <c r="AG21" s="105">
        <v>2880857.5715537602</v>
      </c>
      <c r="AH21" s="105">
        <v>2724683.6506269099</v>
      </c>
      <c r="AI21" s="105">
        <v>2657427.9184981198</v>
      </c>
      <c r="AJ21" s="105">
        <v>2658868.2475128402</v>
      </c>
      <c r="AK21" s="105">
        <v>2689568.4582505599</v>
      </c>
      <c r="AL21" s="105">
        <v>2989359.6846944098</v>
      </c>
      <c r="AM21" s="105">
        <f>'[3]Остаток_по срокам_безотз'!B26</f>
        <v>2875394.7876796001</v>
      </c>
      <c r="AN21"/>
      <c r="AO21"/>
      <c r="AP21"/>
      <c r="AQ21"/>
      <c r="AR21"/>
      <c r="AS21"/>
      <c r="AT21"/>
      <c r="AU21"/>
      <c r="AV21"/>
      <c r="AW21"/>
    </row>
    <row r="22" spans="1:49" s="1" customFormat="1" ht="13.35" customHeight="1" x14ac:dyDescent="0.2">
      <c r="A22" s="100" t="s">
        <v>20</v>
      </c>
      <c r="B22" s="105">
        <f>Без.НВ!B22+Без.Нн!B22</f>
        <v>2989531.87111517</v>
      </c>
      <c r="C22" s="105">
        <f>Без.НВ!C22+Без.Нн!C22</f>
        <v>3035146.3034076961</v>
      </c>
      <c r="D22" s="105">
        <f>Без.НВ!D22+Без.Нн!D22</f>
        <v>3299090.5007884749</v>
      </c>
      <c r="E22" s="105">
        <f>Без.НВ!E22+Без.Нн!E22</f>
        <v>3467696.4417387</v>
      </c>
      <c r="F22" s="105">
        <f>Без.НВ!F22+Без.Нн!F22</f>
        <v>3260414.2453156859</v>
      </c>
      <c r="G22" s="105">
        <f>Без.НВ!G22+Без.Нн!G22</f>
        <v>3223623.4462106102</v>
      </c>
      <c r="H22" s="105">
        <f>Без.НВ!H22+Без.Нн!H22</f>
        <v>3256599.2225865363</v>
      </c>
      <c r="I22" s="105">
        <f>Без.НВ!I22+Без.Нн!I22</f>
        <v>3333672.36542698</v>
      </c>
      <c r="J22" s="105">
        <f>Без.НВ!J22+Без.Нн!J22</f>
        <v>3567088.5931057646</v>
      </c>
      <c r="K22" s="105">
        <f>Без.НВ!K22+Без.Нн!K22</f>
        <v>3656929.5768820574</v>
      </c>
      <c r="L22" s="105">
        <f>Без.НВ!L22+Без.Нн!L22</f>
        <v>3666802.6518159481</v>
      </c>
      <c r="M22" s="105">
        <f>Без.НВ!M22+Без.Нн!M22</f>
        <v>3667577.612659066</v>
      </c>
      <c r="N22" s="105">
        <f>Без.НВ!N22+Без.Нн!N22</f>
        <v>3738184.1509436909</v>
      </c>
      <c r="O22" s="105">
        <f>Без.НВ!O22+Без.Нн!O22</f>
        <v>3815387.7156560309</v>
      </c>
      <c r="P22" s="105">
        <v>3866027.0149856731</v>
      </c>
      <c r="Q22" s="105">
        <v>3844506.0198614192</v>
      </c>
      <c r="R22" s="105">
        <v>4088092.7132671764</v>
      </c>
      <c r="S22" s="105">
        <v>4002430.9741953425</v>
      </c>
      <c r="T22" s="105">
        <v>4124633.1626933897</v>
      </c>
      <c r="U22" s="105">
        <v>3919315.6292540338</v>
      </c>
      <c r="V22" s="105">
        <v>4042725.3569626957</v>
      </c>
      <c r="W22" s="105">
        <v>4378513.639506775</v>
      </c>
      <c r="X22" s="105">
        <v>4303903.3951380607</v>
      </c>
      <c r="Y22" s="105">
        <v>4445726.5946979448</v>
      </c>
      <c r="Z22" s="105">
        <v>4491323.0713523012</v>
      </c>
      <c r="AA22" s="105">
        <v>4798354.4884954272</v>
      </c>
      <c r="AB22" s="105">
        <v>4808806.2216102909</v>
      </c>
      <c r="AC22" s="105">
        <v>4413191.007443266</v>
      </c>
      <c r="AD22" s="105">
        <v>4208098.3811719799</v>
      </c>
      <c r="AE22" s="105">
        <v>4287072.7848754199</v>
      </c>
      <c r="AF22" s="105">
        <v>4615073.0884910999</v>
      </c>
      <c r="AG22" s="105">
        <v>4721915.7835040595</v>
      </c>
      <c r="AH22" s="105">
        <v>4846006.0912940903</v>
      </c>
      <c r="AI22" s="105">
        <v>4801370.2046159301</v>
      </c>
      <c r="AJ22" s="105">
        <v>4712983.0692202598</v>
      </c>
      <c r="AK22" s="105">
        <v>4907349.4584269803</v>
      </c>
      <c r="AL22" s="105">
        <v>5168859.8376016598</v>
      </c>
      <c r="AM22" s="105">
        <f>'[3]Остаток_по срокам_безотз'!B27</f>
        <v>5134734.3643735303</v>
      </c>
      <c r="AN22"/>
      <c r="AO22"/>
      <c r="AP22"/>
      <c r="AQ22"/>
      <c r="AR22"/>
      <c r="AS22"/>
      <c r="AT22"/>
      <c r="AU22"/>
      <c r="AV22"/>
      <c r="AW22"/>
    </row>
    <row r="23" spans="1:49" s="1" customFormat="1" ht="13.35" customHeight="1" x14ac:dyDescent="0.2">
      <c r="A23" s="99" t="s">
        <v>17</v>
      </c>
      <c r="B23" s="105">
        <f>Без.НВ!B23+Без.Нн!B23</f>
        <v>1366172.3303588871</v>
      </c>
      <c r="C23" s="105">
        <f>Без.НВ!C23+Без.Нн!C23</f>
        <v>1465426.7467121519</v>
      </c>
      <c r="D23" s="105">
        <f>Без.НВ!D23+Без.Нн!D23</f>
        <v>1460652.6379388003</v>
      </c>
      <c r="E23" s="105">
        <f>Без.НВ!E23+Без.Нн!E23</f>
        <v>1512430.1027362</v>
      </c>
      <c r="F23" s="105">
        <f>Без.НВ!F23+Без.Нн!F23</f>
        <v>1411310.573654528</v>
      </c>
      <c r="G23" s="105">
        <f>Без.НВ!G23+Без.Нн!G23</f>
        <v>1428638.405581905</v>
      </c>
      <c r="H23" s="105">
        <f>Без.НВ!H23+Без.Нн!H23</f>
        <v>1368892.59099976</v>
      </c>
      <c r="I23" s="105">
        <f>Без.НВ!I23+Без.Нн!I23</f>
        <v>1440385.1385450419</v>
      </c>
      <c r="J23" s="105">
        <f>Без.НВ!J23+Без.Нн!J23</f>
        <v>1616329.6695862282</v>
      </c>
      <c r="K23" s="105">
        <f>Без.НВ!K23+Без.Нн!K23</f>
        <v>1769583.0293240896</v>
      </c>
      <c r="L23" s="105">
        <f>Без.НВ!L23+Без.Нн!L23</f>
        <v>1885335.2547016144</v>
      </c>
      <c r="M23" s="105">
        <f>Без.НВ!M23+Без.Нн!M23</f>
        <v>1979680.9652673439</v>
      </c>
      <c r="N23" s="105">
        <f>Без.НВ!N23+Без.Нн!N23</f>
        <v>1928697.0147570195</v>
      </c>
      <c r="O23" s="105">
        <f>Без.НВ!O23+Без.Нн!O23</f>
        <v>2040256.1334065581</v>
      </c>
      <c r="P23" s="105">
        <v>2069182.6737144415</v>
      </c>
      <c r="Q23" s="105">
        <v>2077988.8437050898</v>
      </c>
      <c r="R23" s="105">
        <v>2155761.5092377793</v>
      </c>
      <c r="S23" s="105">
        <v>2127721.6849393784</v>
      </c>
      <c r="T23" s="105">
        <v>2450563.5004715594</v>
      </c>
      <c r="U23" s="105">
        <v>2356142.9353060718</v>
      </c>
      <c r="V23" s="105">
        <v>2614915.1099505397</v>
      </c>
      <c r="W23" s="105">
        <v>2937084.4364311043</v>
      </c>
      <c r="X23" s="105">
        <v>2947872.5048623523</v>
      </c>
      <c r="Y23" s="105">
        <v>2993776.1194851077</v>
      </c>
      <c r="Z23" s="105">
        <v>2984178.4581608037</v>
      </c>
      <c r="AA23" s="105">
        <v>3355051.4114250867</v>
      </c>
      <c r="AB23" s="105">
        <v>3328756.1895915125</v>
      </c>
      <c r="AC23" s="105">
        <v>2976869.4611881375</v>
      </c>
      <c r="AD23" s="105">
        <v>2868935.37299236</v>
      </c>
      <c r="AE23" s="105">
        <v>2983723.9317800901</v>
      </c>
      <c r="AF23" s="105">
        <v>3360644.1837292402</v>
      </c>
      <c r="AG23" s="105">
        <v>3443932.3626160598</v>
      </c>
      <c r="AH23" s="105">
        <v>3580407.2683124701</v>
      </c>
      <c r="AI23" s="105">
        <v>3529581.2375285099</v>
      </c>
      <c r="AJ23" s="105">
        <v>3364679.89594083</v>
      </c>
      <c r="AK23" s="105">
        <v>3444164.64284703</v>
      </c>
      <c r="AL23" s="105">
        <v>3555261.5704939598</v>
      </c>
      <c r="AM23" s="105">
        <f>'[3]Остаток_по срокам_безотз'!B28</f>
        <v>3312426.8635763298</v>
      </c>
      <c r="AN23"/>
      <c r="AO23"/>
      <c r="AP23"/>
      <c r="AQ23"/>
      <c r="AR23"/>
      <c r="AS23"/>
      <c r="AT23"/>
      <c r="AU23"/>
      <c r="AV23"/>
      <c r="AW23"/>
    </row>
    <row r="24" spans="1:49" s="1" customFormat="1" ht="13.35" customHeight="1" x14ac:dyDescent="0.2">
      <c r="A24" s="99" t="s">
        <v>18</v>
      </c>
      <c r="B24" s="105">
        <f>Без.НВ!B24+Без.Нн!B24</f>
        <v>1298251.9111872739</v>
      </c>
      <c r="C24" s="105">
        <f>Без.НВ!C24+Без.Нн!C24</f>
        <v>1309044.8875793801</v>
      </c>
      <c r="D24" s="105">
        <f>Без.НВ!D24+Без.Нн!D24</f>
        <v>1443254.3471852499</v>
      </c>
      <c r="E24" s="105">
        <f>Без.НВ!E24+Без.Нн!E24</f>
        <v>1559799.2983023</v>
      </c>
      <c r="F24" s="105">
        <f>Без.НВ!F24+Без.Нн!F24</f>
        <v>1516662.3203513059</v>
      </c>
      <c r="G24" s="105">
        <f>Без.НВ!G24+Без.Нн!G24</f>
        <v>1521474.2820732752</v>
      </c>
      <c r="H24" s="105">
        <f>Без.НВ!H24+Без.Нн!H24</f>
        <v>1566147.2279692041</v>
      </c>
      <c r="I24" s="105">
        <f>Без.НВ!I24+Без.Нн!I24</f>
        <v>1605883.1763930861</v>
      </c>
      <c r="J24" s="105">
        <f>Без.НВ!J24+Без.Нн!J24</f>
        <v>1734449.440108432</v>
      </c>
      <c r="K24" s="105">
        <f>Без.НВ!K24+Без.Нн!K24</f>
        <v>1629661.6595411692</v>
      </c>
      <c r="L24" s="105">
        <f>Без.НВ!L24+Без.Нн!L24</f>
        <v>1517463.8750421065</v>
      </c>
      <c r="M24" s="105">
        <f>Без.НВ!M24+Без.Нн!M24</f>
        <v>1425521.7612978343</v>
      </c>
      <c r="N24" s="105">
        <f>Без.НВ!N24+Без.Нн!N24</f>
        <v>1536875.1070956809</v>
      </c>
      <c r="O24" s="105">
        <f>Без.НВ!O24+Без.Нн!O24</f>
        <v>1468165.7544523589</v>
      </c>
      <c r="P24" s="105">
        <v>1466344.7631890695</v>
      </c>
      <c r="Q24" s="105">
        <v>1510678.1337808222</v>
      </c>
      <c r="R24" s="105">
        <v>1523726.9127036391</v>
      </c>
      <c r="S24" s="105">
        <v>1485668.7757151653</v>
      </c>
      <c r="T24" s="105">
        <v>1383768.1406486563</v>
      </c>
      <c r="U24" s="105">
        <v>1220206.6304022013</v>
      </c>
      <c r="V24" s="105">
        <v>1080860.4859768024</v>
      </c>
      <c r="W24" s="105">
        <v>1099969.3150132536</v>
      </c>
      <c r="X24" s="105">
        <v>1061462.8457267927</v>
      </c>
      <c r="Y24" s="105">
        <v>1141383.7202170417</v>
      </c>
      <c r="Z24" s="105">
        <v>1179914.1385181991</v>
      </c>
      <c r="AA24" s="105">
        <v>1075588.8998173235</v>
      </c>
      <c r="AB24" s="105">
        <v>1149342.8820761032</v>
      </c>
      <c r="AC24" s="105">
        <v>1100241.8003835878</v>
      </c>
      <c r="AD24" s="105">
        <v>1012475.29710459</v>
      </c>
      <c r="AE24" s="105">
        <v>1013973.1729738</v>
      </c>
      <c r="AF24" s="105">
        <v>976206.05721660098</v>
      </c>
      <c r="AG24" s="105">
        <v>910858.81499299896</v>
      </c>
      <c r="AH24" s="105">
        <v>936318.63563693</v>
      </c>
      <c r="AI24" s="105">
        <v>938603.03370646795</v>
      </c>
      <c r="AJ24" s="105">
        <v>997628.76035618503</v>
      </c>
      <c r="AK24" s="105">
        <v>1115335.04055834</v>
      </c>
      <c r="AL24" s="105">
        <v>1254656.46294097</v>
      </c>
      <c r="AM24" s="105">
        <f>'[3]Остаток_по срокам_безотз'!B29</f>
        <v>1502613.9327523401</v>
      </c>
      <c r="AN24"/>
      <c r="AO24"/>
      <c r="AP24"/>
      <c r="AQ24"/>
      <c r="AR24"/>
      <c r="AS24"/>
      <c r="AT24"/>
      <c r="AU24"/>
      <c r="AV24"/>
      <c r="AW24"/>
    </row>
    <row r="25" spans="1:49" s="1" customFormat="1" ht="13.35" customHeight="1" x14ac:dyDescent="0.2">
      <c r="A25" s="99" t="s">
        <v>19</v>
      </c>
      <c r="B25" s="105">
        <f>Без.НВ!B25+Без.Нн!B25</f>
        <v>325107.629569009</v>
      </c>
      <c r="C25" s="105">
        <f>Без.НВ!C25+Без.Нн!C25</f>
        <v>260674.669116164</v>
      </c>
      <c r="D25" s="105">
        <f>Без.НВ!D25+Без.Нн!D25</f>
        <v>395183.5156644251</v>
      </c>
      <c r="E25" s="105">
        <f>Без.НВ!E25+Без.Нн!E25</f>
        <v>395467.04070020001</v>
      </c>
      <c r="F25" s="105">
        <f>Без.НВ!F25+Без.Нн!F25</f>
        <v>332441.35130985203</v>
      </c>
      <c r="G25" s="105">
        <f>Без.НВ!G25+Без.Нн!G25</f>
        <v>273510.75855542999</v>
      </c>
      <c r="H25" s="105">
        <f>Без.НВ!H25+Без.Нн!H25</f>
        <v>321559.40361757192</v>
      </c>
      <c r="I25" s="105">
        <f>Без.НВ!I25+Без.Нн!I25</f>
        <v>287404.05048885196</v>
      </c>
      <c r="J25" s="105">
        <f>Без.НВ!J25+Без.Нн!J25</f>
        <v>216309.48341110401</v>
      </c>
      <c r="K25" s="105">
        <f>Без.НВ!K25+Без.Нн!K25</f>
        <v>257684.88801679798</v>
      </c>
      <c r="L25" s="105">
        <f>Без.НВ!L25+Без.Нн!L25</f>
        <v>264003.52207222651</v>
      </c>
      <c r="M25" s="105">
        <f>Без.НВ!M25+Без.Нн!M25</f>
        <v>262374.88609388773</v>
      </c>
      <c r="N25" s="105">
        <f>Без.НВ!N25+Без.Нн!N25</f>
        <v>272612.02909099043</v>
      </c>
      <c r="O25" s="105">
        <f>Без.НВ!O25+Без.Нн!O25</f>
        <v>306965.82779711345</v>
      </c>
      <c r="P25" s="105">
        <v>330499.57808216225</v>
      </c>
      <c r="Q25" s="105">
        <v>255839.04237550701</v>
      </c>
      <c r="R25" s="105">
        <v>408604.29132575856</v>
      </c>
      <c r="S25" s="105">
        <v>389040.51354079804</v>
      </c>
      <c r="T25" s="105">
        <v>290301.52157317428</v>
      </c>
      <c r="U25" s="105">
        <v>342966.06354576128</v>
      </c>
      <c r="V25" s="105">
        <v>346949.76103535341</v>
      </c>
      <c r="W25" s="105">
        <v>341459.88806241774</v>
      </c>
      <c r="X25" s="105">
        <v>294568.04454891681</v>
      </c>
      <c r="Y25" s="105">
        <v>310566.75499579497</v>
      </c>
      <c r="Z25" s="105">
        <v>327230.47467329865</v>
      </c>
      <c r="AA25" s="105">
        <v>367714.17725301749</v>
      </c>
      <c r="AB25" s="105">
        <v>330707.14994267607</v>
      </c>
      <c r="AC25" s="105">
        <v>336079.74587154161</v>
      </c>
      <c r="AD25" s="105">
        <v>326687.71107502899</v>
      </c>
      <c r="AE25" s="105">
        <v>289375.68012152601</v>
      </c>
      <c r="AF25" s="105">
        <v>278222.847545258</v>
      </c>
      <c r="AG25" s="105">
        <v>367124.605895004</v>
      </c>
      <c r="AH25" s="105">
        <v>329280.18734469102</v>
      </c>
      <c r="AI25" s="105">
        <v>333185.93338095199</v>
      </c>
      <c r="AJ25" s="105">
        <v>350674.41292324098</v>
      </c>
      <c r="AK25" s="105">
        <v>347849.77502161701</v>
      </c>
      <c r="AL25" s="105">
        <v>358941.80416673201</v>
      </c>
      <c r="AM25" s="105">
        <f>'[3]Остаток_по срокам_безотз'!B30</f>
        <v>319693.56804486102</v>
      </c>
      <c r="AN25"/>
      <c r="AO25"/>
      <c r="AP25"/>
      <c r="AQ25"/>
      <c r="AR25"/>
      <c r="AS25"/>
      <c r="AT25"/>
      <c r="AU25"/>
      <c r="AV25"/>
      <c r="AW25"/>
    </row>
    <row r="26" spans="1:49" s="1" customFormat="1" ht="13.35" customHeight="1" x14ac:dyDescent="0.2">
      <c r="A26" s="100" t="s">
        <v>5</v>
      </c>
      <c r="B26" s="105">
        <f>Без.НВ!B26+Без.Нн!B26</f>
        <v>11852724.271006003</v>
      </c>
      <c r="C26" s="105">
        <f>Без.НВ!C26+Без.Нн!C26</f>
        <v>12125551.09357401</v>
      </c>
      <c r="D26" s="105">
        <f>Без.НВ!D26+Без.Нн!D26</f>
        <v>12481201.303145189</v>
      </c>
      <c r="E26" s="105">
        <f>Без.НВ!E26+Без.Нн!E26</f>
        <v>13484326.733165959</v>
      </c>
      <c r="F26" s="105">
        <f>Без.НВ!F26+Без.Нн!F26</f>
        <v>12617356.219677348</v>
      </c>
      <c r="G26" s="105">
        <f>Без.НВ!G26+Без.Нн!G26</f>
        <v>12453740.83458117</v>
      </c>
      <c r="H26" s="105">
        <f>Без.НВ!H26+Без.Нн!H26</f>
        <v>12293159.838978931</v>
      </c>
      <c r="I26" s="105">
        <f>Без.НВ!I26+Без.Нн!I26</f>
        <v>12360752.796749029</v>
      </c>
      <c r="J26" s="105">
        <f>Без.НВ!J26+Без.Нн!J26</f>
        <v>12528502.947260652</v>
      </c>
      <c r="K26" s="105">
        <f>Без.НВ!K26+Без.Нн!K26</f>
        <v>11963832.465947779</v>
      </c>
      <c r="L26" s="105">
        <f>Без.НВ!L26+Без.Нн!L26</f>
        <v>11744675.359754458</v>
      </c>
      <c r="M26" s="105">
        <f>Без.НВ!M26+Без.Нн!M26</f>
        <v>11569898.992255742</v>
      </c>
      <c r="N26" s="105">
        <f>Без.НВ!N26+Без.Нн!N26</f>
        <v>11639833.36672217</v>
      </c>
      <c r="O26" s="105">
        <f>Без.НВ!O26+Без.Нн!O26</f>
        <v>11752751.884227933</v>
      </c>
      <c r="P26" s="105">
        <v>11682233.88751683</v>
      </c>
      <c r="Q26" s="105">
        <v>11636065.357918661</v>
      </c>
      <c r="R26" s="105">
        <v>11336465.629465558</v>
      </c>
      <c r="S26" s="105">
        <v>10973340.626830248</v>
      </c>
      <c r="T26" s="105">
        <v>10567536.149455225</v>
      </c>
      <c r="U26" s="105">
        <v>10425592.768887395</v>
      </c>
      <c r="V26" s="105">
        <v>10485334.143184025</v>
      </c>
      <c r="W26" s="105">
        <v>10726525.016626108</v>
      </c>
      <c r="X26" s="105">
        <v>10719314.742994662</v>
      </c>
      <c r="Y26" s="105">
        <v>11155026.348009191</v>
      </c>
      <c r="Z26" s="105">
        <v>11292115.299558533</v>
      </c>
      <c r="AA26" s="105">
        <v>11666172.506398775</v>
      </c>
      <c r="AB26" s="105">
        <v>12071710.540645007</v>
      </c>
      <c r="AC26" s="105">
        <v>12316122.035705963</v>
      </c>
      <c r="AD26" s="105">
        <v>11460504.453011001</v>
      </c>
      <c r="AE26" s="105">
        <v>11398283.2081823</v>
      </c>
      <c r="AF26" s="105">
        <v>11575603.984767601</v>
      </c>
      <c r="AG26" s="105">
        <v>11755266.625988999</v>
      </c>
      <c r="AH26" s="105">
        <v>11718644.6350745</v>
      </c>
      <c r="AI26" s="105">
        <v>11648098.292107699</v>
      </c>
      <c r="AJ26" s="105">
        <v>11551350.9240162</v>
      </c>
      <c r="AK26" s="105">
        <v>11601823.3621305</v>
      </c>
      <c r="AL26" s="105">
        <v>12462327.397531699</v>
      </c>
      <c r="AM26" s="105">
        <f>'[3]Остаток_по срокам_безотз'!B31</f>
        <v>12344054.7188296</v>
      </c>
      <c r="AN26"/>
      <c r="AO26"/>
      <c r="AP26"/>
      <c r="AQ26"/>
      <c r="AR26"/>
      <c r="AS26"/>
      <c r="AT26"/>
      <c r="AU26"/>
      <c r="AV26"/>
      <c r="AW26"/>
    </row>
    <row r="27" spans="1:49" s="1" customFormat="1" ht="13.35" customHeight="1" x14ac:dyDescent="0.2">
      <c r="A27" s="99" t="s">
        <v>17</v>
      </c>
      <c r="B27" s="105">
        <f>Без.НВ!B27+Без.Нн!B27</f>
        <v>2911771.4022053708</v>
      </c>
      <c r="C27" s="105">
        <f>Без.НВ!C27+Без.Нн!C27</f>
        <v>2991868.7580681639</v>
      </c>
      <c r="D27" s="105">
        <f>Без.НВ!D27+Без.Нн!D27</f>
        <v>3041894.9484356497</v>
      </c>
      <c r="E27" s="105">
        <f>Без.НВ!E27+Без.Нн!E27</f>
        <v>3157312.3154988997</v>
      </c>
      <c r="F27" s="105">
        <f>Без.НВ!F27+Без.Нн!F27</f>
        <v>2828833.2624507826</v>
      </c>
      <c r="G27" s="105">
        <f>Без.НВ!G27+Без.Нн!G27</f>
        <v>2763063.9559201552</v>
      </c>
      <c r="H27" s="105">
        <f>Без.НВ!H27+Без.Нн!H27</f>
        <v>2734132.957327072</v>
      </c>
      <c r="I27" s="105">
        <f>Без.НВ!I27+Без.Нн!I27</f>
        <v>2707440.922573626</v>
      </c>
      <c r="J27" s="105">
        <f>Без.НВ!J27+Без.Нн!J27</f>
        <v>2585745.6651186561</v>
      </c>
      <c r="K27" s="105">
        <f>Без.НВ!K27+Без.Нн!K27</f>
        <v>2459428.6734975372</v>
      </c>
      <c r="L27" s="105">
        <f>Без.НВ!L27+Без.Нн!L27</f>
        <v>2529318.6029088143</v>
      </c>
      <c r="M27" s="105">
        <f>Без.НВ!M27+Без.Нн!M27</f>
        <v>2740148.7876352174</v>
      </c>
      <c r="N27" s="105">
        <f>Без.НВ!N27+Без.Нн!N27</f>
        <v>3072153.1288840761</v>
      </c>
      <c r="O27" s="105">
        <f>Без.НВ!O27+Без.Нн!O27</f>
        <v>3393442.094340696</v>
      </c>
      <c r="P27" s="105">
        <v>3636744.3806265611</v>
      </c>
      <c r="Q27" s="105">
        <v>3921234.2979394523</v>
      </c>
      <c r="R27" s="105">
        <v>3917826.8719766522</v>
      </c>
      <c r="S27" s="105">
        <v>3802497.7341612685</v>
      </c>
      <c r="T27" s="105">
        <v>3747925.4047316555</v>
      </c>
      <c r="U27" s="105">
        <v>3831914.1380695947</v>
      </c>
      <c r="V27" s="105">
        <v>4065846.8413514635</v>
      </c>
      <c r="W27" s="105">
        <v>4296846.2731836904</v>
      </c>
      <c r="X27" s="105">
        <v>4374888.5901413849</v>
      </c>
      <c r="Y27" s="105">
        <v>4536651.7457307652</v>
      </c>
      <c r="Z27" s="105">
        <v>4557145.5606597979</v>
      </c>
      <c r="AA27" s="105">
        <v>4704197.7028609095</v>
      </c>
      <c r="AB27" s="105">
        <v>4723416.5945639284</v>
      </c>
      <c r="AC27" s="105">
        <v>4704590.1687446292</v>
      </c>
      <c r="AD27" s="105">
        <v>4426109.91562929</v>
      </c>
      <c r="AE27" s="105">
        <v>4426832.1726744398</v>
      </c>
      <c r="AF27" s="105">
        <v>4549561.2055411097</v>
      </c>
      <c r="AG27" s="105">
        <v>4654268.9141876297</v>
      </c>
      <c r="AH27" s="105">
        <v>4594488.5112050101</v>
      </c>
      <c r="AI27" s="105">
        <v>4463635.8101848504</v>
      </c>
      <c r="AJ27" s="105">
        <v>4259097.9759074003</v>
      </c>
      <c r="AK27" s="105">
        <v>4092803.0913415202</v>
      </c>
      <c r="AL27" s="105">
        <v>4229698.6527588395</v>
      </c>
      <c r="AM27" s="105">
        <f>'[3]Остаток_по срокам_безотз'!B32</f>
        <v>4031819.6290128999</v>
      </c>
      <c r="AN27"/>
      <c r="AO27"/>
      <c r="AP27"/>
      <c r="AQ27"/>
      <c r="AR27"/>
      <c r="AS27"/>
      <c r="AT27"/>
      <c r="AU27"/>
      <c r="AV27"/>
      <c r="AW27"/>
    </row>
    <row r="28" spans="1:49" s="1" customFormat="1" ht="13.35" customHeight="1" x14ac:dyDescent="0.2">
      <c r="A28" s="99" t="s">
        <v>18</v>
      </c>
      <c r="B28" s="105">
        <f>Без.НВ!B28+Без.Нн!B28</f>
        <v>3048215.276641449</v>
      </c>
      <c r="C28" s="105">
        <f>Без.НВ!C28+Без.Нн!C28</f>
        <v>3080191.0980714401</v>
      </c>
      <c r="D28" s="105">
        <f>Без.НВ!D28+Без.Нн!D28</f>
        <v>3124699.6581050502</v>
      </c>
      <c r="E28" s="105">
        <f>Без.НВ!E28+Без.Нн!E28</f>
        <v>5208357.0590537004</v>
      </c>
      <c r="F28" s="105">
        <f>Без.НВ!F28+Без.Нн!F28</f>
        <v>5003415.4796935618</v>
      </c>
      <c r="G28" s="105">
        <f>Без.НВ!G28+Без.Нн!G28</f>
        <v>4960492.5809372552</v>
      </c>
      <c r="H28" s="105">
        <f>Без.НВ!H28+Без.Нн!H28</f>
        <v>4886461.6226573857</v>
      </c>
      <c r="I28" s="105">
        <f>Без.НВ!I28+Без.Нн!I28</f>
        <v>4908273.970697986</v>
      </c>
      <c r="J28" s="105">
        <f>Без.НВ!J28+Без.Нн!J28</f>
        <v>4930174.0780804297</v>
      </c>
      <c r="K28" s="105">
        <f>Без.НВ!K28+Без.Нн!K28</f>
        <v>4683518.5093756001</v>
      </c>
      <c r="L28" s="105">
        <f>Без.НВ!L28+Без.Нн!L28</f>
        <v>4519488.0594096649</v>
      </c>
      <c r="M28" s="105">
        <f>Без.НВ!M28+Без.Нн!M28</f>
        <v>4315251.3500074986</v>
      </c>
      <c r="N28" s="105">
        <f>Без.НВ!N28+Без.Нн!N28</f>
        <v>4162512.7771714209</v>
      </c>
      <c r="O28" s="105">
        <f>Без.НВ!O28+Без.Нн!O28</f>
        <v>4069941.2819996784</v>
      </c>
      <c r="P28" s="105">
        <v>3913763.2000140101</v>
      </c>
      <c r="Q28" s="105">
        <v>3777609.1137029114</v>
      </c>
      <c r="R28" s="105">
        <v>3716336.2430711719</v>
      </c>
      <c r="S28" s="105">
        <v>3628970.3800358754</v>
      </c>
      <c r="T28" s="105">
        <v>3508335.624977563</v>
      </c>
      <c r="U28" s="105">
        <v>3382885.4173743334</v>
      </c>
      <c r="V28" s="105">
        <v>3326607.6058677873</v>
      </c>
      <c r="W28" s="105">
        <v>3395184.5549434209</v>
      </c>
      <c r="X28" s="105">
        <v>3452481.256490536</v>
      </c>
      <c r="Y28" s="105">
        <v>3669468.1843140488</v>
      </c>
      <c r="Z28" s="105">
        <v>3820019.395163245</v>
      </c>
      <c r="AA28" s="105">
        <v>4007943.6421869714</v>
      </c>
      <c r="AB28" s="105">
        <v>4241501.4471837934</v>
      </c>
      <c r="AC28" s="105">
        <v>4368186.7155650714</v>
      </c>
      <c r="AD28" s="105">
        <v>4227225.3578960402</v>
      </c>
      <c r="AE28" s="105">
        <v>4288668.3856736897</v>
      </c>
      <c r="AF28" s="105">
        <v>4411056.8099743398</v>
      </c>
      <c r="AG28" s="105">
        <v>4587264.74614261</v>
      </c>
      <c r="AH28" s="105">
        <v>4728752.6605872698</v>
      </c>
      <c r="AI28" s="105">
        <v>4860220.4968056604</v>
      </c>
      <c r="AJ28" s="105">
        <v>4984059.1135191796</v>
      </c>
      <c r="AK28" s="105">
        <v>5167301.5875600101</v>
      </c>
      <c r="AL28" s="105">
        <v>5602210.8642451903</v>
      </c>
      <c r="AM28" s="105">
        <f>'[3]Остаток_по срокам_безотз'!B33</f>
        <v>5756533.8701820103</v>
      </c>
      <c r="AN28"/>
      <c r="AO28"/>
      <c r="AP28"/>
      <c r="AQ28"/>
      <c r="AR28"/>
      <c r="AS28"/>
      <c r="AT28"/>
      <c r="AU28"/>
      <c r="AV28"/>
      <c r="AW28"/>
    </row>
    <row r="29" spans="1:49" s="1" customFormat="1" ht="13.35" customHeight="1" x14ac:dyDescent="0.2">
      <c r="A29" s="99" t="s">
        <v>19</v>
      </c>
      <c r="B29" s="105">
        <f>Без.НВ!B29+Без.Нн!B29</f>
        <v>5892737.5921591818</v>
      </c>
      <c r="C29" s="105">
        <f>Без.НВ!C29+Без.Нн!C29</f>
        <v>6053491.237434404</v>
      </c>
      <c r="D29" s="105">
        <f>Без.НВ!D29+Без.Нн!D29</f>
        <v>6314606.6966044893</v>
      </c>
      <c r="E29" s="105">
        <f>Без.НВ!E29+Без.Нн!E29</f>
        <v>5118657.3586133607</v>
      </c>
      <c r="F29" s="105">
        <f>Без.НВ!F29+Без.Нн!F29</f>
        <v>4785107.4775330042</v>
      </c>
      <c r="G29" s="105">
        <f>Без.НВ!G29+Без.Нн!G29</f>
        <v>4730184.2977237599</v>
      </c>
      <c r="H29" s="105">
        <f>Без.НВ!H29+Без.Нн!H29</f>
        <v>4672565.2589944731</v>
      </c>
      <c r="I29" s="105">
        <f>Без.НВ!I29+Без.Нн!I29</f>
        <v>4745037.9034774173</v>
      </c>
      <c r="J29" s="105">
        <f>Без.НВ!J29+Без.Нн!J29</f>
        <v>5012583.2040615659</v>
      </c>
      <c r="K29" s="105">
        <f>Без.НВ!K29+Без.Нн!K29</f>
        <v>4820885.2830746425</v>
      </c>
      <c r="L29" s="105">
        <f>Без.НВ!L29+Без.Нн!L29</f>
        <v>4695868.6974359779</v>
      </c>
      <c r="M29" s="105">
        <f>Без.НВ!M29+Без.Нн!M29</f>
        <v>4514498.8546130247</v>
      </c>
      <c r="N29" s="105">
        <f>Без.НВ!N29+Без.Нн!N29</f>
        <v>4405167.4606666723</v>
      </c>
      <c r="O29" s="105">
        <f>Без.НВ!O29+Без.Нн!O29</f>
        <v>4289368.5078875599</v>
      </c>
      <c r="P29" s="105">
        <v>4131726.3068762603</v>
      </c>
      <c r="Q29" s="105">
        <v>3937221.9462762964</v>
      </c>
      <c r="R29" s="105">
        <v>3702302.5144177307</v>
      </c>
      <c r="S29" s="105">
        <v>3541872.5126331025</v>
      </c>
      <c r="T29" s="105">
        <v>3311275.1197460061</v>
      </c>
      <c r="U29" s="105">
        <v>3210793.2134434679</v>
      </c>
      <c r="V29" s="105">
        <v>3092879.695964775</v>
      </c>
      <c r="W29" s="105">
        <v>3034494.1884989985</v>
      </c>
      <c r="X29" s="105">
        <v>2891944.8963627396</v>
      </c>
      <c r="Y29" s="105">
        <v>2948906.4179643765</v>
      </c>
      <c r="Z29" s="105">
        <v>2914950.3437354919</v>
      </c>
      <c r="AA29" s="105">
        <v>2954031.1613508924</v>
      </c>
      <c r="AB29" s="105">
        <v>3106792.4988972861</v>
      </c>
      <c r="AC29" s="105">
        <v>3243345.1513962625</v>
      </c>
      <c r="AD29" s="105">
        <v>2807169.1794856898</v>
      </c>
      <c r="AE29" s="105">
        <v>2682782.64983413</v>
      </c>
      <c r="AF29" s="105">
        <v>2614985.96925213</v>
      </c>
      <c r="AG29" s="105">
        <v>2513732.9656587602</v>
      </c>
      <c r="AH29" s="105">
        <v>2395403.4632822201</v>
      </c>
      <c r="AI29" s="105">
        <v>2324241.98511717</v>
      </c>
      <c r="AJ29" s="105">
        <v>2308193.8345896001</v>
      </c>
      <c r="AK29" s="105">
        <v>2341718.6832289398</v>
      </c>
      <c r="AL29" s="105">
        <v>2630417.8805276798</v>
      </c>
      <c r="AM29" s="105">
        <f>'[3]Остаток_по срокам_безотз'!B34</f>
        <v>2555701.2196347401</v>
      </c>
      <c r="AN29"/>
      <c r="AO29"/>
      <c r="AP29"/>
      <c r="AQ29"/>
      <c r="AR29"/>
      <c r="AS29"/>
      <c r="AT29"/>
      <c r="AU29"/>
      <c r="AV29"/>
      <c r="AW29"/>
    </row>
    <row r="30" spans="1:49" s="98" customFormat="1" ht="13.35" customHeight="1" outlineLevel="1" x14ac:dyDescent="0.2">
      <c r="A30" s="101" t="s">
        <v>22</v>
      </c>
      <c r="B30" s="106">
        <f>Без.НВ!B30+Без.Нн!B30</f>
        <v>10000.802328</v>
      </c>
      <c r="C30" s="106">
        <f>Без.НВ!C30+Без.Нн!C30</f>
        <v>8222.3103295000001</v>
      </c>
      <c r="D30" s="106">
        <f>Без.НВ!D30+Без.Нн!D30</f>
        <v>8769.3123899999991</v>
      </c>
      <c r="E30" s="106">
        <f>Без.НВ!E30+Без.Нн!E30</f>
        <v>9888.8575705000003</v>
      </c>
      <c r="F30" s="106">
        <f>Без.НВ!F30+Без.Нн!F30</f>
        <v>8695.6166935000001</v>
      </c>
      <c r="G30" s="106">
        <f>Без.НВ!G30+Без.Нн!G30</f>
        <v>8168.7217894999994</v>
      </c>
      <c r="H30" s="106">
        <f>Без.НВ!H30+Без.Нн!H30</f>
        <v>7613.641067999999</v>
      </c>
      <c r="I30" s="106">
        <f>Без.НВ!I30+Без.Нн!I30</f>
        <v>7241.0725310000007</v>
      </c>
      <c r="J30" s="106">
        <f>Без.НВ!J30+Без.Нн!J30</f>
        <v>7051.0685652000002</v>
      </c>
      <c r="K30" s="106">
        <f>Без.НВ!K30+Без.Нн!K30</f>
        <v>6450.5829375000003</v>
      </c>
      <c r="L30" s="106">
        <f>Без.НВ!L30+Без.Нн!L30</f>
        <v>5103.5639861359996</v>
      </c>
      <c r="M30" s="106">
        <f>Без.НВ!M30+Без.Нн!M30</f>
        <v>3725.503416041</v>
      </c>
      <c r="N30" s="106">
        <f>Без.НВ!N30+Без.Нн!N30</f>
        <v>2432.4365323000002</v>
      </c>
      <c r="O30" s="106">
        <f>Без.НВ!O30+Без.Нн!O30</f>
        <v>2473.5591129919999</v>
      </c>
      <c r="P30" s="106">
        <v>2454.5309214399999</v>
      </c>
      <c r="Q30" s="106">
        <v>2475.561008312</v>
      </c>
      <c r="R30" s="106">
        <v>2416.4760613919998</v>
      </c>
      <c r="S30" s="106">
        <v>2409.4371012380002</v>
      </c>
      <c r="T30" s="106">
        <v>2340.4348117759996</v>
      </c>
      <c r="U30" s="106">
        <v>2323.5056247500002</v>
      </c>
      <c r="V30" s="106">
        <v>2346.7822212799997</v>
      </c>
      <c r="W30" s="106">
        <v>2395.5727697720004</v>
      </c>
      <c r="X30" s="106">
        <v>2983.1318224280003</v>
      </c>
      <c r="Y30" s="106">
        <v>3938.47928095</v>
      </c>
      <c r="Z30" s="106">
        <v>4271.4960951450003</v>
      </c>
      <c r="AA30" s="106">
        <v>5454.8929898590004</v>
      </c>
      <c r="AB30" s="106">
        <v>5779.5465722669996</v>
      </c>
      <c r="AC30" s="106">
        <v>6431.979029348</v>
      </c>
      <c r="AD30" s="106">
        <v>6323.3324290439996</v>
      </c>
      <c r="AE30" s="106">
        <v>6758.7709158320004</v>
      </c>
      <c r="AF30" s="106">
        <v>6760.2549352349997</v>
      </c>
      <c r="AG30" s="106">
        <v>7043.6108474700004</v>
      </c>
      <c r="AH30" s="106">
        <v>5337.6099288389996</v>
      </c>
      <c r="AI30" s="106">
        <v>5293.7540694509999</v>
      </c>
      <c r="AJ30" s="106">
        <v>5292.0905120440002</v>
      </c>
      <c r="AK30" s="106">
        <v>4561.9177386330002</v>
      </c>
      <c r="AL30" s="106">
        <v>4446.3330516919996</v>
      </c>
      <c r="AM30" s="106">
        <f>'[3]Остаток_по срокам_безотз'!B35</f>
        <v>4147.1748682999996</v>
      </c>
      <c r="AN30"/>
      <c r="AO30"/>
      <c r="AP30"/>
      <c r="AQ30"/>
      <c r="AR30"/>
      <c r="AS30"/>
      <c r="AT30"/>
      <c r="AU30"/>
      <c r="AV30"/>
      <c r="AW30"/>
    </row>
    <row r="31" spans="1:49" s="1" customFormat="1" ht="13.35" customHeight="1" outlineLevel="1" x14ac:dyDescent="0.2">
      <c r="A31" s="99" t="s">
        <v>17</v>
      </c>
      <c r="B31" s="105">
        <f>Без.НВ!B31+Без.Нн!B31</f>
        <v>0</v>
      </c>
      <c r="C31" s="105">
        <f>Без.НВ!C31+Без.Нн!C31</f>
        <v>0</v>
      </c>
      <c r="D31" s="105">
        <f>Без.НВ!D31+Без.Нн!D31</f>
        <v>400</v>
      </c>
      <c r="E31" s="105">
        <f>Без.НВ!E31+Без.Нн!E31</f>
        <v>400</v>
      </c>
      <c r="F31" s="105">
        <f>Без.НВ!F31+Без.Нн!F31</f>
        <v>300</v>
      </c>
      <c r="G31" s="105">
        <f>Без.НВ!G31+Без.Нн!G31</f>
        <v>333.04300000000001</v>
      </c>
      <c r="H31" s="105">
        <f>Без.НВ!H31+Без.Нн!H31</f>
        <v>300</v>
      </c>
      <c r="I31" s="105">
        <f>Без.НВ!I31+Без.Нн!I31</f>
        <v>300</v>
      </c>
      <c r="J31" s="105">
        <f>Без.НВ!J31+Без.Нн!J31</f>
        <v>0</v>
      </c>
      <c r="K31" s="105">
        <f>Без.НВ!K31+Без.Нн!K31</f>
        <v>0</v>
      </c>
      <c r="L31" s="105">
        <f>Без.НВ!L31+Без.Нн!L31</f>
        <v>0</v>
      </c>
      <c r="M31" s="105">
        <f>Без.НВ!M31+Без.Нн!M31</f>
        <v>0</v>
      </c>
      <c r="N31" s="105">
        <f>Без.НВ!N31+Без.Нн!N31</f>
        <v>0</v>
      </c>
      <c r="O31" s="105">
        <f>Без.НВ!O31+Без.Нн!O31</f>
        <v>0</v>
      </c>
      <c r="P31" s="105">
        <v>0</v>
      </c>
      <c r="Q31" s="105">
        <v>0</v>
      </c>
      <c r="R31" s="105">
        <v>0</v>
      </c>
      <c r="S31" s="105">
        <v>0</v>
      </c>
      <c r="T31" s="105">
        <v>0</v>
      </c>
      <c r="U31" s="105">
        <v>0</v>
      </c>
      <c r="V31" s="105">
        <v>0</v>
      </c>
      <c r="W31" s="105">
        <v>0</v>
      </c>
      <c r="X31" s="105">
        <v>0</v>
      </c>
      <c r="Y31" s="105">
        <v>0</v>
      </c>
      <c r="Z31" s="105">
        <v>0</v>
      </c>
      <c r="AA31" s="105">
        <v>0</v>
      </c>
      <c r="AB31" s="105">
        <v>0</v>
      </c>
      <c r="AC31" s="105">
        <v>0</v>
      </c>
      <c r="AD31" s="105">
        <v>270</v>
      </c>
      <c r="AE31" s="105">
        <v>320.48948000000001</v>
      </c>
      <c r="AF31" s="105">
        <v>320.48948000000001</v>
      </c>
      <c r="AG31" s="105">
        <v>370.48948000000001</v>
      </c>
      <c r="AH31" s="105">
        <v>348.72199999999998</v>
      </c>
      <c r="AI31" s="105">
        <v>330.51148000000001</v>
      </c>
      <c r="AJ31" s="105">
        <v>317.54933</v>
      </c>
      <c r="AK31" s="105">
        <v>297.54933</v>
      </c>
      <c r="AL31" s="105">
        <v>285</v>
      </c>
      <c r="AM31" s="105">
        <f>'[3]Остаток_по срокам_безотз'!B36</f>
        <v>215</v>
      </c>
      <c r="AN31"/>
      <c r="AO31"/>
      <c r="AP31"/>
      <c r="AQ31"/>
      <c r="AR31"/>
      <c r="AS31"/>
      <c r="AT31"/>
      <c r="AU31"/>
      <c r="AV31"/>
      <c r="AW31"/>
    </row>
    <row r="32" spans="1:49" s="1" customFormat="1" ht="13.35" customHeight="1" outlineLevel="1" x14ac:dyDescent="0.2">
      <c r="A32" s="99" t="s">
        <v>18</v>
      </c>
      <c r="B32" s="105">
        <f>Без.НВ!B32+Без.Нн!B32</f>
        <v>3690.0023279999996</v>
      </c>
      <c r="C32" s="105">
        <f>Без.НВ!C32+Без.Нн!C32</f>
        <v>0</v>
      </c>
      <c r="D32" s="105">
        <f>Без.НВ!D32+Без.Нн!D32</f>
        <v>0</v>
      </c>
      <c r="E32" s="105">
        <f>Без.НВ!E32+Без.Нн!E32</f>
        <v>0</v>
      </c>
      <c r="F32" s="105">
        <f>Без.НВ!F32+Без.Нн!F32</f>
        <v>0</v>
      </c>
      <c r="G32" s="105">
        <f>Без.НВ!G32+Без.Нн!G32</f>
        <v>0</v>
      </c>
      <c r="H32" s="105">
        <f>Без.НВ!H32+Без.Нн!H32</f>
        <v>0</v>
      </c>
      <c r="I32" s="105">
        <f>Без.НВ!I32+Без.Нн!I32</f>
        <v>0</v>
      </c>
      <c r="J32" s="105">
        <f>Без.НВ!J32+Без.Нн!J32</f>
        <v>0</v>
      </c>
      <c r="K32" s="105">
        <f>Без.НВ!K32+Без.Нн!K32</f>
        <v>0</v>
      </c>
      <c r="L32" s="105">
        <f>Без.НВ!L32+Без.Нн!L32</f>
        <v>0</v>
      </c>
      <c r="M32" s="105">
        <f>Без.НВ!M32+Без.Нн!M32</f>
        <v>0</v>
      </c>
      <c r="N32" s="105">
        <f>Без.НВ!N32+Без.Нн!N32</f>
        <v>0</v>
      </c>
      <c r="O32" s="105">
        <f>Без.НВ!O32+Без.Нн!O32</f>
        <v>0</v>
      </c>
      <c r="P32" s="105">
        <v>0</v>
      </c>
      <c r="Q32" s="105">
        <v>0</v>
      </c>
      <c r="R32" s="105">
        <v>0</v>
      </c>
      <c r="S32" s="105">
        <v>20</v>
      </c>
      <c r="T32" s="105">
        <v>52</v>
      </c>
      <c r="U32" s="105">
        <v>52</v>
      </c>
      <c r="V32" s="105">
        <v>52</v>
      </c>
      <c r="W32" s="105">
        <v>65.828257899999997</v>
      </c>
      <c r="X32" s="105">
        <v>402.33418839999996</v>
      </c>
      <c r="Y32" s="105">
        <v>825.02164270000014</v>
      </c>
      <c r="Z32" s="105">
        <v>966.27476080199995</v>
      </c>
      <c r="AA32" s="105">
        <v>1462.6903092279999</v>
      </c>
      <c r="AB32" s="105">
        <v>1534.8710414840002</v>
      </c>
      <c r="AC32" s="105">
        <v>1638.486635904</v>
      </c>
      <c r="AD32" s="105">
        <v>1569.3345628479999</v>
      </c>
      <c r="AE32" s="105">
        <v>1563.4139260479999</v>
      </c>
      <c r="AF32" s="105">
        <v>1511.54239792</v>
      </c>
      <c r="AG32" s="105">
        <v>1525.45900624</v>
      </c>
      <c r="AH32" s="105">
        <v>1495.846477024</v>
      </c>
      <c r="AI32" s="105">
        <v>1458.327451616</v>
      </c>
      <c r="AJ32" s="105">
        <v>1462.930984304</v>
      </c>
      <c r="AK32" s="105">
        <v>1262.0729718279999</v>
      </c>
      <c r="AL32" s="105">
        <v>941.17587071200001</v>
      </c>
      <c r="AM32" s="105">
        <f>'[3]Остаток_по срокам_безотз'!B37</f>
        <v>778.70522203999997</v>
      </c>
      <c r="AN32"/>
      <c r="AO32"/>
      <c r="AP32"/>
      <c r="AQ32"/>
      <c r="AR32"/>
      <c r="AS32"/>
      <c r="AT32"/>
      <c r="AU32"/>
      <c r="AV32"/>
      <c r="AW32"/>
    </row>
    <row r="33" spans="1:49" s="1" customFormat="1" ht="13.35" customHeight="1" outlineLevel="1" x14ac:dyDescent="0.2">
      <c r="A33" s="99" t="s">
        <v>19</v>
      </c>
      <c r="B33" s="105">
        <f>Без.НВ!B33+Без.Нн!B33</f>
        <v>6310.8</v>
      </c>
      <c r="C33" s="105">
        <f>Без.НВ!C33+Без.Нн!C33</f>
        <v>8222.3103295000001</v>
      </c>
      <c r="D33" s="105">
        <f>Без.НВ!D33+Без.Нн!D33</f>
        <v>8369.3123899999991</v>
      </c>
      <c r="E33" s="105">
        <f>Без.НВ!E33+Без.Нн!E33</f>
        <v>9488.8575705000003</v>
      </c>
      <c r="F33" s="105">
        <f>Без.НВ!F33+Без.Нн!F33</f>
        <v>8395.6166935000001</v>
      </c>
      <c r="G33" s="105">
        <f>Без.НВ!G33+Без.Нн!G33</f>
        <v>7835.6787894999998</v>
      </c>
      <c r="H33" s="105">
        <f>Без.НВ!H33+Без.Нн!H33</f>
        <v>7313.641067999999</v>
      </c>
      <c r="I33" s="105">
        <f>Без.НВ!I33+Без.Нн!I33</f>
        <v>6941.0725310000007</v>
      </c>
      <c r="J33" s="105">
        <f>Без.НВ!J33+Без.Нн!J33</f>
        <v>7051.0685652000002</v>
      </c>
      <c r="K33" s="105">
        <f>Без.НВ!K33+Без.Нн!K33</f>
        <v>6450.5829375000003</v>
      </c>
      <c r="L33" s="105">
        <f>Без.НВ!L33+Без.Нн!L33</f>
        <v>5103.5639861359996</v>
      </c>
      <c r="M33" s="105">
        <f>Без.НВ!M33+Без.Нн!M33</f>
        <v>3725.503416041</v>
      </c>
      <c r="N33" s="105">
        <f>Без.НВ!N33+Без.Нн!N33</f>
        <v>2432.4365323000002</v>
      </c>
      <c r="O33" s="105">
        <f>Без.НВ!O33+Без.Нн!O33</f>
        <v>2473.5591129919999</v>
      </c>
      <c r="P33" s="105">
        <v>2454.5309214399999</v>
      </c>
      <c r="Q33" s="105">
        <v>2475.561008312</v>
      </c>
      <c r="R33" s="105">
        <v>2416.4760613919998</v>
      </c>
      <c r="S33" s="105">
        <v>2389.4371012380002</v>
      </c>
      <c r="T33" s="105">
        <v>2288.4348117759996</v>
      </c>
      <c r="U33" s="105">
        <v>2271.5056247500002</v>
      </c>
      <c r="V33" s="105">
        <v>2294.7822212799997</v>
      </c>
      <c r="W33" s="105">
        <v>2329.7445118720002</v>
      </c>
      <c r="X33" s="105">
        <v>2580.7976340280006</v>
      </c>
      <c r="Y33" s="105">
        <v>3113.4576382499999</v>
      </c>
      <c r="Z33" s="105">
        <v>3305.2213343429999</v>
      </c>
      <c r="AA33" s="105">
        <v>3992.2026806309996</v>
      </c>
      <c r="AB33" s="105">
        <v>4244.675530782999</v>
      </c>
      <c r="AC33" s="105">
        <v>4793.4923934439994</v>
      </c>
      <c r="AD33" s="105">
        <v>4483.9978661960004</v>
      </c>
      <c r="AE33" s="105">
        <v>4874.8675097839996</v>
      </c>
      <c r="AF33" s="105">
        <v>4928.223057315</v>
      </c>
      <c r="AG33" s="105">
        <v>5147.66236123</v>
      </c>
      <c r="AH33" s="105">
        <v>3493.0414518150001</v>
      </c>
      <c r="AI33" s="105">
        <v>3504.9151378350002</v>
      </c>
      <c r="AJ33" s="105">
        <v>3511.6101977399999</v>
      </c>
      <c r="AK33" s="105">
        <v>3002.295436805</v>
      </c>
      <c r="AL33" s="105">
        <v>3220.1571809799998</v>
      </c>
      <c r="AM33" s="105">
        <f>'[3]Остаток_по срокам_безотз'!B38</f>
        <v>3153.46964626</v>
      </c>
      <c r="AN33"/>
      <c r="AO33"/>
      <c r="AP33"/>
      <c r="AQ33"/>
      <c r="AR33"/>
      <c r="AS33"/>
      <c r="AT33"/>
      <c r="AU33"/>
      <c r="AV33"/>
      <c r="AW33"/>
    </row>
    <row r="34" spans="1:49" s="1" customFormat="1" ht="13.35" customHeight="1" outlineLevel="1" x14ac:dyDescent="0.2">
      <c r="A34" s="100" t="s">
        <v>20</v>
      </c>
      <c r="B34" s="105">
        <f>Без.НВ!B34+Без.Нн!B34</f>
        <v>10000.802328</v>
      </c>
      <c r="C34" s="105">
        <f>Без.НВ!C34+Без.Нн!C34</f>
        <v>8222.3103295000001</v>
      </c>
      <c r="D34" s="105">
        <f>Без.НВ!D34+Без.Нн!D34</f>
        <v>8769.3123899999991</v>
      </c>
      <c r="E34" s="105">
        <f>Без.НВ!E34+Без.Нн!E34</f>
        <v>9888.8575705000003</v>
      </c>
      <c r="F34" s="105">
        <f>Без.НВ!F34+Без.Нн!F34</f>
        <v>8695.6166935000001</v>
      </c>
      <c r="G34" s="105">
        <f>Без.НВ!G34+Без.Нн!G34</f>
        <v>8168.7217894999994</v>
      </c>
      <c r="H34" s="105">
        <f>Без.НВ!H34+Без.Нн!H34</f>
        <v>7613.641067999999</v>
      </c>
      <c r="I34" s="105">
        <f>Без.НВ!I34+Без.Нн!I34</f>
        <v>7241.0725310000007</v>
      </c>
      <c r="J34" s="105">
        <f>Без.НВ!J34+Без.Нн!J34</f>
        <v>7051.0685652000002</v>
      </c>
      <c r="K34" s="105">
        <f>Без.НВ!K34+Без.Нн!K34</f>
        <v>6450.5829375000003</v>
      </c>
      <c r="L34" s="105">
        <f>Без.НВ!L34+Без.Нн!L34</f>
        <v>5103.5639861359996</v>
      </c>
      <c r="M34" s="105">
        <f>Без.НВ!M34+Без.Нн!M34</f>
        <v>3725.503416041</v>
      </c>
      <c r="N34" s="105">
        <f>Без.НВ!N34+Без.Нн!N34</f>
        <v>2432.4365323000002</v>
      </c>
      <c r="O34" s="105">
        <f>Без.НВ!O34+Без.Нн!O34</f>
        <v>2473.5591129919999</v>
      </c>
      <c r="P34" s="105">
        <v>2454.5309214399999</v>
      </c>
      <c r="Q34" s="105">
        <v>2475.561008312</v>
      </c>
      <c r="R34" s="105">
        <v>2416.4760613919998</v>
      </c>
      <c r="S34" s="105">
        <v>2389.4371012380002</v>
      </c>
      <c r="T34" s="105">
        <v>2268.4348117759996</v>
      </c>
      <c r="U34" s="105">
        <v>2249.4067447500001</v>
      </c>
      <c r="V34" s="105">
        <v>2246.3608912799996</v>
      </c>
      <c r="W34" s="105">
        <v>2247.4037907720003</v>
      </c>
      <c r="X34" s="105">
        <v>2167.2986304280003</v>
      </c>
      <c r="Y34" s="105">
        <v>2278.4184394999997</v>
      </c>
      <c r="Z34" s="105">
        <v>2269.0000074209997</v>
      </c>
      <c r="AA34" s="105">
        <v>2327.9999707399998</v>
      </c>
      <c r="AB34" s="105">
        <v>2457.0000149490002</v>
      </c>
      <c r="AC34" s="105">
        <v>2764.0000001920002</v>
      </c>
      <c r="AD34" s="105">
        <v>2821.5841537000001</v>
      </c>
      <c r="AE34" s="105">
        <v>3248.9815822159999</v>
      </c>
      <c r="AF34" s="105">
        <v>3292.0424052399999</v>
      </c>
      <c r="AG34" s="105">
        <v>3493.9523205800001</v>
      </c>
      <c r="AH34" s="105">
        <v>1861.1149700000001</v>
      </c>
      <c r="AI34" s="105">
        <v>1909.95723</v>
      </c>
      <c r="AJ34" s="105">
        <v>1895.7100800000001</v>
      </c>
      <c r="AK34" s="105">
        <v>1394.26008</v>
      </c>
      <c r="AL34" s="105">
        <v>1380.70883</v>
      </c>
      <c r="AM34" s="105">
        <f>'[3]Остаток_по срокам_безотз'!B39</f>
        <v>1309.20883</v>
      </c>
      <c r="AN34"/>
      <c r="AO34"/>
      <c r="AP34"/>
      <c r="AQ34"/>
      <c r="AR34"/>
      <c r="AS34"/>
      <c r="AT34"/>
      <c r="AU34"/>
      <c r="AV34"/>
      <c r="AW34"/>
    </row>
    <row r="35" spans="1:49" s="1" customFormat="1" ht="13.35" customHeight="1" outlineLevel="1" x14ac:dyDescent="0.2">
      <c r="A35" s="99" t="s">
        <v>17</v>
      </c>
      <c r="B35" s="105">
        <f>Без.НВ!B35+Без.Нн!B35</f>
        <v>0</v>
      </c>
      <c r="C35" s="105">
        <f>Без.НВ!C35+Без.Нн!C35</f>
        <v>0</v>
      </c>
      <c r="D35" s="105">
        <f>Без.НВ!D35+Без.Нн!D35</f>
        <v>400</v>
      </c>
      <c r="E35" s="105">
        <f>Без.НВ!E35+Без.Нн!E35</f>
        <v>400</v>
      </c>
      <c r="F35" s="105">
        <f>Без.НВ!F35+Без.Нн!F35</f>
        <v>300</v>
      </c>
      <c r="G35" s="105">
        <f>Без.НВ!G35+Без.Нн!G35</f>
        <v>333.04300000000001</v>
      </c>
      <c r="H35" s="105">
        <f>Без.НВ!H35+Без.Нн!H35</f>
        <v>300</v>
      </c>
      <c r="I35" s="105">
        <f>Без.НВ!I35+Без.Нн!I35</f>
        <v>300</v>
      </c>
      <c r="J35" s="105">
        <f>Без.НВ!J35+Без.Нн!J35</f>
        <v>0</v>
      </c>
      <c r="K35" s="105">
        <f>Без.НВ!K35+Без.Нн!K35</f>
        <v>0</v>
      </c>
      <c r="L35" s="105">
        <f>Без.НВ!L35+Без.Нн!L35</f>
        <v>0</v>
      </c>
      <c r="M35" s="105">
        <f>Без.НВ!M35+Без.Нн!M35</f>
        <v>0</v>
      </c>
      <c r="N35" s="105">
        <f>Без.НВ!N35+Без.Нн!N35</f>
        <v>0</v>
      </c>
      <c r="O35" s="105">
        <f>Без.НВ!O35+Без.Нн!O35</f>
        <v>0</v>
      </c>
      <c r="P35" s="105">
        <v>0</v>
      </c>
      <c r="Q35" s="105">
        <v>0</v>
      </c>
      <c r="R35" s="105">
        <v>0</v>
      </c>
      <c r="S35" s="105">
        <v>0</v>
      </c>
      <c r="T35" s="105">
        <v>0</v>
      </c>
      <c r="U35" s="105">
        <v>0</v>
      </c>
      <c r="V35" s="105">
        <v>0</v>
      </c>
      <c r="W35" s="105">
        <v>0</v>
      </c>
      <c r="X35" s="105">
        <v>0</v>
      </c>
      <c r="Y35" s="105">
        <v>0</v>
      </c>
      <c r="Z35" s="105">
        <v>0</v>
      </c>
      <c r="AA35" s="105">
        <v>0</v>
      </c>
      <c r="AB35" s="105">
        <v>0</v>
      </c>
      <c r="AC35" s="105">
        <v>0</v>
      </c>
      <c r="AD35" s="105">
        <v>270</v>
      </c>
      <c r="AE35" s="105">
        <v>320.48948000000001</v>
      </c>
      <c r="AF35" s="105">
        <v>320.48948000000001</v>
      </c>
      <c r="AG35" s="105">
        <v>370.48948000000001</v>
      </c>
      <c r="AH35" s="105">
        <v>348.72199999999998</v>
      </c>
      <c r="AI35" s="105">
        <v>330.51148000000001</v>
      </c>
      <c r="AJ35" s="105">
        <v>317.54933</v>
      </c>
      <c r="AK35" s="105">
        <v>297.54933</v>
      </c>
      <c r="AL35" s="105">
        <v>285</v>
      </c>
      <c r="AM35" s="105">
        <f>'[3]Остаток_по срокам_безотз'!B40</f>
        <v>215</v>
      </c>
      <c r="AN35"/>
      <c r="AO35"/>
      <c r="AP35"/>
      <c r="AQ35"/>
      <c r="AR35"/>
      <c r="AS35"/>
      <c r="AT35"/>
      <c r="AU35"/>
      <c r="AV35"/>
      <c r="AW35"/>
    </row>
    <row r="36" spans="1:49" s="1" customFormat="1" ht="13.35" customHeight="1" outlineLevel="1" x14ac:dyDescent="0.2">
      <c r="A36" s="99" t="s">
        <v>18</v>
      </c>
      <c r="B36" s="105">
        <f>Без.НВ!B36+Без.Нн!B36</f>
        <v>3690.0023279999996</v>
      </c>
      <c r="C36" s="105">
        <f>Без.НВ!C36+Без.Нн!C36</f>
        <v>0</v>
      </c>
      <c r="D36" s="105">
        <f>Без.НВ!D36+Без.Нн!D36</f>
        <v>0</v>
      </c>
      <c r="E36" s="105">
        <f>Без.НВ!E36+Без.Нн!E36</f>
        <v>0</v>
      </c>
      <c r="F36" s="105">
        <f>Без.НВ!F36+Без.Нн!F36</f>
        <v>0</v>
      </c>
      <c r="G36" s="105">
        <f>Без.НВ!G36+Без.Нн!G36</f>
        <v>0</v>
      </c>
      <c r="H36" s="105">
        <f>Без.НВ!H36+Без.Нн!H36</f>
        <v>0</v>
      </c>
      <c r="I36" s="105">
        <f>Без.НВ!I36+Без.Нн!I36</f>
        <v>0</v>
      </c>
      <c r="J36" s="105">
        <f>Без.НВ!J36+Без.Нн!J36</f>
        <v>0</v>
      </c>
      <c r="K36" s="105">
        <f>Без.НВ!K36+Без.Нн!K36</f>
        <v>0</v>
      </c>
      <c r="L36" s="105">
        <f>Без.НВ!L36+Без.Нн!L36</f>
        <v>0</v>
      </c>
      <c r="M36" s="105">
        <f>Без.НВ!M36+Без.Нн!M36</f>
        <v>0</v>
      </c>
      <c r="N36" s="105">
        <f>Без.НВ!N36+Без.Нн!N36</f>
        <v>0</v>
      </c>
      <c r="O36" s="105">
        <f>Без.НВ!O36+Без.Нн!O36</f>
        <v>0</v>
      </c>
      <c r="P36" s="105">
        <v>0</v>
      </c>
      <c r="Q36" s="105">
        <v>0</v>
      </c>
      <c r="R36" s="105">
        <v>0</v>
      </c>
      <c r="S36" s="105">
        <v>0</v>
      </c>
      <c r="T36" s="105">
        <v>0</v>
      </c>
      <c r="U36" s="105">
        <v>0</v>
      </c>
      <c r="V36" s="105">
        <v>0</v>
      </c>
      <c r="W36" s="105">
        <v>0</v>
      </c>
      <c r="X36" s="105">
        <v>0</v>
      </c>
      <c r="Y36" s="105">
        <v>0</v>
      </c>
      <c r="Z36" s="105">
        <v>0</v>
      </c>
      <c r="AA36" s="105">
        <v>0</v>
      </c>
      <c r="AB36" s="105">
        <v>0</v>
      </c>
      <c r="AC36" s="105">
        <v>0</v>
      </c>
      <c r="AD36" s="105" t="s">
        <v>2</v>
      </c>
      <c r="AE36" s="105" t="s">
        <v>2</v>
      </c>
      <c r="AF36" s="105" t="s">
        <v>2</v>
      </c>
      <c r="AG36" s="105" t="s">
        <v>2</v>
      </c>
      <c r="AH36" s="105" t="s">
        <v>2</v>
      </c>
      <c r="AI36" s="105" t="s">
        <v>2</v>
      </c>
      <c r="AJ36" s="105" t="s">
        <v>2</v>
      </c>
      <c r="AK36" s="105" t="s">
        <v>2</v>
      </c>
      <c r="AL36" s="105">
        <v>0.48948000000000003</v>
      </c>
      <c r="AM36" s="105">
        <f>'[3]Остаток_по срокам_безотз'!B41</f>
        <v>0.48948000000000003</v>
      </c>
      <c r="AN36"/>
      <c r="AO36"/>
      <c r="AP36"/>
      <c r="AQ36"/>
      <c r="AR36"/>
      <c r="AS36"/>
      <c r="AT36"/>
      <c r="AU36"/>
      <c r="AV36"/>
      <c r="AW36"/>
    </row>
    <row r="37" spans="1:49" s="1" customFormat="1" ht="13.35" customHeight="1" outlineLevel="1" x14ac:dyDescent="0.2">
      <c r="A37" s="99" t="s">
        <v>19</v>
      </c>
      <c r="B37" s="105">
        <f>Без.НВ!B37+Без.Нн!B37</f>
        <v>6310.8</v>
      </c>
      <c r="C37" s="105">
        <f>Без.НВ!C37+Без.Нн!C37</f>
        <v>8222.3103295000001</v>
      </c>
      <c r="D37" s="105">
        <f>Без.НВ!D37+Без.Нн!D37</f>
        <v>8369.3123899999991</v>
      </c>
      <c r="E37" s="105">
        <f>Без.НВ!E37+Без.Нн!E37</f>
        <v>9488.8575705000003</v>
      </c>
      <c r="F37" s="105">
        <f>Без.НВ!F37+Без.Нн!F37</f>
        <v>8395.6166935000001</v>
      </c>
      <c r="G37" s="105">
        <f>Без.НВ!G37+Без.Нн!G37</f>
        <v>7835.6787894999998</v>
      </c>
      <c r="H37" s="105">
        <f>Без.НВ!H37+Без.Нн!H37</f>
        <v>7313.641067999999</v>
      </c>
      <c r="I37" s="105">
        <f>Без.НВ!I37+Без.Нн!I37</f>
        <v>6941.0725310000007</v>
      </c>
      <c r="J37" s="105">
        <f>Без.НВ!J37+Без.Нн!J37</f>
        <v>7051.0685652000002</v>
      </c>
      <c r="K37" s="105">
        <f>Без.НВ!K37+Без.Нн!K37</f>
        <v>6450.5829375000003</v>
      </c>
      <c r="L37" s="105">
        <f>Без.НВ!L37+Без.Нн!L37</f>
        <v>5103.5639861359996</v>
      </c>
      <c r="M37" s="105">
        <f>Без.НВ!M37+Без.Нн!M37</f>
        <v>3725.503416041</v>
      </c>
      <c r="N37" s="105">
        <f>Без.НВ!N37+Без.Нн!N37</f>
        <v>2432.4365323000002</v>
      </c>
      <c r="O37" s="105">
        <f>Без.НВ!O37+Без.Нн!O37</f>
        <v>2473.5591129919999</v>
      </c>
      <c r="P37" s="105">
        <v>2454.5309214399999</v>
      </c>
      <c r="Q37" s="105">
        <v>2475.561008312</v>
      </c>
      <c r="R37" s="105">
        <v>2416.4760613919998</v>
      </c>
      <c r="S37" s="105">
        <v>2389.4371012380002</v>
      </c>
      <c r="T37" s="105">
        <v>2268.4348117759996</v>
      </c>
      <c r="U37" s="105">
        <v>2249.4067447500001</v>
      </c>
      <c r="V37" s="105">
        <v>2246.3608912799996</v>
      </c>
      <c r="W37" s="105">
        <v>2247.4037907720003</v>
      </c>
      <c r="X37" s="105">
        <v>2167.2986304280003</v>
      </c>
      <c r="Y37" s="105">
        <v>2278.4184394999997</v>
      </c>
      <c r="Z37" s="105">
        <v>2269.0000074209997</v>
      </c>
      <c r="AA37" s="105">
        <v>2327.9999707399998</v>
      </c>
      <c r="AB37" s="105">
        <v>2457.0000149490002</v>
      </c>
      <c r="AC37" s="105">
        <v>2764.0000001920002</v>
      </c>
      <c r="AD37" s="105">
        <v>2551.5841537000001</v>
      </c>
      <c r="AE37" s="105">
        <v>2928.4921022160001</v>
      </c>
      <c r="AF37" s="105">
        <v>2971.5529252400001</v>
      </c>
      <c r="AG37" s="105">
        <v>3123.4628405799999</v>
      </c>
      <c r="AH37" s="105">
        <v>1512.3929700000001</v>
      </c>
      <c r="AI37" s="105">
        <v>1579.4457500000001</v>
      </c>
      <c r="AJ37" s="105">
        <v>1578.16075</v>
      </c>
      <c r="AK37" s="105">
        <v>1096.71075</v>
      </c>
      <c r="AL37" s="105">
        <v>1095.2193500000001</v>
      </c>
      <c r="AM37" s="105">
        <f>'[3]Остаток_по срокам_безотз'!B42</f>
        <v>1093.7193500000001</v>
      </c>
      <c r="AN37"/>
      <c r="AO37"/>
      <c r="AP37"/>
      <c r="AQ37"/>
      <c r="AR37"/>
      <c r="AS37"/>
      <c r="AT37"/>
      <c r="AU37"/>
      <c r="AV37"/>
      <c r="AW37"/>
    </row>
    <row r="38" spans="1:49" s="1" customFormat="1" ht="13.35" customHeight="1" outlineLevel="1" x14ac:dyDescent="0.2">
      <c r="A38" s="100" t="s">
        <v>5</v>
      </c>
      <c r="B38" s="105">
        <f>Без.НВ!B38+Без.Нн!B38</f>
        <v>0</v>
      </c>
      <c r="C38" s="105">
        <f>Без.НВ!C38+Без.Нн!C38</f>
        <v>0</v>
      </c>
      <c r="D38" s="105">
        <f>Без.НВ!D38+Без.Нн!D38</f>
        <v>0</v>
      </c>
      <c r="E38" s="105">
        <f>Без.НВ!E38+Без.Нн!E38</f>
        <v>0</v>
      </c>
      <c r="F38" s="105">
        <f>Без.НВ!F38+Без.Нн!F38</f>
        <v>0</v>
      </c>
      <c r="G38" s="105">
        <f>Без.НВ!G38+Без.Нн!G38</f>
        <v>0</v>
      </c>
      <c r="H38" s="105">
        <f>Без.НВ!H38+Без.Нн!H38</f>
        <v>0</v>
      </c>
      <c r="I38" s="105">
        <f>Без.НВ!I38+Без.Нн!I38</f>
        <v>0</v>
      </c>
      <c r="J38" s="105">
        <f>Без.НВ!J38+Без.Нн!J38</f>
        <v>0</v>
      </c>
      <c r="K38" s="105">
        <f>Без.НВ!K38+Без.Нн!K38</f>
        <v>0</v>
      </c>
      <c r="L38" s="105">
        <f>Без.НВ!L38+Без.Нн!L38</f>
        <v>0</v>
      </c>
      <c r="M38" s="105">
        <f>Без.НВ!M38+Без.Нн!M38</f>
        <v>0</v>
      </c>
      <c r="N38" s="105">
        <f>Без.НВ!N38+Без.Нн!N38</f>
        <v>0</v>
      </c>
      <c r="O38" s="105">
        <f>Без.НВ!O38+Без.Нн!O38</f>
        <v>0</v>
      </c>
      <c r="P38" s="105">
        <v>0</v>
      </c>
      <c r="Q38" s="105">
        <v>0</v>
      </c>
      <c r="R38" s="105">
        <v>0</v>
      </c>
      <c r="S38" s="105">
        <v>20</v>
      </c>
      <c r="T38" s="105">
        <v>72</v>
      </c>
      <c r="U38" s="105">
        <v>74.098880000000008</v>
      </c>
      <c r="V38" s="105">
        <v>100.42133000000001</v>
      </c>
      <c r="W38" s="105">
        <v>148.16897900000001</v>
      </c>
      <c r="X38" s="105">
        <v>815.83319200000005</v>
      </c>
      <c r="Y38" s="105">
        <v>1660.0608414500002</v>
      </c>
      <c r="Z38" s="105">
        <v>2002.4960877239998</v>
      </c>
      <c r="AA38" s="105">
        <v>3126.8930191190002</v>
      </c>
      <c r="AB38" s="105">
        <v>3322.5465573179995</v>
      </c>
      <c r="AC38" s="105">
        <v>3667.9790291559998</v>
      </c>
      <c r="AD38" s="105">
        <v>3501.7482753439999</v>
      </c>
      <c r="AE38" s="105">
        <v>3509.789333616</v>
      </c>
      <c r="AF38" s="105">
        <v>3468.2125299949998</v>
      </c>
      <c r="AG38" s="105">
        <v>3549.6585268899998</v>
      </c>
      <c r="AH38" s="105">
        <v>3476.494958839</v>
      </c>
      <c r="AI38" s="105">
        <v>3383.7968394509999</v>
      </c>
      <c r="AJ38" s="105">
        <v>3396.3804320439999</v>
      </c>
      <c r="AK38" s="105">
        <v>3167.6576586330002</v>
      </c>
      <c r="AL38" s="105">
        <v>3065.624221692</v>
      </c>
      <c r="AM38" s="105">
        <f>'[3]Остаток_по срокам_безотз'!B43</f>
        <v>2837.9660383</v>
      </c>
      <c r="AN38"/>
      <c r="AO38"/>
      <c r="AP38"/>
      <c r="AQ38"/>
      <c r="AR38"/>
      <c r="AS38"/>
      <c r="AT38"/>
      <c r="AU38"/>
      <c r="AV38"/>
      <c r="AW38"/>
    </row>
    <row r="39" spans="1:49" s="1" customFormat="1" ht="13.35" customHeight="1" outlineLevel="1" x14ac:dyDescent="0.2">
      <c r="A39" s="99" t="s">
        <v>17</v>
      </c>
      <c r="B39" s="105">
        <f>Без.НВ!B39+Без.Нн!B39</f>
        <v>0</v>
      </c>
      <c r="C39" s="105">
        <f>Без.НВ!C39+Без.Нн!C39</f>
        <v>0</v>
      </c>
      <c r="D39" s="105">
        <f>Без.НВ!D39+Без.Нн!D39</f>
        <v>0</v>
      </c>
      <c r="E39" s="105">
        <f>Без.НВ!E39+Без.Нн!E39</f>
        <v>0</v>
      </c>
      <c r="F39" s="105">
        <f>Без.НВ!F39+Без.Нн!F39</f>
        <v>0</v>
      </c>
      <c r="G39" s="105">
        <f>Без.НВ!G39+Без.Нн!G39</f>
        <v>0</v>
      </c>
      <c r="H39" s="105">
        <f>Без.НВ!H39+Без.Нн!H39</f>
        <v>0</v>
      </c>
      <c r="I39" s="105">
        <f>Без.НВ!I39+Без.Нн!I39</f>
        <v>0</v>
      </c>
      <c r="J39" s="105">
        <f>Без.НВ!J39+Без.Нн!J39</f>
        <v>0</v>
      </c>
      <c r="K39" s="105">
        <f>Без.НВ!K39+Без.Нн!K39</f>
        <v>0</v>
      </c>
      <c r="L39" s="105">
        <f>Без.НВ!L39+Без.Нн!L39</f>
        <v>0</v>
      </c>
      <c r="M39" s="105">
        <f>Без.НВ!M39+Без.Нн!M39</f>
        <v>0</v>
      </c>
      <c r="N39" s="105">
        <f>Без.НВ!N39+Без.Нн!N39</f>
        <v>0</v>
      </c>
      <c r="O39" s="105">
        <f>Без.НВ!O39+Без.Нн!O39</f>
        <v>0</v>
      </c>
      <c r="P39" s="105">
        <v>0</v>
      </c>
      <c r="Q39" s="105">
        <v>0</v>
      </c>
      <c r="R39" s="105">
        <v>0</v>
      </c>
      <c r="S39" s="105">
        <v>0</v>
      </c>
      <c r="T39" s="105">
        <v>0</v>
      </c>
      <c r="U39" s="105">
        <v>0</v>
      </c>
      <c r="V39" s="105">
        <v>0</v>
      </c>
      <c r="W39" s="105">
        <v>0</v>
      </c>
      <c r="X39" s="105">
        <v>0</v>
      </c>
      <c r="Y39" s="105">
        <v>0</v>
      </c>
      <c r="Z39" s="105">
        <v>0</v>
      </c>
      <c r="AA39" s="105">
        <v>0</v>
      </c>
      <c r="AB39" s="105">
        <v>0</v>
      </c>
      <c r="AC39" s="105">
        <v>0</v>
      </c>
      <c r="AD39" s="105" t="s">
        <v>2</v>
      </c>
      <c r="AE39" s="105" t="s">
        <v>2</v>
      </c>
      <c r="AF39" s="105" t="s">
        <v>2</v>
      </c>
      <c r="AG39" s="105" t="s">
        <v>2</v>
      </c>
      <c r="AH39" s="105" t="s">
        <v>2</v>
      </c>
      <c r="AI39" s="105" t="s">
        <v>2</v>
      </c>
      <c r="AJ39" s="105" t="s">
        <v>2</v>
      </c>
      <c r="AK39" s="105" t="s">
        <v>2</v>
      </c>
      <c r="AL39" s="105" t="s">
        <v>2</v>
      </c>
      <c r="AM39" s="105" t="str">
        <f>'[3]Остаток_по срокам_безотз'!B44</f>
        <v>0,00</v>
      </c>
      <c r="AN39"/>
      <c r="AO39"/>
      <c r="AP39"/>
      <c r="AQ39"/>
      <c r="AR39"/>
      <c r="AS39"/>
      <c r="AT39"/>
      <c r="AU39"/>
      <c r="AV39"/>
      <c r="AW39"/>
    </row>
    <row r="40" spans="1:49" s="1" customFormat="1" ht="13.35" customHeight="1" outlineLevel="1" x14ac:dyDescent="0.2">
      <c r="A40" s="99" t="s">
        <v>18</v>
      </c>
      <c r="B40" s="105">
        <f>Без.НВ!B40+Без.Нн!B40</f>
        <v>0</v>
      </c>
      <c r="C40" s="105">
        <f>Без.НВ!C40+Без.Нн!C40</f>
        <v>0</v>
      </c>
      <c r="D40" s="105">
        <f>Без.НВ!D40+Без.Нн!D40</f>
        <v>0</v>
      </c>
      <c r="E40" s="105">
        <f>Без.НВ!E40+Без.Нн!E40</f>
        <v>0</v>
      </c>
      <c r="F40" s="105">
        <f>Без.НВ!F40+Без.Нн!F40</f>
        <v>0</v>
      </c>
      <c r="G40" s="105">
        <f>Без.НВ!G40+Без.Нн!G40</f>
        <v>0</v>
      </c>
      <c r="H40" s="105">
        <f>Без.НВ!H40+Без.Нн!H40</f>
        <v>0</v>
      </c>
      <c r="I40" s="105">
        <f>Без.НВ!I40+Без.Нн!I40</f>
        <v>0</v>
      </c>
      <c r="J40" s="105">
        <f>Без.НВ!J40+Без.Нн!J40</f>
        <v>0</v>
      </c>
      <c r="K40" s="105">
        <f>Без.НВ!K40+Без.Нн!K40</f>
        <v>0</v>
      </c>
      <c r="L40" s="105">
        <f>Без.НВ!L40+Без.Нн!L40</f>
        <v>0</v>
      </c>
      <c r="M40" s="105">
        <f>Без.НВ!M40+Без.Нн!M40</f>
        <v>0</v>
      </c>
      <c r="N40" s="105">
        <f>Без.НВ!N40+Без.Нн!N40</f>
        <v>0</v>
      </c>
      <c r="O40" s="105">
        <f>Без.НВ!O40+Без.Нн!O40</f>
        <v>0</v>
      </c>
      <c r="P40" s="105">
        <v>0</v>
      </c>
      <c r="Q40" s="105">
        <v>0</v>
      </c>
      <c r="R40" s="105">
        <v>0</v>
      </c>
      <c r="S40" s="105">
        <v>20</v>
      </c>
      <c r="T40" s="105">
        <v>52</v>
      </c>
      <c r="U40" s="105">
        <v>52</v>
      </c>
      <c r="V40" s="105">
        <v>52</v>
      </c>
      <c r="W40" s="105">
        <v>65.828257899999997</v>
      </c>
      <c r="X40" s="105">
        <v>402.33418839999996</v>
      </c>
      <c r="Y40" s="105">
        <v>825.02164270000014</v>
      </c>
      <c r="Z40" s="105">
        <v>966.27476080199995</v>
      </c>
      <c r="AA40" s="105">
        <v>1462.6903092279999</v>
      </c>
      <c r="AB40" s="105">
        <v>1534.8710414840002</v>
      </c>
      <c r="AC40" s="105">
        <v>1638.486635904</v>
      </c>
      <c r="AD40" s="105">
        <v>1569.3345628479999</v>
      </c>
      <c r="AE40" s="105">
        <v>1563.4139260479999</v>
      </c>
      <c r="AF40" s="105">
        <v>1511.54239792</v>
      </c>
      <c r="AG40" s="105">
        <v>1525.45900624</v>
      </c>
      <c r="AH40" s="105">
        <v>1495.846477024</v>
      </c>
      <c r="AI40" s="105">
        <v>1458.327451616</v>
      </c>
      <c r="AJ40" s="105">
        <v>1462.930984304</v>
      </c>
      <c r="AK40" s="105">
        <v>1262.0729718279999</v>
      </c>
      <c r="AL40" s="105">
        <v>940.68639071200005</v>
      </c>
      <c r="AM40" s="105">
        <f>'[3]Остаток_по срокам_безотз'!B45</f>
        <v>778.21574204000001</v>
      </c>
      <c r="AN40"/>
      <c r="AO40"/>
      <c r="AP40"/>
      <c r="AQ40"/>
      <c r="AR40"/>
      <c r="AS40"/>
      <c r="AT40"/>
      <c r="AU40"/>
      <c r="AV40"/>
      <c r="AW40"/>
    </row>
    <row r="41" spans="1:49" s="1" customFormat="1" ht="13.35" customHeight="1" outlineLevel="1" x14ac:dyDescent="0.2">
      <c r="A41" s="99" t="s">
        <v>19</v>
      </c>
      <c r="B41" s="105">
        <f>Без.НВ!B41+Без.Нн!B41</f>
        <v>0</v>
      </c>
      <c r="C41" s="105">
        <f>Без.НВ!C41+Без.Нн!C41</f>
        <v>0</v>
      </c>
      <c r="D41" s="105">
        <f>Без.НВ!D41+Без.Нн!D41</f>
        <v>0</v>
      </c>
      <c r="E41" s="105">
        <f>Без.НВ!E41+Без.Нн!E41</f>
        <v>0</v>
      </c>
      <c r="F41" s="105">
        <f>Без.НВ!F41+Без.Нн!F41</f>
        <v>0</v>
      </c>
      <c r="G41" s="105">
        <f>Без.НВ!G41+Без.Нн!G41</f>
        <v>0</v>
      </c>
      <c r="H41" s="105">
        <f>Без.НВ!H41+Без.Нн!H41</f>
        <v>0</v>
      </c>
      <c r="I41" s="105">
        <f>Без.НВ!I41+Без.Нн!I41</f>
        <v>0</v>
      </c>
      <c r="J41" s="105">
        <f>Без.НВ!J41+Без.Нн!J41</f>
        <v>0</v>
      </c>
      <c r="K41" s="105">
        <f>Без.НВ!K41+Без.Нн!K41</f>
        <v>0</v>
      </c>
      <c r="L41" s="105">
        <f>Без.НВ!L41+Без.Нн!L41</f>
        <v>0</v>
      </c>
      <c r="M41" s="105">
        <f>Без.НВ!M41+Без.Нн!M41</f>
        <v>0</v>
      </c>
      <c r="N41" s="105">
        <f>Без.НВ!N41+Без.Нн!N41</f>
        <v>0</v>
      </c>
      <c r="O41" s="105">
        <f>Без.НВ!O41+Без.Нн!O41</f>
        <v>0</v>
      </c>
      <c r="P41" s="105">
        <v>0</v>
      </c>
      <c r="Q41" s="105">
        <v>0</v>
      </c>
      <c r="R41" s="105">
        <v>0</v>
      </c>
      <c r="S41" s="105">
        <v>0</v>
      </c>
      <c r="T41" s="105">
        <v>20</v>
      </c>
      <c r="U41" s="105">
        <v>22.098880000000001</v>
      </c>
      <c r="V41" s="105">
        <v>48.421329999999998</v>
      </c>
      <c r="W41" s="105">
        <v>82.340721099999996</v>
      </c>
      <c r="X41" s="105">
        <v>413.49900360000004</v>
      </c>
      <c r="Y41" s="105">
        <v>835.03919874999997</v>
      </c>
      <c r="Z41" s="105">
        <v>1036.2213269219999</v>
      </c>
      <c r="AA41" s="105">
        <v>1664.202709891</v>
      </c>
      <c r="AB41" s="105">
        <v>1787.675515834</v>
      </c>
      <c r="AC41" s="105">
        <v>2029.4923932519998</v>
      </c>
      <c r="AD41" s="105">
        <v>1932.413712496</v>
      </c>
      <c r="AE41" s="105">
        <v>1946.3754075679999</v>
      </c>
      <c r="AF41" s="105">
        <v>1956.6701320750001</v>
      </c>
      <c r="AG41" s="105">
        <v>2024.1995206500001</v>
      </c>
      <c r="AH41" s="105">
        <v>1980.648481815</v>
      </c>
      <c r="AI41" s="105">
        <v>1925.4693878349999</v>
      </c>
      <c r="AJ41" s="105">
        <v>1933.4494477400001</v>
      </c>
      <c r="AK41" s="105">
        <v>1905.584686805</v>
      </c>
      <c r="AL41" s="105">
        <v>2124.9378309799999</v>
      </c>
      <c r="AM41" s="105">
        <f>'[3]Остаток_по срокам_безотз'!B46</f>
        <v>2059.7502962600001</v>
      </c>
      <c r="AN41"/>
      <c r="AO41"/>
      <c r="AP41"/>
      <c r="AQ41"/>
      <c r="AR41"/>
      <c r="AS41"/>
      <c r="AT41"/>
      <c r="AU41"/>
      <c r="AV41"/>
      <c r="AW41"/>
    </row>
    <row r="43" spans="1:49" x14ac:dyDescent="0.2">
      <c r="B43" s="13">
        <f>(B20+B21)/B18*100</f>
        <v>71.177267851995978</v>
      </c>
      <c r="C43" s="13">
        <f t="shared" ref="C43:J43" si="0">(C20+C21)/C18*100</f>
        <v>70.599667099300405</v>
      </c>
      <c r="D43" s="13">
        <f t="shared" si="0"/>
        <v>71.467272960997676</v>
      </c>
      <c r="E43" s="13">
        <f t="shared" si="0"/>
        <v>72.453185262582295</v>
      </c>
      <c r="F43" s="13">
        <f t="shared" si="0"/>
        <v>73.295093001540181</v>
      </c>
      <c r="G43" s="13">
        <f t="shared" si="0"/>
        <v>73.262709940102511</v>
      </c>
      <c r="H43" s="13">
        <f t="shared" si="0"/>
        <v>73.613574769345902</v>
      </c>
      <c r="I43" s="13">
        <f t="shared" si="0"/>
        <v>73.57134129948868</v>
      </c>
      <c r="J43" s="13">
        <f t="shared" si="0"/>
        <v>73.893004651823915</v>
      </c>
      <c r="K43" s="13">
        <f t="shared" ref="K43:L43" si="1">(K20+K21)/K18*100</f>
        <v>72.926982107362633</v>
      </c>
      <c r="L43" s="13">
        <f t="shared" si="1"/>
        <v>71.354766529880791</v>
      </c>
      <c r="M43" s="13">
        <f t="shared" ref="M43" si="2">(M20+M21)/M18*100</f>
        <v>69.024859723950669</v>
      </c>
      <c r="N43" s="13">
        <f t="shared" ref="N43:O43" si="3">(N20+N21)/N18*100</f>
        <v>67.480527721494326</v>
      </c>
      <c r="O43" s="13">
        <f t="shared" si="3"/>
        <v>65.097318193448402</v>
      </c>
      <c r="P43" s="13">
        <v>63.301831052869538</v>
      </c>
      <c r="Q43" s="13">
        <f t="shared" ref="Q43:AL43" si="4">(Q20+Q21+Q32+Q33)/(Q30+Q18)*100</f>
        <v>61.252955149188438</v>
      </c>
      <c r="R43" s="13">
        <f t="shared" si="4"/>
        <v>60.630075225019489</v>
      </c>
      <c r="S43" s="13">
        <f t="shared" si="4"/>
        <v>60.40761288700326</v>
      </c>
      <c r="T43" s="13">
        <f t="shared" si="4"/>
        <v>57.817654267197369</v>
      </c>
      <c r="U43" s="13">
        <f t="shared" si="4"/>
        <v>56.869331207009431</v>
      </c>
      <c r="V43" s="13">
        <f t="shared" si="4"/>
        <v>54.022194414420412</v>
      </c>
      <c r="W43" s="13">
        <f t="shared" si="4"/>
        <v>52.116748615226371</v>
      </c>
      <c r="X43" s="13">
        <f t="shared" si="4"/>
        <v>51.266717625794236</v>
      </c>
      <c r="Y43" s="13">
        <f t="shared" si="4"/>
        <v>51.742539076389669</v>
      </c>
      <c r="Z43" s="13">
        <f t="shared" si="4"/>
        <v>52.232945231778857</v>
      </c>
      <c r="AA43" s="13">
        <f t="shared" si="4"/>
        <v>51.067043247845447</v>
      </c>
      <c r="AB43" s="13">
        <f t="shared" si="4"/>
        <v>52.315341168412132</v>
      </c>
      <c r="AC43" s="13">
        <f t="shared" si="4"/>
        <v>54.101477886086769</v>
      </c>
      <c r="AD43" s="13">
        <f t="shared" si="4"/>
        <v>53.458694407372455</v>
      </c>
      <c r="AE43" s="13">
        <f t="shared" si="4"/>
        <v>52.773244999783763</v>
      </c>
      <c r="AF43" s="13">
        <f t="shared" si="4"/>
        <v>51.161867655564386</v>
      </c>
      <c r="AG43" s="13">
        <f t="shared" si="4"/>
        <v>50.870779396675545</v>
      </c>
      <c r="AH43" s="13">
        <f t="shared" si="4"/>
        <v>50.662340035513587</v>
      </c>
      <c r="AI43" s="13">
        <f t="shared" si="4"/>
        <v>51.421069248155838</v>
      </c>
      <c r="AJ43" s="13">
        <f t="shared" si="4"/>
        <v>53.13908640596344</v>
      </c>
      <c r="AK43" s="13">
        <f t="shared" si="4"/>
        <v>54.357597460740891</v>
      </c>
      <c r="AL43" s="13">
        <f t="shared" si="4"/>
        <v>55.855029573207325</v>
      </c>
      <c r="AM43" s="13">
        <f>(AM20+AM21+AM32+AM33)/(AM30+AM18)*100</f>
        <v>57.99068655187444</v>
      </c>
    </row>
    <row r="44" spans="1:49" x14ac:dyDescent="0.2">
      <c r="B44" s="13">
        <f>(B28+B29)/B26*100</f>
        <v>75.433737125496847</v>
      </c>
      <c r="C44" s="13">
        <f t="shared" ref="C44:J44" si="5">(C28+C29)/C26*100</f>
        <v>75.32591521012418</v>
      </c>
      <c r="D44" s="13">
        <f t="shared" si="5"/>
        <v>75.628187747688116</v>
      </c>
      <c r="E44" s="13">
        <f t="shared" si="5"/>
        <v>76.585317324496486</v>
      </c>
      <c r="F44" s="13">
        <f t="shared" si="5"/>
        <v>77.579825652864699</v>
      </c>
      <c r="G44" s="13">
        <f t="shared" si="5"/>
        <v>77.813381596574075</v>
      </c>
      <c r="H44" s="13">
        <f t="shared" si="5"/>
        <v>77.758908261668154</v>
      </c>
      <c r="I44" s="13">
        <f t="shared" si="5"/>
        <v>78.096472220642553</v>
      </c>
      <c r="J44" s="13">
        <f t="shared" si="5"/>
        <v>79.361096245868481</v>
      </c>
      <c r="K44" s="13">
        <f t="shared" ref="K44:L44" si="6">(K28+K29)/K26*100</f>
        <v>79.442802459013706</v>
      </c>
      <c r="L44" s="13">
        <f t="shared" si="6"/>
        <v>78.464125014676483</v>
      </c>
      <c r="M44" s="13">
        <f t="shared" ref="M44" si="7">(M28+M29)/M26*100</f>
        <v>76.316571220981928</v>
      </c>
      <c r="N44" s="13">
        <f t="shared" ref="N44:O44" si="8">(N28+N29)/N26*100</f>
        <v>73.606554045118529</v>
      </c>
      <c r="O44" s="13">
        <f t="shared" si="8"/>
        <v>71.126404030577234</v>
      </c>
      <c r="P44" s="13">
        <v>68.869443844018235</v>
      </c>
      <c r="Q44" s="13">
        <f t="shared" ref="Q44:AL44" si="9">(Q28+Q29+Q40+Q41)/(Q38+Q26)*100</f>
        <v>66.301028936117604</v>
      </c>
      <c r="R44" s="13">
        <f t="shared" si="9"/>
        <v>65.440490889916319</v>
      </c>
      <c r="S44" s="13">
        <f t="shared" si="9"/>
        <v>65.347919716918526</v>
      </c>
      <c r="T44" s="13">
        <f t="shared" si="9"/>
        <v>64.533834414319514</v>
      </c>
      <c r="U44" s="13">
        <f t="shared" si="9"/>
        <v>63.245380974942087</v>
      </c>
      <c r="V44" s="13">
        <f t="shared" si="9"/>
        <v>61.223859475395003</v>
      </c>
      <c r="W44" s="13">
        <f t="shared" si="9"/>
        <v>59.942414588057602</v>
      </c>
      <c r="X44" s="13">
        <f t="shared" si="9"/>
        <v>59.189969198140027</v>
      </c>
      <c r="Y44" s="13">
        <f t="shared" si="9"/>
        <v>59.33692514533864</v>
      </c>
      <c r="Z44" s="13">
        <f t="shared" si="9"/>
        <v>59.650274212506268</v>
      </c>
      <c r="AA44" s="13">
        <f t="shared" si="9"/>
        <v>59.687402457978131</v>
      </c>
      <c r="AB44" s="13">
        <f t="shared" si="9"/>
        <v>60.882785492571266</v>
      </c>
      <c r="AC44" s="13">
        <f t="shared" si="9"/>
        <v>61.812740613941543</v>
      </c>
      <c r="AD44" s="13">
        <f t="shared" si="9"/>
        <v>61.391246324233251</v>
      </c>
      <c r="AE44" s="13">
        <f t="shared" si="9"/>
        <v>61.17424536966297</v>
      </c>
      <c r="AF44" s="13">
        <f t="shared" si="9"/>
        <v>60.708758629184999</v>
      </c>
      <c r="AG44" s="13">
        <f t="shared" si="9"/>
        <v>60.418899304376325</v>
      </c>
      <c r="AH44" s="13">
        <f t="shared" si="9"/>
        <v>60.804973261763742</v>
      </c>
      <c r="AI44" s="13">
        <f t="shared" si="9"/>
        <v>61.690403194120925</v>
      </c>
      <c r="AJ44" s="13">
        <f t="shared" si="9"/>
        <v>63.139843185771873</v>
      </c>
      <c r="AK44" s="13">
        <f t="shared" si="9"/>
        <v>64.732388983650253</v>
      </c>
      <c r="AL44" s="13">
        <f t="shared" si="9"/>
        <v>66.068469358506619</v>
      </c>
      <c r="AM44" s="13">
        <f>(AM28+AM29+AM40+AM41)/(AM38+AM26)*100</f>
        <v>67.34547118924776</v>
      </c>
    </row>
    <row r="45" spans="1:49" x14ac:dyDescent="0.2">
      <c r="B45" s="13">
        <f>(B24+B25)/B22*100</f>
        <v>54.301462929402703</v>
      </c>
      <c r="C45" s="13">
        <f t="shared" ref="C45:J45" si="10">(C24+C25)/C22*100</f>
        <v>51.718085383006049</v>
      </c>
      <c r="D45" s="13">
        <f t="shared" si="10"/>
        <v>55.725596567002114</v>
      </c>
      <c r="E45" s="13">
        <f t="shared" si="10"/>
        <v>56.385164383712059</v>
      </c>
      <c r="F45" s="13">
        <f t="shared" si="10"/>
        <v>56.713764955413524</v>
      </c>
      <c r="G45" s="13">
        <f t="shared" si="10"/>
        <v>55.682218180250601</v>
      </c>
      <c r="H45" s="13">
        <f t="shared" si="10"/>
        <v>57.965580120954371</v>
      </c>
      <c r="I45" s="13">
        <f t="shared" si="10"/>
        <v>56.792840427779836</v>
      </c>
      <c r="J45" s="13">
        <f t="shared" si="10"/>
        <v>54.687706026977722</v>
      </c>
      <c r="K45" s="13">
        <f t="shared" ref="K45:L45" si="11">(K24+K25)/K22*100</f>
        <v>51.61014200243752</v>
      </c>
      <c r="L45" s="13">
        <f t="shared" si="11"/>
        <v>48.583672650942333</v>
      </c>
      <c r="M45" s="13">
        <f t="shared" ref="M45" si="12">(M24+M25)/M22*100</f>
        <v>46.022111204020675</v>
      </c>
      <c r="N45" s="13">
        <f t="shared" ref="N45:O45" si="13">(N24+N25)/N22*100</f>
        <v>48.405510887682539</v>
      </c>
      <c r="O45" s="13">
        <f t="shared" si="13"/>
        <v>46.525588342317398</v>
      </c>
      <c r="P45" s="13">
        <v>46.477800964820482</v>
      </c>
      <c r="Q45" s="13">
        <f t="shared" ref="Q45:AL45" si="14">(Q24+Q25+Q36+Q37)/(Q34+Q22)*100</f>
        <v>45.983914920765095</v>
      </c>
      <c r="R45" s="13">
        <f t="shared" si="14"/>
        <v>47.298455779984849</v>
      </c>
      <c r="S45" s="13">
        <f t="shared" si="14"/>
        <v>46.870983803977403</v>
      </c>
      <c r="T45" s="13">
        <f t="shared" si="14"/>
        <v>40.619773877017145</v>
      </c>
      <c r="U45" s="13">
        <f t="shared" si="14"/>
        <v>39.918300125654163</v>
      </c>
      <c r="V45" s="13">
        <f t="shared" si="14"/>
        <v>35.353933417911257</v>
      </c>
      <c r="W45" s="13">
        <f t="shared" si="14"/>
        <v>32.954927068556543</v>
      </c>
      <c r="X45" s="13">
        <f t="shared" si="14"/>
        <v>31.541474478615694</v>
      </c>
      <c r="Y45" s="13">
        <f t="shared" si="14"/>
        <v>32.693958063383157</v>
      </c>
      <c r="Z45" s="13">
        <f t="shared" si="14"/>
        <v>33.590356873274956</v>
      </c>
      <c r="AA45" s="13">
        <f t="shared" si="14"/>
        <v>30.113032480574748</v>
      </c>
      <c r="AB45" s="13">
        <f t="shared" si="14"/>
        <v>30.813259714627272</v>
      </c>
      <c r="AC45" s="13">
        <f t="shared" si="14"/>
        <v>32.588319940525288</v>
      </c>
      <c r="AD45" s="13">
        <f t="shared" si="14"/>
        <v>31.862742663871753</v>
      </c>
      <c r="AE45" s="13">
        <f t="shared" si="14"/>
        <v>30.447071718727713</v>
      </c>
      <c r="AF45" s="13">
        <f t="shared" si="14"/>
        <v>27.226094560502208</v>
      </c>
      <c r="AG45" s="13">
        <f t="shared" si="14"/>
        <v>27.111022225568227</v>
      </c>
      <c r="AH45" s="13">
        <f t="shared" si="14"/>
        <v>26.137498451161044</v>
      </c>
      <c r="AI45" s="13">
        <f t="shared" si="14"/>
        <v>26.510392272185445</v>
      </c>
      <c r="AJ45" s="13">
        <f t="shared" si="14"/>
        <v>28.630244746817514</v>
      </c>
      <c r="AK45" s="13">
        <f t="shared" si="14"/>
        <v>29.830066719704934</v>
      </c>
      <c r="AL45" s="13">
        <f t="shared" si="14"/>
        <v>31.230538723234329</v>
      </c>
      <c r="AM45" s="13">
        <f>(AM24+AM25+AM36+AM37)/(AM34+AM22)*100</f>
        <v>35.502068540471541</v>
      </c>
    </row>
    <row r="47" spans="1:49" x14ac:dyDescent="0.2">
      <c r="A47" s="14" t="s">
        <v>46</v>
      </c>
      <c r="B47" s="38">
        <f>СрокВСЕ!B23+СрокВСЕ!B24</f>
        <v>18090542.430432521</v>
      </c>
      <c r="C47" s="38">
        <f>СрокВСЕ!C23+СрокВСЕ!C24</f>
        <v>17801421.312277324</v>
      </c>
      <c r="D47" s="38">
        <f>СрокВСЕ!D23+СрокВСЕ!D24</f>
        <v>18388666.240918156</v>
      </c>
      <c r="E47" s="38">
        <f>СрокВСЕ!E23+СрокВСЕ!E24</f>
        <v>20295462.79764609</v>
      </c>
      <c r="F47" s="38">
        <f>СрокВСЕ!F23+СрокВСЕ!F24</f>
        <v>19003415.078167655</v>
      </c>
      <c r="G47" s="38">
        <f>СрокВСЕ!G23+СрокВСЕ!G24</f>
        <v>18678021.808686763</v>
      </c>
      <c r="H47" s="38">
        <f>СрокВСЕ!H23+СрокВСЕ!H24</f>
        <v>18785866.061509266</v>
      </c>
      <c r="I47" s="38">
        <f>СрокВСЕ!I23+СрокВСЕ!I24</f>
        <v>19028643.299326651</v>
      </c>
      <c r="J47" s="38">
        <f>СрокВСЕ!J23+СрокВСЕ!J24</f>
        <v>18638823.598006602</v>
      </c>
      <c r="K47" s="38">
        <f>СрокВСЕ!K23+СрокВСЕ!K24</f>
        <v>17356090.879398953</v>
      </c>
      <c r="L47" s="38">
        <f>СрокВСЕ!L23+СрокВСЕ!L24</f>
        <v>16936083.427842624</v>
      </c>
      <c r="M47" s="38">
        <f>СрокВСЕ!M23+СрокВСЕ!M24</f>
        <v>15966719.746124268</v>
      </c>
      <c r="N47" s="38">
        <f>СрокВСЕ!N23+СрокВСЕ!N24</f>
        <v>15929660.882049672</v>
      </c>
      <c r="O47" s="38">
        <f>СрокВСЕ!O23+СрокВСЕ!O24</f>
        <v>15973642.589732651</v>
      </c>
      <c r="P47" s="38">
        <v>15869003.763208944</v>
      </c>
      <c r="Q47" s="38">
        <f>СрокВСЕ!Q23+СрокВСЕ!Q24+СрокВСЕ!Q35+СрокВСЕ!Q36</f>
        <v>17710243.023021024</v>
      </c>
      <c r="R47" s="38">
        <f>СрокВСЕ!R23+СрокВСЕ!R24+СрокВСЕ!R35+СрокВСЕ!R36</f>
        <v>17597014.164203279</v>
      </c>
      <c r="S47" s="38">
        <f>СрокВСЕ!S23+СрокВСЕ!S24+СрокВСЕ!S35+СрокВСЕ!S36</f>
        <v>17402942.245721325</v>
      </c>
      <c r="T47" s="38">
        <f>СрокВСЕ!T23+СрокВСЕ!T24+СрокВСЕ!T35+СрокВСЕ!T36</f>
        <v>16587289.42347312</v>
      </c>
      <c r="U47" s="38">
        <f>СрокВСЕ!U23+СрокВСЕ!U24+СрокВСЕ!U35+СрокВСЕ!U36</f>
        <v>16226666.546477888</v>
      </c>
      <c r="V47" s="38">
        <f>СрокВСЕ!V23+СрокВСЕ!V24+СрокВСЕ!V35+СрокВСЕ!V36</f>
        <v>15974741.99417836</v>
      </c>
      <c r="W47" s="38">
        <f>СрокВСЕ!W23+СрокВСЕ!W24+СрокВСЕ!W35+СрокВСЕ!W36</f>
        <v>15974970.367351253</v>
      </c>
      <c r="X47" s="38">
        <f>СрокВСЕ!X23+СрокВСЕ!X24+СрокВСЕ!X35+СрокВСЕ!X36</f>
        <v>15558019.390638825</v>
      </c>
      <c r="Y47" s="38">
        <f>СрокВСЕ!Y23+СрокВСЕ!Y24+СрокВСЕ!Y35+СрокВСЕ!Y36</f>
        <v>16856842.031334057</v>
      </c>
      <c r="Z47" s="38">
        <f>СрокВСЕ!Z23+СрокВСЕ!Z24+СрокВСЕ!Z35+СрокВСЕ!Z36</f>
        <v>16669749.711143609</v>
      </c>
      <c r="AA47" s="38">
        <f>СрокВСЕ!AA23+СрокВСЕ!AA24+СрокВСЕ!AA35+СрокВСЕ!AA36</f>
        <v>16345953.78334311</v>
      </c>
      <c r="AB47" s="38">
        <f>СрокВСЕ!AB23+СрокВСЕ!AB24+СрокВСЕ!AB35+СрокВСЕ!AB36</f>
        <v>16695950.415144473</v>
      </c>
      <c r="AC47" s="38">
        <f>СрокВСЕ!AC23+СрокВСЕ!AC24+СрокВСЕ!AC35+СрокВСЕ!AC36</f>
        <v>17183070.120388974</v>
      </c>
      <c r="AD47" s="38">
        <f>СрокВСЕ!AD23+СрокВСЕ!AD24+СрокВСЕ!AD35+СрокВСЕ!AD36</f>
        <v>15740524.169234753</v>
      </c>
      <c r="AE47" s="38">
        <f>СрокВСЕ!AE23+СрокВСЕ!AE24+СрокВСЕ!AE35+СрокВСЕ!AE36</f>
        <v>16161980.202619784</v>
      </c>
      <c r="AF47" s="38">
        <f>СрокВСЕ!AF23+СрокВСЕ!AF24+СрокВСЕ!AF35+СрокВСЕ!AF36</f>
        <v>16009277.862469459</v>
      </c>
      <c r="AG47" s="38">
        <f>СрокВСЕ!AG23+СрокВСЕ!AG24+СрокВСЕ!AG35+СрокВСЕ!AG36</f>
        <v>15736670.60766503</v>
      </c>
      <c r="AH47" s="38">
        <f>СрокВСЕ!AH23+СрокВСЕ!AH24+СрокВСЕ!AH35+СрокВСЕ!AH36</f>
        <v>15433826.267228426</v>
      </c>
      <c r="AI47" s="38">
        <f>СрокВСЕ!AI23+СрокВСЕ!AI24+СрокВСЕ!AI35+СрокВСЕ!AI36</f>
        <v>15516045.589965399</v>
      </c>
      <c r="AJ47" s="38">
        <f>СрокВСЕ!AJ23+СрокВСЕ!AJ24+СрокВСЕ!AJ35+СрокВСЕ!AJ36</f>
        <v>15769922.539265634</v>
      </c>
      <c r="AK47" s="38">
        <f>СрокВСЕ!AK23+СрокВСЕ!AK24+СрокВСЕ!AK35+СрокВСЕ!AK36</f>
        <v>15985163.412005631</v>
      </c>
      <c r="AL47" s="38">
        <f>СрокВСЕ!AL23+СрокВСЕ!AL24+СрокВСЕ!AL35+СрокВСЕ!AL36</f>
        <v>17892964.909816243</v>
      </c>
      <c r="AM47" s="38">
        <f>СрокВСЕ!AM23+СрокВСЕ!AM24+СрокВСЕ!AM35+СрокВСЕ!AM36</f>
        <v>17680056.350411728</v>
      </c>
    </row>
    <row r="48" spans="1:49" x14ac:dyDescent="0.2">
      <c r="A48" s="14" t="s">
        <v>47</v>
      </c>
      <c r="B48" s="38">
        <f>СрокВСЕ!B27+СрокВСЕ!B28</f>
        <v>5637440.1275295895</v>
      </c>
      <c r="C48" s="38">
        <f>СрокВСЕ!C27+СрокВСЕ!C28</f>
        <v>5173266.7322322316</v>
      </c>
      <c r="D48" s="38">
        <f>СрокВСЕ!D27+СрокВСЕ!D28</f>
        <v>5394134.3503643246</v>
      </c>
      <c r="E48" s="38">
        <f>СрокВСЕ!E27+СрокВСЕ!E28</f>
        <v>6120082.0387153998</v>
      </c>
      <c r="F48" s="38">
        <f>СрокВСЕ!F27+СрокВСЕ!F28</f>
        <v>5838195.0129529908</v>
      </c>
      <c r="G48" s="38">
        <f>СрокВСЕ!G27+СрокВСЕ!G28</f>
        <v>5794225.0571138244</v>
      </c>
      <c r="H48" s="38">
        <f>СрокВСЕ!H27+СрокВСЕ!H28</f>
        <v>6294607.8552411897</v>
      </c>
      <c r="I48" s="38">
        <f>СрокВСЕ!I27+СрокВСЕ!I28</f>
        <v>6613641.359864356</v>
      </c>
      <c r="J48" s="38">
        <f>СрокВСЕ!J27+СрокВСЕ!J28</f>
        <v>6322497.952743182</v>
      </c>
      <c r="K48" s="38">
        <f>СрокВСЕ!K27+СрокВСЕ!K28</f>
        <v>5837328.3147332538</v>
      </c>
      <c r="L48" s="38">
        <f>СрокВСЕ!L27+СрокВСЕ!L28</f>
        <v>5877839.0054166764</v>
      </c>
      <c r="M48" s="38">
        <f>СрокВСЕ!M27+СрокВСЕ!M28</f>
        <v>5458715.655169053</v>
      </c>
      <c r="N48" s="38">
        <f>СрокВСЕ!N27+СрокВСЕ!N28</f>
        <v>5800485.1130833905</v>
      </c>
      <c r="O48" s="38">
        <f>СрокВСЕ!O27+СрокВСЕ!O28</f>
        <v>6130870.5338582527</v>
      </c>
      <c r="P48" s="38">
        <v>6431141.5951376017</v>
      </c>
      <c r="Q48" s="38">
        <f>СрокВСЕ!Q27+СрокВСЕ!Q28+СрокВСЕ!Q39+СрокВСЕ!Q40</f>
        <v>6498902.1586331856</v>
      </c>
      <c r="R48" s="38">
        <f>СрокВСЕ!R27+СрокВСЕ!R28+СрокВСЕ!R39+СрокВСЕ!R40</f>
        <v>6807396.8910986586</v>
      </c>
      <c r="S48" s="38">
        <f>СрокВСЕ!S27+СрокВСЕ!S28+СрокВСЕ!S39+СрокВСЕ!S40</f>
        <v>6970422.1998094777</v>
      </c>
      <c r="T48" s="38">
        <f>СрокВСЕ!T27+СрокВСЕ!T28+СрокВСЕ!T39+СрокВСЕ!T40</f>
        <v>6597427.0305700218</v>
      </c>
      <c r="U48" s="38">
        <f>СрокВСЕ!U27+СрокВСЕ!U28+СрокВСЕ!U39+СрокВСЕ!U40</f>
        <v>6579035.8195068687</v>
      </c>
      <c r="V48" s="38">
        <f>СрокВСЕ!V27+СрокВСЕ!V28+СрокВСЕ!V39+СрокВСЕ!V40</f>
        <v>6573004.0978695611</v>
      </c>
      <c r="W48" s="38">
        <f>СрокВСЕ!W27+СрокВСЕ!W28+СрокВСЕ!W39+СрокВСЕ!W40</f>
        <v>6603739.6481390968</v>
      </c>
      <c r="X48" s="38">
        <f>СрокВСЕ!X27+СрокВСЕ!X28+СрокВСЕ!X39+СрокВСЕ!X40</f>
        <v>6356542.5374696832</v>
      </c>
      <c r="Y48" s="38">
        <f>СрокВСЕ!Y27+СрокВСЕ!Y28+СрокВСЕ!Y39+СрокВСЕ!Y40</f>
        <v>7265569.4520008862</v>
      </c>
      <c r="Z48" s="38">
        <f>СрокВСЕ!Z27+СрокВСЕ!Z28+СрокВСЕ!Z39+СрокВСЕ!Z40</f>
        <v>6936866.4719202593</v>
      </c>
      <c r="AA48" s="38">
        <f>СрокВСЕ!AA27+СрокВСЕ!AA28+СрокВСЕ!AA39+СрокВСЕ!AA40</f>
        <v>6323590.4842661191</v>
      </c>
      <c r="AB48" s="38">
        <f>СрокВСЕ!AB27+СрокВСЕ!AB28+СрокВСЕ!AB39+СрокВСЕ!AB40</f>
        <v>6184610.8609002912</v>
      </c>
      <c r="AC48" s="38">
        <f>СрокВСЕ!AC27+СрокВСЕ!AC28+СрокВСЕ!AC39+СрокВСЕ!AC40</f>
        <v>6431436.3589008143</v>
      </c>
      <c r="AD48" s="38">
        <f>СрокВСЕ!AD27+СрокВСЕ!AD28+СрокВСЕ!AD39+СрокВСЕ!AD40</f>
        <v>5864150.8674293337</v>
      </c>
      <c r="AE48" s="38">
        <f>СрокВСЕ!AE27+СрокВСЕ!AE28+СрокВСЕ!AE39+СрокВСЕ!AE40</f>
        <v>6410507.0019820724</v>
      </c>
      <c r="AF48" s="38">
        <f>СрокВСЕ!AF27+СрокВСЕ!AF28+СрокВСЕ!AF39+СрокВСЕ!AF40</f>
        <v>6245521.891989341</v>
      </c>
      <c r="AG48" s="38">
        <f>СрокВСЕ!AG27+СрокВСЕ!AG28+СрокВСЕ!AG39+СрокВСЕ!AG40</f>
        <v>5814082.014719679</v>
      </c>
      <c r="AH48" s="38">
        <f>СрокВСЕ!AH27+СрокВСЕ!AH28+СрокВСЕ!AH39+СрокВСЕ!AH40</f>
        <v>5527991.3822522024</v>
      </c>
      <c r="AI48" s="38">
        <f>СрокВСЕ!AI27+СрокВСЕ!AI28+СрокВСЕ!AI39+СрокВСЕ!AI40</f>
        <v>5595551.8721915558</v>
      </c>
      <c r="AJ48" s="38">
        <f>СрокВСЕ!AJ27+СрокВСЕ!AJ28+СрокВСЕ!AJ39+СрокВСЕ!AJ40</f>
        <v>5752313.1736386605</v>
      </c>
      <c r="AK48" s="38">
        <f>СрокВСЕ!AK27+СрокВСЕ!AK28+СрокВСЕ!AK39+СрокВСЕ!AK40</f>
        <v>5775325.3491934529</v>
      </c>
      <c r="AL48" s="38">
        <f>СрокВСЕ!AL27+СрокВСЕ!AL28+СрокВСЕ!AL39+СрокВСЕ!AL40</f>
        <v>6626751.9980293978</v>
      </c>
      <c r="AM48" s="38">
        <f>СрокВСЕ!AM27+СрокВСЕ!AM28+СрокВСЕ!AM39+СрокВСЕ!AM40</f>
        <v>6380510.4651855463</v>
      </c>
    </row>
    <row r="49" spans="1:39" x14ac:dyDescent="0.2">
      <c r="A49" s="14" t="s">
        <v>48</v>
      </c>
      <c r="B49" s="38">
        <f>СрокВСЕ!B31+СрокВСЕ!B32</f>
        <v>12453102.302902935</v>
      </c>
      <c r="C49" s="38">
        <f>СрокВСЕ!C31+СрокВСЕ!C32</f>
        <v>12628154.580045093</v>
      </c>
      <c r="D49" s="38">
        <f>СрокВСЕ!D31+СрокВСЕ!D32</f>
        <v>12994531.890553828</v>
      </c>
      <c r="E49" s="38">
        <f>СрокВСЕ!E31+СрокВСЕ!E32</f>
        <v>14175380.758930691</v>
      </c>
      <c r="F49" s="38">
        <f>СрокВСЕ!F31+СрокВСЕ!F32</f>
        <v>13165220.065214667</v>
      </c>
      <c r="G49" s="38">
        <f>СрокВСЕ!G31+СрокВСЕ!G32</f>
        <v>12883796.75157294</v>
      </c>
      <c r="H49" s="38">
        <f>СрокВСЕ!H31+СрокВСЕ!H32</f>
        <v>12491258.20626808</v>
      </c>
      <c r="I49" s="38">
        <f>СрокВСЕ!I31+СрокВСЕ!I32</f>
        <v>12415001.939462293</v>
      </c>
      <c r="J49" s="38">
        <f>СрокВСЕ!J31+СрокВСЕ!J32</f>
        <v>12316325.645263419</v>
      </c>
      <c r="K49" s="38">
        <f>СрокВСЕ!K31+СрокВСЕ!K32</f>
        <v>11518762.564665699</v>
      </c>
      <c r="L49" s="38">
        <f>СрокВСЕ!L31+СрокВСЕ!L32</f>
        <v>11058244.422425948</v>
      </c>
      <c r="M49" s="38">
        <f>СрокВСЕ!M31+СрокВСЕ!M32</f>
        <v>10508004.090955215</v>
      </c>
      <c r="N49" s="38">
        <f>СрокВСЕ!N31+СрокВСЕ!N32</f>
        <v>10129175.768966284</v>
      </c>
      <c r="O49" s="38">
        <f>СрокВСЕ!O31+СрокВСЕ!O32</f>
        <v>9842772.0558743961</v>
      </c>
      <c r="P49" s="38">
        <v>9437862.1680713408</v>
      </c>
      <c r="Q49" s="38">
        <f>СрокВСЕ!Q31+СрокВСЕ!Q32+СрокВСЕ!Q43+СрокВСЕ!Q44</f>
        <v>11211340.864387834</v>
      </c>
      <c r="R49" s="38">
        <f>СрокВСЕ!R31+СрокВСЕ!R32+СрокВСЕ!R43+СрокВСЕ!R44</f>
        <v>10789617.273104619</v>
      </c>
      <c r="S49" s="38">
        <f>СрокВСЕ!S31+СрокВСЕ!S32+СрокВСЕ!S43+СрокВСЕ!S44</f>
        <v>10432520.045911847</v>
      </c>
      <c r="T49" s="38">
        <f>СрокВСЕ!T31+СрокВСЕ!T32+СрокВСЕ!T43+СрокВСЕ!T44</f>
        <v>9989862.392903097</v>
      </c>
      <c r="U49" s="38">
        <f>СрокВСЕ!U31+СрокВСЕ!U32+СрокВСЕ!U43+СрокВСЕ!U44</f>
        <v>9647630.7269710191</v>
      </c>
      <c r="V49" s="38">
        <f>СрокВСЕ!V31+СрокВСЕ!V32+СрокВСЕ!V43+СрокВСЕ!V44</f>
        <v>9401737.8963087983</v>
      </c>
      <c r="W49" s="38">
        <f>СрокВСЕ!W31+СрокВСЕ!W32+СрокВСЕ!W43+СрокВСЕ!W44</f>
        <v>9371230.7192121577</v>
      </c>
      <c r="X49" s="38">
        <f>СрокВСЕ!X31+СрокВСЕ!X32+СрокВСЕ!X43+СрокВСЕ!X44</f>
        <v>9201476.8531691432</v>
      </c>
      <c r="Y49" s="38">
        <f>СрокВСЕ!Y31+СрокВСЕ!Y32+СрокВСЕ!Y43+СрокВСЕ!Y44</f>
        <v>9591272.5793331731</v>
      </c>
      <c r="Z49" s="38">
        <f>СрокВСЕ!Z31+СрокВСЕ!Z32+СрокВСЕ!Z43+СрокВСЕ!Z44</f>
        <v>9732883.2392233498</v>
      </c>
      <c r="AA49" s="38">
        <f>СрокВСЕ!AA31+СрокВСЕ!AA32+СрокВСЕ!AA43+СрокВСЕ!AA44</f>
        <v>10022363.299076989</v>
      </c>
      <c r="AB49" s="38">
        <f>СрокВСЕ!AB31+СрокВСЕ!AB32+СрокВСЕ!AB43+СрокВСЕ!AB44</f>
        <v>10511339.554244185</v>
      </c>
      <c r="AC49" s="38">
        <f>СрокВСЕ!AC31+СрокВСЕ!AC32+СрокВСЕ!AC43+СрокВСЕ!AC44</f>
        <v>10751633.761488162</v>
      </c>
      <c r="AD49" s="38">
        <f>СрокВСЕ!AD31+СрокВСЕ!AD32+СрокВСЕ!AD43+СрокВСЕ!AD44</f>
        <v>9876373.3018054087</v>
      </c>
      <c r="AE49" s="38">
        <f>СрокВСЕ!AE31+СрокВСЕ!AE32+СрокВСЕ!AE43+СрокВСЕ!AE44</f>
        <v>9751473.2006377168</v>
      </c>
      <c r="AF49" s="38">
        <f>СрокВСЕ!AF31+СрокВСЕ!AF32+СрокВСЕ!AF43+СрокВСЕ!AF44</f>
        <v>9763755.9704801198</v>
      </c>
      <c r="AG49" s="38">
        <f>СрокВСЕ!AG31+СрокВСЕ!AG32+СрокВСЕ!AG43+СрокВСЕ!AG44</f>
        <v>9922588.5929453503</v>
      </c>
      <c r="AH49" s="38">
        <f>СрокВСЕ!AH31+СрокВСЕ!AH32+СрокВСЕ!AH43+СрокВСЕ!AH44</f>
        <v>9905834.8849762231</v>
      </c>
      <c r="AI49" s="38">
        <f>СрокВСЕ!AI31+СрокВСЕ!AI32+СрокВСЕ!AI43+СрокВСЕ!AI44</f>
        <v>9920493.7177738454</v>
      </c>
      <c r="AJ49" s="38">
        <f>СрокВСЕ!AJ31+СрокВСЕ!AJ32+СрокВСЕ!AJ43+СрокВСЕ!AJ44</f>
        <v>10017609.365626976</v>
      </c>
      <c r="AK49" s="38">
        <f>СрокВСЕ!AK31+СрокВСЕ!AK32+СрокВСЕ!AK43+СрокВСЕ!AK44</f>
        <v>10209838.062812168</v>
      </c>
      <c r="AL49" s="38">
        <f>СрокВСЕ!AL31+СрокВСЕ!AL32+СрокВСЕ!AL43+СрокВСЕ!AL44</f>
        <v>11266212.911786843</v>
      </c>
      <c r="AM49" s="38">
        <f>СрокВСЕ!AM31+СрокВСЕ!AM32+СрокВСЕ!AM43+СрокВСЕ!AM44</f>
        <v>11299545.88522619</v>
      </c>
    </row>
    <row r="50" spans="1:39" x14ac:dyDescent="0.2">
      <c r="B50" s="38"/>
    </row>
    <row r="51" spans="1:39" x14ac:dyDescent="0.2">
      <c r="B51" s="13">
        <f>(B20+B21)/B47*100</f>
        <v>58.396880304624098</v>
      </c>
      <c r="C51" s="13">
        <f t="shared" ref="C51:J51" si="15">(C20+C21)/C47*100</f>
        <v>60.126670249748202</v>
      </c>
      <c r="D51" s="13">
        <f t="shared" si="15"/>
        <v>61.329865199598679</v>
      </c>
      <c r="E51" s="13">
        <f t="shared" si="15"/>
        <v>60.517372178840304</v>
      </c>
      <c r="F51" s="13">
        <f t="shared" si="15"/>
        <v>61.239659192929899</v>
      </c>
      <c r="G51" s="13">
        <f t="shared" si="15"/>
        <v>61.492924876808821</v>
      </c>
      <c r="H51" s="13">
        <f t="shared" si="15"/>
        <v>60.932689905056193</v>
      </c>
      <c r="I51" s="13">
        <f t="shared" si="15"/>
        <v>60.680096417940263</v>
      </c>
      <c r="J51" s="13">
        <f t="shared" si="15"/>
        <v>63.810444597659732</v>
      </c>
      <c r="K51" s="13">
        <f t="shared" ref="K51:L51" si="16">(K20+K21)/K47*100</f>
        <v>65.635461459410777</v>
      </c>
      <c r="L51" s="13">
        <f t="shared" si="16"/>
        <v>64.931329612378917</v>
      </c>
      <c r="M51" s="13">
        <f t="shared" ref="M51" si="17">(M20+M21)/M47*100</f>
        <v>65.872308271492528</v>
      </c>
      <c r="N51" s="13">
        <f t="shared" ref="N51:O51" si="18">(N20+N21)/N47*100</f>
        <v>65.143680401371697</v>
      </c>
      <c r="O51" s="13">
        <f t="shared" si="18"/>
        <v>63.444773571250465</v>
      </c>
      <c r="P51" s="13">
        <v>62.022380201208286</v>
      </c>
      <c r="Q51" s="13">
        <f t="shared" ref="Q51:AL51" si="19">(Q20+Q21+Q32+Q33)/Q47*100</f>
        <v>53.54993595974998</v>
      </c>
      <c r="R51" s="13">
        <f t="shared" si="19"/>
        <v>53.153258560232416</v>
      </c>
      <c r="S51" s="13">
        <f t="shared" si="19"/>
        <v>51.990988025319126</v>
      </c>
      <c r="T51" s="13">
        <f t="shared" si="19"/>
        <v>51.220067515878931</v>
      </c>
      <c r="U51" s="13">
        <f t="shared" si="19"/>
        <v>50.282507544111212</v>
      </c>
      <c r="V51" s="13">
        <f t="shared" si="19"/>
        <v>49.13784732126895</v>
      </c>
      <c r="W51" s="13">
        <f t="shared" si="19"/>
        <v>49.286498429939407</v>
      </c>
      <c r="X51" s="13">
        <f t="shared" si="19"/>
        <v>49.514272874518539</v>
      </c>
      <c r="Y51" s="13">
        <f t="shared" si="19"/>
        <v>47.899028428714594</v>
      </c>
      <c r="Z51" s="13">
        <f t="shared" si="19"/>
        <v>49.469164151113375</v>
      </c>
      <c r="AA51" s="13">
        <f t="shared" si="19"/>
        <v>51.454524373908285</v>
      </c>
      <c r="AB51" s="13">
        <f t="shared" si="19"/>
        <v>52.911773843428008</v>
      </c>
      <c r="AC51" s="13">
        <f t="shared" si="19"/>
        <v>52.693059673324825</v>
      </c>
      <c r="AD51" s="13">
        <f t="shared" si="19"/>
        <v>53.235907444356599</v>
      </c>
      <c r="AE51" s="13">
        <f t="shared" si="19"/>
        <v>51.239007016582292</v>
      </c>
      <c r="AF51" s="13">
        <f t="shared" si="19"/>
        <v>51.763180829477427</v>
      </c>
      <c r="AG51" s="13">
        <f t="shared" si="19"/>
        <v>53.287346879919752</v>
      </c>
      <c r="AH51" s="13">
        <f t="shared" si="19"/>
        <v>54.39185131042337</v>
      </c>
      <c r="AI51" s="13">
        <f t="shared" si="19"/>
        <v>54.532030358764686</v>
      </c>
      <c r="AJ51" s="13">
        <f t="shared" si="19"/>
        <v>54.822911406468165</v>
      </c>
      <c r="AK51" s="13">
        <f t="shared" si="19"/>
        <v>56.155005885243447</v>
      </c>
      <c r="AL51" s="13">
        <f t="shared" si="19"/>
        <v>55.051739019106051</v>
      </c>
      <c r="AM51" s="13">
        <f>(AM20+AM21+AM32+AM33)/AM47*100</f>
        <v>57.344131514864486</v>
      </c>
    </row>
    <row r="52" spans="1:39" x14ac:dyDescent="0.2">
      <c r="B52" s="13">
        <f>(B24+B25)/B48*100</f>
        <v>28.796040472853115</v>
      </c>
      <c r="C52" s="13">
        <f t="shared" ref="C52:J52" si="20">(C24+C25)/C48*100</f>
        <v>30.342907836461396</v>
      </c>
      <c r="D52" s="13">
        <f t="shared" si="20"/>
        <v>34.082166728485461</v>
      </c>
      <c r="E52" s="13">
        <f t="shared" si="20"/>
        <v>31.94836812045266</v>
      </c>
      <c r="F52" s="13">
        <f t="shared" si="20"/>
        <v>31.672523229501909</v>
      </c>
      <c r="G52" s="13">
        <f t="shared" si="20"/>
        <v>30.97886297020726</v>
      </c>
      <c r="H52" s="13">
        <f t="shared" si="20"/>
        <v>29.989265018550469</v>
      </c>
      <c r="I52" s="13">
        <f t="shared" si="20"/>
        <v>28.627001735709008</v>
      </c>
      <c r="J52" s="13">
        <f t="shared" si="20"/>
        <v>30.854243656546348</v>
      </c>
      <c r="K52" s="13">
        <f t="shared" ref="K52:L52" si="21">(K24+K25)/K48*100</f>
        <v>32.332369292889645</v>
      </c>
      <c r="L52" s="13">
        <f t="shared" si="21"/>
        <v>30.308203329023399</v>
      </c>
      <c r="M52" s="13">
        <f t="shared" ref="M52" si="22">(M24+M25)/M48*100</f>
        <v>30.921131526486317</v>
      </c>
      <c r="N52" s="13">
        <f t="shared" ref="N52:O52" si="23">(N24+N25)/N48*100</f>
        <v>31.195444879347239</v>
      </c>
      <c r="O52" s="13">
        <f t="shared" si="23"/>
        <v>28.953989037056932</v>
      </c>
      <c r="P52" s="13">
        <v>27.939741563609378</v>
      </c>
      <c r="Q52" s="13">
        <f t="shared" ref="Q52:AL52" si="24">(Q24+Q25+Q36+Q37)/Q48*100</f>
        <v>27.219870279393255</v>
      </c>
      <c r="R52" s="13">
        <f t="shared" si="24"/>
        <v>28.421255746387619</v>
      </c>
      <c r="S52" s="13">
        <f t="shared" si="24"/>
        <v>26.929483932960448</v>
      </c>
      <c r="T52" s="13">
        <f t="shared" si="24"/>
        <v>25.408967606099768</v>
      </c>
      <c r="U52" s="13">
        <f t="shared" si="24"/>
        <v>23.794096029257499</v>
      </c>
      <c r="V52" s="13">
        <f t="shared" si="24"/>
        <v>21.756514777876756</v>
      </c>
      <c r="W52" s="13">
        <f t="shared" si="24"/>
        <v>21.861500964431034</v>
      </c>
      <c r="X52" s="13">
        <f t="shared" si="24"/>
        <v>21.366933059914498</v>
      </c>
      <c r="Y52" s="13">
        <f t="shared" si="24"/>
        <v>20.015346398648113</v>
      </c>
      <c r="Z52" s="13">
        <f t="shared" si="24"/>
        <v>21.759300388855312</v>
      </c>
      <c r="AA52" s="13">
        <f t="shared" si="24"/>
        <v>22.860921823416476</v>
      </c>
      <c r="AB52" s="13">
        <f t="shared" si="24"/>
        <v>23.970902379748438</v>
      </c>
      <c r="AC52" s="13">
        <f t="shared" si="24"/>
        <v>22.375803256821357</v>
      </c>
      <c r="AD52" s="13">
        <f t="shared" si="24"/>
        <v>22.879946690755691</v>
      </c>
      <c r="AE52" s="13">
        <f t="shared" si="24"/>
        <v>20.377129996015178</v>
      </c>
      <c r="AF52" s="13">
        <f t="shared" si="24"/>
        <v>20.132832442711816</v>
      </c>
      <c r="AG52" s="13">
        <f t="shared" si="24"/>
        <v>22.03455129262311</v>
      </c>
      <c r="AH52" s="13">
        <f t="shared" si="24"/>
        <v>22.921729220123662</v>
      </c>
      <c r="AI52" s="13">
        <f t="shared" si="24"/>
        <v>22.756797576405845</v>
      </c>
      <c r="AJ52" s="13">
        <f t="shared" si="24"/>
        <v>23.466756646970779</v>
      </c>
      <c r="AK52" s="13">
        <f t="shared" si="24"/>
        <v>25.354095878502324</v>
      </c>
      <c r="AL52" s="13">
        <f t="shared" si="24"/>
        <v>24.366295530870392</v>
      </c>
      <c r="AM52" s="13">
        <f>(AM24+AM25+AM36+AM37)/AM48*100</f>
        <v>28.577677594549268</v>
      </c>
    </row>
    <row r="53" spans="1:39" x14ac:dyDescent="0.2">
      <c r="B53" s="13">
        <f>(B28+B29)/B49*100</f>
        <v>71.796992037208355</v>
      </c>
      <c r="C53" s="13">
        <f t="shared" ref="C53:J53" si="25">(C28+C29)/C49*100</f>
        <v>72.327926282584571</v>
      </c>
      <c r="D53" s="13">
        <f t="shared" si="25"/>
        <v>72.640603249212049</v>
      </c>
      <c r="E53" s="13">
        <f t="shared" si="25"/>
        <v>72.851760339212717</v>
      </c>
      <c r="F53" s="13">
        <f t="shared" si="25"/>
        <v>74.351381205468357</v>
      </c>
      <c r="G53" s="13">
        <f t="shared" si="25"/>
        <v>75.216002437153563</v>
      </c>
      <c r="H53" s="13">
        <f t="shared" si="25"/>
        <v>76.525732826939446</v>
      </c>
      <c r="I53" s="13">
        <f t="shared" si="25"/>
        <v>77.75521841435571</v>
      </c>
      <c r="J53" s="13">
        <f t="shared" si="25"/>
        <v>80.728275368114794</v>
      </c>
      <c r="K53" s="13">
        <f t="shared" ref="K53:L53" si="26">(K28+K29)/K49*100</f>
        <v>82.512368312941959</v>
      </c>
      <c r="L53" s="13">
        <f t="shared" si="26"/>
        <v>83.334717562916609</v>
      </c>
      <c r="M53" s="13">
        <f t="shared" ref="M53" si="27">(M28+M29)/M49*100</f>
        <v>84.028804406545191</v>
      </c>
      <c r="N53" s="13">
        <f t="shared" ref="N53:O53" si="28">(N28+N29)/N49*100</f>
        <v>84.584179732448789</v>
      </c>
      <c r="O53" s="13">
        <f t="shared" si="28"/>
        <v>84.928409826357893</v>
      </c>
      <c r="P53" s="13">
        <v>85.246948552697432</v>
      </c>
      <c r="Q53" s="13">
        <f t="shared" ref="Q53:AL53" si="29">(Q28+Q29+Q40+Q41)/Q49*100</f>
        <v>68.812741966350472</v>
      </c>
      <c r="R53" s="13">
        <f t="shared" si="29"/>
        <v>68.757200276059962</v>
      </c>
      <c r="S53" s="13">
        <f t="shared" si="29"/>
        <v>68.735673270802849</v>
      </c>
      <c r="T53" s="13">
        <f t="shared" si="29"/>
        <v>68.266032869164889</v>
      </c>
      <c r="U53" s="13">
        <f t="shared" si="29"/>
        <v>68.345824133424145</v>
      </c>
      <c r="V53" s="13">
        <f t="shared" si="29"/>
        <v>68.280862474191579</v>
      </c>
      <c r="W53" s="13">
        <f t="shared" si="29"/>
        <v>68.612406471217227</v>
      </c>
      <c r="X53" s="13">
        <f t="shared" si="29"/>
        <v>68.958951778049283</v>
      </c>
      <c r="Y53" s="13">
        <f t="shared" si="29"/>
        <v>69.021442236814508</v>
      </c>
      <c r="Z53" s="13">
        <f t="shared" si="29"/>
        <v>69.218669015123709</v>
      </c>
      <c r="AA53" s="13">
        <f t="shared" si="29"/>
        <v>69.495601872648493</v>
      </c>
      <c r="AB53" s="13">
        <f t="shared" si="29"/>
        <v>69.939863085005385</v>
      </c>
      <c r="AC53" s="13">
        <f t="shared" si="29"/>
        <v>70.828304004064677</v>
      </c>
      <c r="AD53" s="13">
        <f t="shared" si="29"/>
        <v>71.259925790477581</v>
      </c>
      <c r="AE53" s="13">
        <f t="shared" si="29"/>
        <v>71.527252152887982</v>
      </c>
      <c r="AF53" s="13">
        <f t="shared" si="29"/>
        <v>71.99597176547212</v>
      </c>
      <c r="AG53" s="13">
        <f t="shared" si="29"/>
        <v>71.59973734454104</v>
      </c>
      <c r="AH53" s="13">
        <f t="shared" si="29"/>
        <v>71.953880733854348</v>
      </c>
      <c r="AI53" s="13">
        <f t="shared" si="29"/>
        <v>72.454521753129342</v>
      </c>
      <c r="AJ53" s="13">
        <f t="shared" si="29"/>
        <v>72.8282473618316</v>
      </c>
      <c r="AK53" s="13">
        <f t="shared" si="29"/>
        <v>73.577934167336323</v>
      </c>
      <c r="AL53" s="13">
        <f t="shared" si="29"/>
        <v>73.100823084732241</v>
      </c>
      <c r="AM53" s="13">
        <f>(AM28+AM29+AM40+AM41)/AM49*100</f>
        <v>73.58767458723058</v>
      </c>
    </row>
  </sheetData>
  <mergeCells count="2">
    <mergeCell ref="A2:B2"/>
    <mergeCell ref="A3:B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AW45"/>
  <sheetViews>
    <sheetView topLeftCell="A19" zoomScale="130" zoomScaleNormal="130" workbookViewId="0">
      <pane xSplit="16" topLeftCell="AI1" activePane="topRight" state="frozen"/>
      <selection activeCell="AM4" sqref="AM4"/>
      <selection pane="topRight" activeCell="AM43" sqref="AK43:AM45"/>
    </sheetView>
  </sheetViews>
  <sheetFormatPr defaultRowHeight="12.75" outlineLevelRow="1" outlineLevelCol="1" x14ac:dyDescent="0.2"/>
  <cols>
    <col min="1" max="1" width="39.140625" customWidth="1"/>
    <col min="2" max="12" width="14" hidden="1" customWidth="1" outlineLevel="1"/>
    <col min="13" max="13" width="14" hidden="1" customWidth="1" outlineLevel="1" collapsed="1"/>
    <col min="14" max="17" width="15" hidden="1" customWidth="1" outlineLevel="1" collapsed="1"/>
    <col min="18" max="25" width="15" hidden="1" customWidth="1" outlineLevel="1"/>
    <col min="26" max="26" width="15" customWidth="1" collapsed="1"/>
    <col min="27" max="39" width="15" customWidth="1"/>
  </cols>
  <sheetData>
    <row r="1" spans="1:49" s="1" customFormat="1" ht="14.85" customHeight="1" x14ac:dyDescent="0.2">
      <c r="A1" s="122" t="s">
        <v>68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/>
      <c r="AO1"/>
      <c r="AP1"/>
      <c r="AQ1"/>
      <c r="AR1"/>
      <c r="AS1"/>
      <c r="AT1"/>
      <c r="AU1"/>
      <c r="AV1"/>
      <c r="AW1"/>
    </row>
    <row r="2" spans="1:49" s="1" customFormat="1" ht="14.85" customHeight="1" x14ac:dyDescent="0.2">
      <c r="A2" s="133"/>
      <c r="B2" s="133"/>
      <c r="AN2"/>
      <c r="AO2"/>
      <c r="AP2"/>
      <c r="AQ2"/>
      <c r="AR2"/>
      <c r="AS2"/>
      <c r="AT2"/>
      <c r="AU2"/>
      <c r="AV2"/>
      <c r="AW2"/>
    </row>
    <row r="3" spans="1:49" s="1" customFormat="1" ht="14.45" customHeight="1" x14ac:dyDescent="0.2">
      <c r="A3" s="132" t="s">
        <v>0</v>
      </c>
      <c r="B3" s="132"/>
      <c r="AM3" s="129">
        <v>44958</v>
      </c>
      <c r="AN3"/>
      <c r="AO3"/>
      <c r="AP3"/>
      <c r="AQ3"/>
      <c r="AR3"/>
      <c r="AS3"/>
      <c r="AT3"/>
      <c r="AU3"/>
      <c r="AV3"/>
      <c r="AW3"/>
    </row>
    <row r="4" spans="1:49" s="1" customFormat="1" ht="25.9" customHeight="1" thickBot="1" x14ac:dyDescent="0.25">
      <c r="A4" s="2" t="s">
        <v>1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69</v>
      </c>
      <c r="M4" s="2" t="s">
        <v>70</v>
      </c>
      <c r="N4" s="2" t="s">
        <v>71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  <c r="Y4" s="2" t="s">
        <v>84</v>
      </c>
      <c r="Z4" s="2" t="s">
        <v>85</v>
      </c>
      <c r="AA4" s="2" t="s">
        <v>86</v>
      </c>
      <c r="AB4" s="2" t="s">
        <v>87</v>
      </c>
      <c r="AC4" s="2" t="s">
        <v>88</v>
      </c>
      <c r="AD4" s="2" t="s">
        <v>89</v>
      </c>
      <c r="AE4" s="2" t="s">
        <v>90</v>
      </c>
      <c r="AF4" s="2" t="s">
        <v>91</v>
      </c>
      <c r="AG4" s="2" t="s">
        <v>92</v>
      </c>
      <c r="AH4" s="125">
        <v>44805</v>
      </c>
      <c r="AI4" s="125">
        <v>44835</v>
      </c>
      <c r="AJ4" s="125">
        <v>44866</v>
      </c>
      <c r="AK4" s="125">
        <v>44896</v>
      </c>
      <c r="AL4" s="125">
        <v>44927</v>
      </c>
      <c r="AM4" s="125">
        <f>'Доли в срочных'!$AM$3</f>
        <v>44958</v>
      </c>
      <c r="AN4"/>
      <c r="AO4"/>
      <c r="AP4"/>
      <c r="AQ4"/>
      <c r="AR4"/>
      <c r="AS4"/>
      <c r="AT4"/>
      <c r="AU4"/>
      <c r="AV4"/>
      <c r="AW4"/>
    </row>
    <row r="5" spans="1:49" s="1" customFormat="1" ht="23.85" customHeight="1" thickTop="1" x14ac:dyDescent="0.2">
      <c r="A5" s="3" t="s">
        <v>23</v>
      </c>
      <c r="B5" s="107">
        <f>Отз.НВ!B5+Отз.Ин!B5</f>
        <v>11845206.70443395</v>
      </c>
      <c r="C5" s="107">
        <f>Отз.НВ!C5+Отз.Ин!C5</f>
        <v>11363230.883725924</v>
      </c>
      <c r="D5" s="107">
        <f>Отз.НВ!D5+Отз.Ин!D5</f>
        <v>11415355.690497473</v>
      </c>
      <c r="E5" s="107">
        <f>Отз.НВ!E5+Отз.Ин!E5</f>
        <v>12581463.704428399</v>
      </c>
      <c r="F5" s="107">
        <f>Отз.НВ!F5+Отз.Ин!F5</f>
        <v>11634668.923737692</v>
      </c>
      <c r="G5" s="107">
        <f>Отз.НВ!G5+Отз.Ин!G5</f>
        <v>11803430.630973244</v>
      </c>
      <c r="H5" s="107">
        <f>Отз.НВ!H5+Отз.Ин!H5</f>
        <v>12081993.357408402</v>
      </c>
      <c r="I5" s="107">
        <f>Отз.НВ!I5+Отз.Ин!I5</f>
        <v>12137638.09299122</v>
      </c>
      <c r="J5" s="107">
        <f>Отз.НВ!J5+Отз.Ин!J5</f>
        <v>11865976.946878141</v>
      </c>
      <c r="K5" s="107">
        <f>Отз.НВ!K5+Отз.Ин!K5</f>
        <v>11851269.029960815</v>
      </c>
      <c r="L5" s="107">
        <f>Отз.НВ!L5+Отз.Ин!L5</f>
        <v>11589483.652177313</v>
      </c>
      <c r="M5" s="107">
        <f>Отз.НВ!M5+Отз.Ин!M5</f>
        <v>11124400.001922775</v>
      </c>
      <c r="N5" s="107">
        <f>Отз.НВ!N5+Отз.Ин!N5</f>
        <v>11571491.938115986</v>
      </c>
      <c r="O5" s="107">
        <f>Отз.НВ!O5+Отз.Ин!O5</f>
        <v>11588570.231066272</v>
      </c>
      <c r="P5" s="107">
        <v>11499575.782517936</v>
      </c>
      <c r="Q5" s="107">
        <v>11620666.398217842</v>
      </c>
      <c r="R5" s="107">
        <v>11278329.306004353</v>
      </c>
      <c r="S5" s="107">
        <v>11434105.027154865</v>
      </c>
      <c r="T5" s="107">
        <v>11083105.516759181</v>
      </c>
      <c r="U5" s="107">
        <v>10889136.691604894</v>
      </c>
      <c r="V5" s="107">
        <v>11313700.598926991</v>
      </c>
      <c r="W5" s="107">
        <v>11438651.073971896</v>
      </c>
      <c r="X5" s="107">
        <v>10824480.854963398</v>
      </c>
      <c r="Y5" s="107">
        <v>12248094.158708731</v>
      </c>
      <c r="Z5" s="107">
        <v>12156228.73708111</v>
      </c>
      <c r="AA5" s="107">
        <v>11130368.550431635</v>
      </c>
      <c r="AB5" s="107">
        <v>11093108.208288116</v>
      </c>
      <c r="AC5" s="107">
        <v>11987254.174644334</v>
      </c>
      <c r="AD5" s="107">
        <v>11033805.835452201</v>
      </c>
      <c r="AE5" s="107">
        <v>12098113.2495411</v>
      </c>
      <c r="AF5" s="107">
        <v>11962916.849095101</v>
      </c>
      <c r="AG5" s="107">
        <v>11096326.882573601</v>
      </c>
      <c r="AH5" s="107">
        <v>10717890.086722599</v>
      </c>
      <c r="AI5" s="107">
        <v>10548019.1078672</v>
      </c>
      <c r="AJ5" s="107">
        <v>10115747.8728505</v>
      </c>
      <c r="AK5" s="107">
        <v>9919658.3197124992</v>
      </c>
      <c r="AL5" s="107">
        <v>10732464.292827301</v>
      </c>
      <c r="AM5" s="107">
        <f>'[3]Остаток_по срокам_отз'!B10</f>
        <v>9986644.8470865302</v>
      </c>
      <c r="AN5"/>
      <c r="AO5"/>
      <c r="AP5"/>
      <c r="AQ5"/>
      <c r="AR5"/>
      <c r="AS5"/>
      <c r="AT5"/>
      <c r="AU5"/>
      <c r="AV5"/>
      <c r="AW5"/>
    </row>
    <row r="6" spans="1:49" s="1" customFormat="1" ht="13.35" customHeight="1" outlineLevel="1" x14ac:dyDescent="0.2">
      <c r="A6" s="99" t="s">
        <v>17</v>
      </c>
      <c r="B6" s="105">
        <f>Отз.НВ!B6+Отз.Ин!B6</f>
        <v>3127417.7123535951</v>
      </c>
      <c r="C6" s="105">
        <f>Отз.НВ!C6+Отз.Ин!C6</f>
        <v>3022417.7507272605</v>
      </c>
      <c r="D6" s="105">
        <f>Отз.НВ!D6+Отз.Ин!D6</f>
        <v>2935112.7248427495</v>
      </c>
      <c r="E6" s="105">
        <f>Отз.НВ!E6+Отз.Ин!E6</f>
        <v>2986718.6538697002</v>
      </c>
      <c r="F6" s="105">
        <f>Отз.НВ!F6+Отз.Ин!F6</f>
        <v>2747332.2077680458</v>
      </c>
      <c r="G6" s="105">
        <f>Отз.НВ!G6+Отз.Ин!G6</f>
        <v>3115812.7764069699</v>
      </c>
      <c r="H6" s="105">
        <f>Отз.НВ!H6+Отз.Ин!H6</f>
        <v>3196573.3161539976</v>
      </c>
      <c r="I6" s="105">
        <f>Отз.НВ!I6+Отз.Ин!I6</f>
        <v>3067733.8533519339</v>
      </c>
      <c r="J6" s="105">
        <f>Отз.НВ!J6+Отз.Ин!J6</f>
        <v>3282051.6928216955</v>
      </c>
      <c r="K6" s="105">
        <f>Отз.НВ!K6+Отз.Ин!K6</f>
        <v>4010040.7430441724</v>
      </c>
      <c r="L6" s="105">
        <f>Отз.НВ!L6+Отз.Ин!L6</f>
        <v>3760963.8949153544</v>
      </c>
      <c r="M6" s="105">
        <f>Отз.НВ!M6+Отз.Ин!M6</f>
        <v>3801507.8495360641</v>
      </c>
      <c r="N6" s="105">
        <f>Отз.НВ!N6+Отз.Ин!N6</f>
        <v>4108471.2952665342</v>
      </c>
      <c r="O6" s="105">
        <f>Отз.НВ!O6+Отз.Ин!O6</f>
        <v>3799429.2874402078</v>
      </c>
      <c r="P6" s="105">
        <v>3527835.3158970145</v>
      </c>
      <c r="Q6" s="105">
        <v>3629126.2868516995</v>
      </c>
      <c r="R6" s="105">
        <v>3261037.6158674383</v>
      </c>
      <c r="S6" s="105">
        <v>3300028.8707594713</v>
      </c>
      <c r="T6" s="105">
        <v>3201965.1330307592</v>
      </c>
      <c r="U6" s="105">
        <v>2994915.5461967853</v>
      </c>
      <c r="V6" s="105">
        <v>3354574.6419062857</v>
      </c>
      <c r="W6" s="105">
        <v>3496116.6556468778</v>
      </c>
      <c r="X6" s="105">
        <v>3123261.0616813283</v>
      </c>
      <c r="Y6" s="105">
        <v>3623077.9576541884</v>
      </c>
      <c r="Z6" s="105">
        <v>3867541.7133579263</v>
      </c>
      <c r="AA6" s="105">
        <v>3319559.5457815984</v>
      </c>
      <c r="AB6" s="105">
        <v>3345123.9768913137</v>
      </c>
      <c r="AC6" s="105">
        <v>3939635.1225445713</v>
      </c>
      <c r="AD6" s="105">
        <v>3740291.5933159101</v>
      </c>
      <c r="AE6" s="105">
        <v>4278670.2424632804</v>
      </c>
      <c r="AF6" s="105">
        <v>4297428.4567485796</v>
      </c>
      <c r="AG6" s="105">
        <v>3798762.7190904301</v>
      </c>
      <c r="AH6" s="105">
        <v>3727941.8554577902</v>
      </c>
      <c r="AI6" s="105">
        <v>3540592.2548460001</v>
      </c>
      <c r="AJ6" s="105">
        <v>3037603.9254891402</v>
      </c>
      <c r="AK6" s="105">
        <v>2956562.8148562401</v>
      </c>
      <c r="AL6" s="105">
        <v>2738277.4921351802</v>
      </c>
      <c r="AM6" s="105">
        <f>'[3]Остаток_по срокам_отз'!B11</f>
        <v>2491879.4020512099</v>
      </c>
      <c r="AN6"/>
      <c r="AO6"/>
      <c r="AP6"/>
      <c r="AQ6"/>
      <c r="AR6"/>
      <c r="AS6"/>
      <c r="AT6"/>
      <c r="AU6"/>
      <c r="AV6"/>
      <c r="AW6"/>
    </row>
    <row r="7" spans="1:49" s="1" customFormat="1" ht="13.35" customHeight="1" outlineLevel="1" x14ac:dyDescent="0.2">
      <c r="A7" s="99" t="s">
        <v>18</v>
      </c>
      <c r="B7" s="105">
        <f>Отз.НВ!B7+Отз.Ин!B7</f>
        <v>2358801.4635456461</v>
      </c>
      <c r="C7" s="105">
        <f>Отз.НВ!C7+Отз.Ин!C7</f>
        <v>2101328.0010050638</v>
      </c>
      <c r="D7" s="105">
        <f>Отз.НВ!D7+Отз.Ин!D7</f>
        <v>2112412.9780301498</v>
      </c>
      <c r="E7" s="105">
        <f>Отз.НВ!E7+Отз.Ин!E7</f>
        <v>4292631.7437923998</v>
      </c>
      <c r="F7" s="105">
        <f>Отз.НВ!F7+Отз.Ин!F7</f>
        <v>3845015.5094270003</v>
      </c>
      <c r="G7" s="105">
        <f>Отз.НВ!G7+Отз.Ин!G7</f>
        <v>3829044.7852579239</v>
      </c>
      <c r="H7" s="105">
        <f>Отз.НВ!H7+Отз.Ин!H7</f>
        <v>3843515.2850023117</v>
      </c>
      <c r="I7" s="105">
        <f>Отз.НВ!I7+Отз.Ин!I7</f>
        <v>3903801.1254218537</v>
      </c>
      <c r="J7" s="105">
        <f>Отз.НВ!J7+Отз.Ин!J7</f>
        <v>3675775.6880413238</v>
      </c>
      <c r="K7" s="105">
        <f>Отз.НВ!K7+Отз.Ин!K7</f>
        <v>3127698.3179084561</v>
      </c>
      <c r="L7" s="105">
        <f>Отз.НВ!L7+Отз.Ин!L7</f>
        <v>2775007.5549547104</v>
      </c>
      <c r="M7" s="105">
        <f>Отз.НВ!M7+Отз.Ин!M7</f>
        <v>2780559.8124282029</v>
      </c>
      <c r="N7" s="105">
        <f>Отз.НВ!N7+Отз.Ин!N7</f>
        <v>3181254.9266799716</v>
      </c>
      <c r="O7" s="105">
        <f>Отз.НВ!O7+Отз.Ин!O7</f>
        <v>3109456.6310975021</v>
      </c>
      <c r="P7" s="105">
        <v>3496105.2011180953</v>
      </c>
      <c r="Q7" s="105">
        <v>3370925.3543761452</v>
      </c>
      <c r="R7" s="105">
        <v>3193832.1252065459</v>
      </c>
      <c r="S7" s="105">
        <v>3581108.6326614087</v>
      </c>
      <c r="T7" s="105">
        <v>3022184.2937192442</v>
      </c>
      <c r="U7" s="105">
        <v>3304573.587773744</v>
      </c>
      <c r="V7" s="105">
        <v>3259921.9072394776</v>
      </c>
      <c r="W7" s="105">
        <v>3450184.6146405814</v>
      </c>
      <c r="X7" s="105">
        <v>3397617.0924087809</v>
      </c>
      <c r="Y7" s="105">
        <v>3658806.9534366131</v>
      </c>
      <c r="Z7" s="105">
        <v>3099710.0900894329</v>
      </c>
      <c r="AA7" s="105">
        <v>2832094.6289097881</v>
      </c>
      <c r="AB7" s="105">
        <v>3046501.423680393</v>
      </c>
      <c r="AC7" s="105">
        <v>3324057.1921502501</v>
      </c>
      <c r="AD7" s="105">
        <v>2932843.6710093999</v>
      </c>
      <c r="AE7" s="105">
        <v>3506651.52174477</v>
      </c>
      <c r="AF7" s="105">
        <v>3293869.1737071201</v>
      </c>
      <c r="AG7" s="105">
        <v>2918634.7132061799</v>
      </c>
      <c r="AH7" s="105">
        <v>2553960.6419487102</v>
      </c>
      <c r="AI7" s="105">
        <v>2528671.4318599999</v>
      </c>
      <c r="AJ7" s="105">
        <v>2455628.22383375</v>
      </c>
      <c r="AK7" s="105">
        <v>2433781.6646255902</v>
      </c>
      <c r="AL7" s="105">
        <v>2979954.0204693801</v>
      </c>
      <c r="AM7" s="105">
        <f>'[3]Остаток_по срокам_отз'!B12</f>
        <v>2565829.9681165898</v>
      </c>
      <c r="AN7"/>
      <c r="AO7"/>
      <c r="AP7"/>
      <c r="AQ7"/>
      <c r="AR7"/>
      <c r="AS7"/>
      <c r="AT7"/>
      <c r="AU7"/>
      <c r="AV7"/>
      <c r="AW7"/>
    </row>
    <row r="8" spans="1:49" s="1" customFormat="1" ht="13.35" customHeight="1" outlineLevel="1" x14ac:dyDescent="0.2">
      <c r="A8" s="99" t="s">
        <v>19</v>
      </c>
      <c r="B8" s="105">
        <f>Отз.НВ!B8+Отз.Ин!B8</f>
        <v>6358987.5285347095</v>
      </c>
      <c r="C8" s="105">
        <f>Отз.НВ!C8+Отз.Ин!C8</f>
        <v>6239485.1319935992</v>
      </c>
      <c r="D8" s="105">
        <f>Отз.НВ!D8+Отз.Ин!D8</f>
        <v>6367829.9876245754</v>
      </c>
      <c r="E8" s="105">
        <f>Отз.НВ!E8+Отз.Ин!E8</f>
        <v>5302113.3067663005</v>
      </c>
      <c r="F8" s="105">
        <f>Отз.НВ!F8+Отз.Ин!F8</f>
        <v>5042321.2065426465</v>
      </c>
      <c r="G8" s="105">
        <f>Отз.НВ!G8+Отз.Ин!G8</f>
        <v>4858573.0693083499</v>
      </c>
      <c r="H8" s="105">
        <f>Отз.НВ!H8+Отз.Ин!H8</f>
        <v>5041904.7562520932</v>
      </c>
      <c r="I8" s="105">
        <f>Отз.НВ!I8+Отз.Ин!I8</f>
        <v>5166103.1142174322</v>
      </c>
      <c r="J8" s="105">
        <f>Отз.НВ!J8+Отз.Ин!J8</f>
        <v>4908149.5660151215</v>
      </c>
      <c r="K8" s="105">
        <f>Отз.НВ!K8+Отз.Ин!K8</f>
        <v>4713529.969008185</v>
      </c>
      <c r="L8" s="105">
        <f>Отз.НВ!L8+Отз.Ин!L8</f>
        <v>5053512.2023072485</v>
      </c>
      <c r="M8" s="105">
        <f>Отз.НВ!M8+Отз.Ин!M8</f>
        <v>4542332.3399585094</v>
      </c>
      <c r="N8" s="105">
        <f>Отз.НВ!N8+Отз.Ин!N8</f>
        <v>4281765.7161694802</v>
      </c>
      <c r="O8" s="105">
        <f>Отз.НВ!O8+Отз.Ин!O8</f>
        <v>4679684.3125285618</v>
      </c>
      <c r="P8" s="105">
        <v>4475635.2655028254</v>
      </c>
      <c r="Q8" s="105">
        <v>4620614.7569899978</v>
      </c>
      <c r="R8" s="105">
        <v>4823459.5649303673</v>
      </c>
      <c r="S8" s="105">
        <v>4552967.5237339837</v>
      </c>
      <c r="T8" s="105">
        <v>4858956.0900091743</v>
      </c>
      <c r="U8" s="105">
        <v>4589647.5576343648</v>
      </c>
      <c r="V8" s="105">
        <v>4699204.0497812284</v>
      </c>
      <c r="W8" s="105">
        <v>4492349.8036844367</v>
      </c>
      <c r="X8" s="105">
        <v>4303602.7008732883</v>
      </c>
      <c r="Y8" s="105">
        <v>4966209.2476179283</v>
      </c>
      <c r="Z8" s="105">
        <v>5188976.9336337503</v>
      </c>
      <c r="AA8" s="105">
        <v>4978714.3757402468</v>
      </c>
      <c r="AB8" s="105">
        <v>4701482.8077164097</v>
      </c>
      <c r="AC8" s="105">
        <v>4723561.8599495124</v>
      </c>
      <c r="AD8" s="105">
        <v>4360670.5711269304</v>
      </c>
      <c r="AE8" s="105">
        <v>4312791.4853330897</v>
      </c>
      <c r="AF8" s="105">
        <v>4371619.2186393896</v>
      </c>
      <c r="AG8" s="105">
        <v>4378929.4502769904</v>
      </c>
      <c r="AH8" s="105">
        <v>4435987.5893161101</v>
      </c>
      <c r="AI8" s="105">
        <v>4478755.4211611804</v>
      </c>
      <c r="AJ8" s="105">
        <v>4622515.7235276503</v>
      </c>
      <c r="AK8" s="105">
        <v>4529313.8402306596</v>
      </c>
      <c r="AL8" s="105">
        <v>5014232.7802227698</v>
      </c>
      <c r="AM8" s="105">
        <f>'[3]Остаток_по срокам_отз'!B13</f>
        <v>4928935.47691873</v>
      </c>
      <c r="AN8"/>
      <c r="AO8"/>
      <c r="AP8"/>
      <c r="AQ8"/>
      <c r="AR8"/>
      <c r="AS8"/>
      <c r="AT8"/>
      <c r="AU8"/>
      <c r="AV8"/>
      <c r="AW8"/>
    </row>
    <row r="9" spans="1:49" s="1" customFormat="1" ht="13.35" customHeight="1" outlineLevel="1" x14ac:dyDescent="0.2">
      <c r="A9" s="100" t="s">
        <v>20</v>
      </c>
      <c r="B9" s="105">
        <f>Отз.НВ!B9+Отз.Ин!B9</f>
        <v>6095305.8054756457</v>
      </c>
      <c r="C9" s="105">
        <f>Отз.НВ!C9+Отз.Ин!C9</f>
        <v>5596386.4438342433</v>
      </c>
      <c r="D9" s="105">
        <f>Отз.НВ!D9+Отз.Ин!D9</f>
        <v>5426303.7663772246</v>
      </c>
      <c r="E9" s="105">
        <f>Отз.НВ!E9+Отз.Ин!E9</f>
        <v>5960819.5419245996</v>
      </c>
      <c r="F9" s="105">
        <f>Отз.НВ!F9+Отз.Ин!F9</f>
        <v>5622776.8990007984</v>
      </c>
      <c r="G9" s="105">
        <f>Отз.НВ!G9+Отз.Ин!G9</f>
        <v>5915497.4342426695</v>
      </c>
      <c r="H9" s="105">
        <f>Отз.НВ!H9+Отз.Ин!H9</f>
        <v>6356599.7169167669</v>
      </c>
      <c r="I9" s="105">
        <f>Отз.НВ!I9+Отз.Ин!I9</f>
        <v>6529330.8494436257</v>
      </c>
      <c r="J9" s="105">
        <f>Отз.НВ!J9+Отз.Ин!J9</f>
        <v>6480761.8668200821</v>
      </c>
      <c r="K9" s="105">
        <f>Отз.НВ!K9+Отз.Ин!K9</f>
        <v>6851578.7264699601</v>
      </c>
      <c r="L9" s="105">
        <f>Отз.НВ!L9+Отз.Ин!L9</f>
        <v>6722602.0485106595</v>
      </c>
      <c r="M9" s="105">
        <f>Отз.НВ!M9+Отз.Ин!M9</f>
        <v>6474244.6203135252</v>
      </c>
      <c r="N9" s="105">
        <f>Отз.НВ!N9+Отз.Ин!N9</f>
        <v>7040866.7132313009</v>
      </c>
      <c r="O9" s="105">
        <f>Отз.НВ!O9+Отз.Ин!O9</f>
        <v>7084594.2153323535</v>
      </c>
      <c r="P9" s="105">
        <v>7088604.438212255</v>
      </c>
      <c r="Q9" s="105">
        <v>7281644.5523455217</v>
      </c>
      <c r="R9" s="105">
        <v>7110419.6712086899</v>
      </c>
      <c r="S9" s="105">
        <v>7427758.5167679256</v>
      </c>
      <c r="T9" s="105">
        <v>7206313.539866644</v>
      </c>
      <c r="U9" s="105">
        <v>7119212.4197455021</v>
      </c>
      <c r="V9" s="105">
        <v>7626146.3487631017</v>
      </c>
      <c r="W9" s="105">
        <v>7810719.5609501284</v>
      </c>
      <c r="X9" s="105">
        <v>7323964.2925204905</v>
      </c>
      <c r="Y9" s="105">
        <v>8626977.776295729</v>
      </c>
      <c r="Z9" s="105">
        <v>8484949.5978697911</v>
      </c>
      <c r="AA9" s="105">
        <v>7369391.5366495745</v>
      </c>
      <c r="AB9" s="105">
        <v>7210934.387780807</v>
      </c>
      <c r="AC9" s="105">
        <v>8226717.7983156741</v>
      </c>
      <c r="AD9" s="105">
        <v>7585903.8800797798</v>
      </c>
      <c r="AE9" s="105">
        <v>8671086.5609703902</v>
      </c>
      <c r="AF9" s="105">
        <v>8587148.1492958795</v>
      </c>
      <c r="AG9" s="105">
        <v>7623315.9519738099</v>
      </c>
      <c r="AH9" s="105">
        <v>7309567.6763156401</v>
      </c>
      <c r="AI9" s="105">
        <v>7224985.0618464304</v>
      </c>
      <c r="AJ9" s="105">
        <v>6844881.1144163003</v>
      </c>
      <c r="AK9" s="105">
        <v>6705987.3641667003</v>
      </c>
      <c r="AL9" s="105">
        <v>7184600.0182692502</v>
      </c>
      <c r="AM9" s="105">
        <f>'[3]Остаток_по срокам_отз'!B14</f>
        <v>6543381.6478120899</v>
      </c>
      <c r="AN9"/>
      <c r="AO9"/>
      <c r="AP9"/>
      <c r="AQ9"/>
      <c r="AR9"/>
      <c r="AS9"/>
      <c r="AT9"/>
      <c r="AU9"/>
      <c r="AV9"/>
      <c r="AW9"/>
    </row>
    <row r="10" spans="1:49" s="1" customFormat="1" ht="13.35" customHeight="1" outlineLevel="1" x14ac:dyDescent="0.2">
      <c r="A10" s="99" t="s">
        <v>17</v>
      </c>
      <c r="B10" s="105">
        <f>Отз.НВ!B10+Отз.Ин!B10</f>
        <v>2086549.9292082239</v>
      </c>
      <c r="C10" s="105">
        <f>Отз.НВ!C10+Отз.Ин!C10</f>
        <v>1997084.94359532</v>
      </c>
      <c r="D10" s="105">
        <f>Отз.НВ!D10+Отз.Ин!D10</f>
        <v>1875145.364032875</v>
      </c>
      <c r="E10" s="105">
        <f>Отз.НВ!E10+Отз.Ин!E10</f>
        <v>1800851.2602761998</v>
      </c>
      <c r="F10" s="105">
        <f>Отз.НВ!F10+Отз.Ин!F10</f>
        <v>1638246.500488474</v>
      </c>
      <c r="G10" s="105">
        <f>Отз.НВ!G10+Отз.Ин!G10</f>
        <v>1920018.3617999698</v>
      </c>
      <c r="H10" s="105">
        <f>Отз.НВ!H10+Отз.Ин!H10</f>
        <v>1953321.9134530798</v>
      </c>
      <c r="I10" s="105">
        <f>Отз.НВ!I10+Отз.Ин!I10</f>
        <v>1812516.2878440958</v>
      </c>
      <c r="J10" s="105">
        <f>Отз.НВ!J10+Отз.Ин!J10</f>
        <v>2112781.8612760361</v>
      </c>
      <c r="K10" s="105">
        <f>Отз.НВ!K10+Отз.Ин!K10</f>
        <v>2901704.7395136738</v>
      </c>
      <c r="L10" s="105">
        <f>Отз.НВ!L10+Отз.Ин!L10</f>
        <v>2626248.1552230185</v>
      </c>
      <c r="M10" s="105">
        <f>Отз.НВ!M10+Отз.Ин!M10</f>
        <v>2703443.0537811951</v>
      </c>
      <c r="N10" s="105">
        <f>Отз.НВ!N10+Отз.Ин!N10</f>
        <v>3049868.7471545818</v>
      </c>
      <c r="O10" s="105">
        <f>Отз.НВ!O10+Отз.Ин!O10</f>
        <v>2728855.2745435727</v>
      </c>
      <c r="P10" s="105">
        <v>2454307.1951658851</v>
      </c>
      <c r="Q10" s="105">
        <v>2551735.1416969798</v>
      </c>
      <c r="R10" s="105">
        <v>2237770.4710208196</v>
      </c>
      <c r="S10" s="105">
        <v>2334435.0541356499</v>
      </c>
      <c r="T10" s="105">
        <v>2285224.6171502285</v>
      </c>
      <c r="U10" s="105">
        <v>2105598.7117513455</v>
      </c>
      <c r="V10" s="105">
        <v>2483198.8696169755</v>
      </c>
      <c r="W10" s="105">
        <v>2650656.5304974755</v>
      </c>
      <c r="X10" s="105">
        <v>2325619.9539569439</v>
      </c>
      <c r="Y10" s="105">
        <v>2815637.2279471788</v>
      </c>
      <c r="Z10" s="105">
        <v>3057496.7491484513</v>
      </c>
      <c r="AA10" s="105">
        <v>2491432.1394245345</v>
      </c>
      <c r="AB10" s="105">
        <v>2508830.568914244</v>
      </c>
      <c r="AC10" s="105">
        <v>3234366.9956701808</v>
      </c>
      <c r="AD10" s="105">
        <v>3063467.6149837598</v>
      </c>
      <c r="AE10" s="105">
        <v>3566856.91418587</v>
      </c>
      <c r="AF10" s="105">
        <v>3599026.7249936298</v>
      </c>
      <c r="AG10" s="105">
        <v>3090340.8309827098</v>
      </c>
      <c r="AH10" s="105">
        <v>3048687.52001506</v>
      </c>
      <c r="AI10" s="105">
        <v>2902801.6124922801</v>
      </c>
      <c r="AJ10" s="105">
        <v>2442449.2848070702</v>
      </c>
      <c r="AK10" s="105">
        <v>2394943.5513032</v>
      </c>
      <c r="AL10" s="105">
        <v>2172542.0061775502</v>
      </c>
      <c r="AM10" s="105">
        <f>'[3]Остаток_по срокам_отз'!B15</f>
        <v>1986272.90225374</v>
      </c>
      <c r="AN10"/>
      <c r="AO10"/>
      <c r="AP10"/>
      <c r="AQ10"/>
      <c r="AR10"/>
      <c r="AS10"/>
      <c r="AT10"/>
      <c r="AU10"/>
      <c r="AV10"/>
      <c r="AW10"/>
    </row>
    <row r="11" spans="1:49" s="1" customFormat="1" ht="13.35" customHeight="1" outlineLevel="1" x14ac:dyDescent="0.2">
      <c r="A11" s="99" t="s">
        <v>18</v>
      </c>
      <c r="B11" s="105">
        <f>Отз.НВ!B11+Отз.Ин!B11</f>
        <v>2042386.8269122667</v>
      </c>
      <c r="C11" s="105">
        <f>Отз.НВ!C11+Отз.Ин!C11</f>
        <v>1785314.7300165039</v>
      </c>
      <c r="D11" s="105">
        <f>Отз.НВ!D11+Отз.Ин!D11</f>
        <v>1784275.8586432752</v>
      </c>
      <c r="E11" s="105">
        <f>Отз.НВ!E11+Отз.Ин!E11</f>
        <v>2004987.4229138</v>
      </c>
      <c r="F11" s="105">
        <f>Отз.НВ!F11+Отз.Ин!F11</f>
        <v>1876181.9620017619</v>
      </c>
      <c r="G11" s="105">
        <f>Отз.НВ!G11+Отз.Ин!G11</f>
        <v>2013986.1613033048</v>
      </c>
      <c r="H11" s="105">
        <f>Отз.НВ!H11+Отз.Ин!H11</f>
        <v>2157790.4852880677</v>
      </c>
      <c r="I11" s="105">
        <f>Отз.НВ!I11+Отз.Ин!I11</f>
        <v>2316329.9060425661</v>
      </c>
      <c r="J11" s="105">
        <f>Отз.НВ!J11+Отз.Ин!J11</f>
        <v>2211852.684175136</v>
      </c>
      <c r="K11" s="105">
        <f>Отз.НВ!K11+Отз.Ин!K11</f>
        <v>1874429.4359704917</v>
      </c>
      <c r="L11" s="105">
        <f>Отз.НВ!L11+Отз.Ин!L11</f>
        <v>1640005.2783884967</v>
      </c>
      <c r="M11" s="105">
        <f>Отз.НВ!M11+Отз.Ин!M11</f>
        <v>1766940.5629450006</v>
      </c>
      <c r="N11" s="105">
        <f>Отз.НВ!N11+Отз.Ин!N11</f>
        <v>2282049.1227034898</v>
      </c>
      <c r="O11" s="105">
        <f>Отз.НВ!O11+Отз.Ин!O11</f>
        <v>2278495.2489716383</v>
      </c>
      <c r="P11" s="105">
        <v>2734491.15025638</v>
      </c>
      <c r="Q11" s="105">
        <v>2667290.0068255039</v>
      </c>
      <c r="R11" s="105">
        <v>2550654.4092769939</v>
      </c>
      <c r="S11" s="105">
        <v>2994263.2037592726</v>
      </c>
      <c r="T11" s="105">
        <v>2497515.2018919922</v>
      </c>
      <c r="U11" s="105">
        <v>2820286.9974703267</v>
      </c>
      <c r="V11" s="105">
        <v>2818179.4691487756</v>
      </c>
      <c r="W11" s="105">
        <v>3024047.3069864879</v>
      </c>
      <c r="X11" s="105">
        <v>2982390.4783393713</v>
      </c>
      <c r="Y11" s="105">
        <v>3216187.5267324513</v>
      </c>
      <c r="Z11" s="105">
        <v>2655378.202894886</v>
      </c>
      <c r="AA11" s="105">
        <v>2363407.2722841878</v>
      </c>
      <c r="AB11" s="105">
        <v>2570832.1123588709</v>
      </c>
      <c r="AC11" s="105">
        <v>2935900.7051143926</v>
      </c>
      <c r="AD11" s="105">
        <v>2598149.3969151899</v>
      </c>
      <c r="AE11" s="105">
        <v>3179031.1723051299</v>
      </c>
      <c r="AF11" s="105">
        <v>2966435.8702563201</v>
      </c>
      <c r="AG11" s="105">
        <v>2572581.0301359999</v>
      </c>
      <c r="AH11" s="105">
        <v>2209038.8531789598</v>
      </c>
      <c r="AI11" s="105">
        <v>2185660.0831931899</v>
      </c>
      <c r="AJ11" s="105">
        <v>2112486.0463308101</v>
      </c>
      <c r="AK11" s="105">
        <v>2095020.30224425</v>
      </c>
      <c r="AL11" s="105">
        <v>2602281.80619566</v>
      </c>
      <c r="AM11" s="105">
        <f>'[3]Остаток_по срокам_отз'!B16</f>
        <v>2178240.1934690499</v>
      </c>
      <c r="AN11"/>
      <c r="AO11"/>
      <c r="AP11"/>
      <c r="AQ11"/>
      <c r="AR11"/>
      <c r="AS11"/>
      <c r="AT11"/>
      <c r="AU11"/>
      <c r="AV11"/>
      <c r="AW11"/>
    </row>
    <row r="12" spans="1:49" s="1" customFormat="1" ht="13.35" customHeight="1" outlineLevel="1" x14ac:dyDescent="0.2">
      <c r="A12" s="99" t="s">
        <v>19</v>
      </c>
      <c r="B12" s="105">
        <f>Отз.НВ!B12+Отз.Ин!B12</f>
        <v>1966369.0493551549</v>
      </c>
      <c r="C12" s="105">
        <f>Отз.НВ!C12+Отз.Ин!C12</f>
        <v>1813986.7702224199</v>
      </c>
      <c r="D12" s="105">
        <f>Отз.НВ!D12+Отз.Ин!D12</f>
        <v>1766882.5437010753</v>
      </c>
      <c r="E12" s="105">
        <f>Отз.НВ!E12+Отз.Ин!E12</f>
        <v>2154980.8587346002</v>
      </c>
      <c r="F12" s="105">
        <f>Отз.НВ!F12+Отз.Ин!F12</f>
        <v>2108348.436510562</v>
      </c>
      <c r="G12" s="105">
        <f>Отз.НВ!G12+Отз.Ин!G12</f>
        <v>1981492.9111393944</v>
      </c>
      <c r="H12" s="105">
        <f>Отз.НВ!H12+Отз.Ин!H12</f>
        <v>2245487.3181756176</v>
      </c>
      <c r="I12" s="105">
        <f>Отз.НВ!I12+Отз.Ин!I12</f>
        <v>2400484.6555569638</v>
      </c>
      <c r="J12" s="105">
        <f>Отз.НВ!J12+Отз.Ин!J12</f>
        <v>2156127.3213689099</v>
      </c>
      <c r="K12" s="105">
        <f>Отз.НВ!K12+Отз.Ин!K12</f>
        <v>2075444.550985795</v>
      </c>
      <c r="L12" s="105">
        <f>Отз.НВ!L12+Отз.Ин!L12</f>
        <v>2456348.6148991426</v>
      </c>
      <c r="M12" s="105">
        <f>Отз.НВ!M12+Отз.Ин!M12</f>
        <v>2003861.0035873288</v>
      </c>
      <c r="N12" s="105">
        <f>Отз.НВ!N12+Отз.Ин!N12</f>
        <v>1708948.8433732297</v>
      </c>
      <c r="O12" s="105">
        <f>Отз.НВ!O12+Отз.Ин!O12</f>
        <v>2077243.6918171421</v>
      </c>
      <c r="P12" s="105">
        <v>1899806.0927899894</v>
      </c>
      <c r="Q12" s="105">
        <v>2062619.4038230409</v>
      </c>
      <c r="R12" s="105">
        <v>2321994.7909108745</v>
      </c>
      <c r="S12" s="105">
        <v>2099060.2588730035</v>
      </c>
      <c r="T12" s="105">
        <v>2423573.7208244232</v>
      </c>
      <c r="U12" s="105">
        <v>2193326.7105238289</v>
      </c>
      <c r="V12" s="105">
        <v>2324768.0099973506</v>
      </c>
      <c r="W12" s="105">
        <v>2136015.7234661644</v>
      </c>
      <c r="X12" s="105">
        <v>2015953.8602241743</v>
      </c>
      <c r="Y12" s="105">
        <v>2595153.0216160985</v>
      </c>
      <c r="Z12" s="105">
        <v>2772074.6458264538</v>
      </c>
      <c r="AA12" s="105">
        <v>2514552.1249408512</v>
      </c>
      <c r="AB12" s="105">
        <v>2131271.7065076926</v>
      </c>
      <c r="AC12" s="105">
        <v>2056450.0975311</v>
      </c>
      <c r="AD12" s="105">
        <v>1924286.86818083</v>
      </c>
      <c r="AE12" s="105">
        <v>1925198.4744793901</v>
      </c>
      <c r="AF12" s="105">
        <v>2021685.55404592</v>
      </c>
      <c r="AG12" s="105">
        <v>1960394.0908551</v>
      </c>
      <c r="AH12" s="105">
        <v>2051841.3031216201</v>
      </c>
      <c r="AI12" s="105">
        <v>2136523.3661609502</v>
      </c>
      <c r="AJ12" s="105">
        <v>2289945.7832784201</v>
      </c>
      <c r="AK12" s="105">
        <v>2216023.5106192501</v>
      </c>
      <c r="AL12" s="105">
        <v>2409776.2058960302</v>
      </c>
      <c r="AM12" s="105">
        <f>'[3]Остаток_по срокам_отз'!B17</f>
        <v>2378868.5520892902</v>
      </c>
      <c r="AN12"/>
      <c r="AO12"/>
      <c r="AP12"/>
      <c r="AQ12"/>
      <c r="AR12"/>
      <c r="AS12"/>
      <c r="AT12"/>
      <c r="AU12"/>
      <c r="AV12"/>
      <c r="AW12"/>
    </row>
    <row r="13" spans="1:49" s="1" customFormat="1" ht="13.35" customHeight="1" outlineLevel="1" x14ac:dyDescent="0.2">
      <c r="A13" s="100" t="s">
        <v>5</v>
      </c>
      <c r="B13" s="105">
        <f>Отз.НВ!B13+Отз.Ин!B13</f>
        <v>5749900.8989583049</v>
      </c>
      <c r="C13" s="105">
        <f>Отз.НВ!C13+Отз.Ин!C13</f>
        <v>5766844.4398916811</v>
      </c>
      <c r="D13" s="105">
        <f>Отз.НВ!D13+Отз.Ин!D13</f>
        <v>5989051.9241202511</v>
      </c>
      <c r="E13" s="105">
        <f>Отз.НВ!E13+Отз.Ин!E13</f>
        <v>6620644.1625037994</v>
      </c>
      <c r="F13" s="105">
        <f>Отз.НВ!F13+Отз.Ин!F13</f>
        <v>6011892.0247368934</v>
      </c>
      <c r="G13" s="105">
        <f>Отз.НВ!G13+Отз.Ин!G13</f>
        <v>5887933.1967305755</v>
      </c>
      <c r="H13" s="105">
        <f>Отз.НВ!H13+Отз.Ин!H13</f>
        <v>5725393.6404916365</v>
      </c>
      <c r="I13" s="105">
        <f>Отз.НВ!I13+Отз.Ин!I13</f>
        <v>5608307.2435475942</v>
      </c>
      <c r="J13" s="105">
        <f>Отз.НВ!J13+Отз.Ин!J13</f>
        <v>5385215.0800580597</v>
      </c>
      <c r="K13" s="105">
        <f>Отз.НВ!K13+Отз.Ин!K13</f>
        <v>4999690.3034908548</v>
      </c>
      <c r="L13" s="105">
        <f>Отз.НВ!L13+Отз.Ин!L13</f>
        <v>4866881.6036666567</v>
      </c>
      <c r="M13" s="105">
        <f>Отз.НВ!M13+Отз.Ин!M13</f>
        <v>4650155.3816092517</v>
      </c>
      <c r="N13" s="105">
        <f>Отз.НВ!N13+Отз.Ин!N13</f>
        <v>4530625.2248846851</v>
      </c>
      <c r="O13" s="105">
        <f>Отз.НВ!O13+Отз.Ин!O13</f>
        <v>4503976.0157339182</v>
      </c>
      <c r="P13" s="105">
        <v>4410971.3443056792</v>
      </c>
      <c r="Q13" s="105">
        <v>4339021.8458723184</v>
      </c>
      <c r="R13" s="105">
        <v>4167909.634795662</v>
      </c>
      <c r="S13" s="105">
        <v>4006346.5103869373</v>
      </c>
      <c r="T13" s="105">
        <v>3876791.9768925356</v>
      </c>
      <c r="U13" s="105">
        <v>3769924.271859393</v>
      </c>
      <c r="V13" s="105">
        <v>3687554.2501638895</v>
      </c>
      <c r="W13" s="105">
        <v>3627931.5130217681</v>
      </c>
      <c r="X13" s="105">
        <v>3500516.5624429071</v>
      </c>
      <c r="Y13" s="105">
        <v>3621116.3824130013</v>
      </c>
      <c r="Z13" s="105">
        <v>3671279.1392113194</v>
      </c>
      <c r="AA13" s="105">
        <v>3760977.0137820598</v>
      </c>
      <c r="AB13" s="105">
        <v>3882173.8205073089</v>
      </c>
      <c r="AC13" s="105">
        <v>3760536.3763286602</v>
      </c>
      <c r="AD13" s="105">
        <v>3447901.9553724602</v>
      </c>
      <c r="AE13" s="105">
        <v>3427026.6885707499</v>
      </c>
      <c r="AF13" s="105">
        <v>3375768.6997992098</v>
      </c>
      <c r="AG13" s="105">
        <v>3473010.9305997798</v>
      </c>
      <c r="AH13" s="105">
        <v>3408322.41040697</v>
      </c>
      <c r="AI13" s="105">
        <v>3323034.04602075</v>
      </c>
      <c r="AJ13" s="105">
        <v>3270866.7584342398</v>
      </c>
      <c r="AK13" s="105">
        <v>3213670.95554579</v>
      </c>
      <c r="AL13" s="105">
        <v>3547864.2745580901</v>
      </c>
      <c r="AM13" s="105">
        <f>'[3]Остаток_по срокам_отз'!B18</f>
        <v>3443263.1992744501</v>
      </c>
      <c r="AN13"/>
      <c r="AO13"/>
      <c r="AP13"/>
      <c r="AQ13"/>
      <c r="AR13"/>
      <c r="AS13"/>
      <c r="AT13"/>
      <c r="AU13"/>
      <c r="AV13"/>
      <c r="AW13"/>
    </row>
    <row r="14" spans="1:49" s="1" customFormat="1" ht="13.35" customHeight="1" outlineLevel="1" x14ac:dyDescent="0.2">
      <c r="A14" s="99" t="s">
        <v>17</v>
      </c>
      <c r="B14" s="105">
        <f>Отз.НВ!B14+Отз.Ин!B14</f>
        <v>1040867.7831453709</v>
      </c>
      <c r="C14" s="105">
        <f>Отз.НВ!C14+Отз.Ин!C14</f>
        <v>1025332.8071319398</v>
      </c>
      <c r="D14" s="105">
        <f>Отз.НВ!D14+Отз.Ин!D14</f>
        <v>1059967.360809875</v>
      </c>
      <c r="E14" s="105">
        <f>Отз.НВ!E14+Отз.Ин!E14</f>
        <v>1185867.3935935001</v>
      </c>
      <c r="F14" s="105">
        <f>Отз.НВ!F14+Отз.Ин!F14</f>
        <v>1109085.707279572</v>
      </c>
      <c r="G14" s="105">
        <f>Отз.НВ!G14+Отз.Ин!G14</f>
        <v>1195794.4146070001</v>
      </c>
      <c r="H14" s="105">
        <f>Отз.НВ!H14+Отз.Ин!H14</f>
        <v>1243251.4027009183</v>
      </c>
      <c r="I14" s="105">
        <f>Отз.НВ!I14+Отз.Ин!I14</f>
        <v>1255217.565507838</v>
      </c>
      <c r="J14" s="105">
        <f>Отз.НВ!J14+Отз.Ин!J14</f>
        <v>1169269.83154566</v>
      </c>
      <c r="K14" s="105">
        <f>Отз.НВ!K14+Отз.Ин!K14</f>
        <v>1108336.0035304991</v>
      </c>
      <c r="L14" s="105">
        <f>Отз.НВ!L14+Отз.Ин!L14</f>
        <v>1134715.7396923359</v>
      </c>
      <c r="M14" s="105">
        <f>Отз.НВ!M14+Отз.Ин!M14</f>
        <v>1098064.7957548685</v>
      </c>
      <c r="N14" s="105">
        <f>Отз.НВ!N14+Отз.Ин!N14</f>
        <v>1058602.5481119521</v>
      </c>
      <c r="O14" s="105">
        <f>Отз.НВ!O14+Отз.Ин!O14</f>
        <v>1070574.0128966349</v>
      </c>
      <c r="P14" s="105">
        <v>1073528.1207311295</v>
      </c>
      <c r="Q14" s="105">
        <v>1077391.1451547209</v>
      </c>
      <c r="R14" s="105">
        <v>1023267.1448466177</v>
      </c>
      <c r="S14" s="105">
        <v>965593.81662382139</v>
      </c>
      <c r="T14" s="105">
        <v>916740.51588053151</v>
      </c>
      <c r="U14" s="105">
        <v>889316.83444543951</v>
      </c>
      <c r="V14" s="105">
        <v>871375.77228931023</v>
      </c>
      <c r="W14" s="105">
        <v>845460.12514940207</v>
      </c>
      <c r="X14" s="105">
        <v>797641.10772438452</v>
      </c>
      <c r="Y14" s="105">
        <v>807440.72970700962</v>
      </c>
      <c r="Z14" s="105">
        <v>810044.96420947521</v>
      </c>
      <c r="AA14" s="105">
        <v>828127.40635706391</v>
      </c>
      <c r="AB14" s="105">
        <v>836293.4079770695</v>
      </c>
      <c r="AC14" s="105">
        <v>705268.12687439006</v>
      </c>
      <c r="AD14" s="105">
        <v>676823.97833214595</v>
      </c>
      <c r="AE14" s="105">
        <v>711813.32827741001</v>
      </c>
      <c r="AF14" s="105">
        <v>698401.73175495001</v>
      </c>
      <c r="AG14" s="105">
        <v>708421.88810771995</v>
      </c>
      <c r="AH14" s="105">
        <v>679254.33544272697</v>
      </c>
      <c r="AI14" s="105">
        <v>637790.64235371805</v>
      </c>
      <c r="AJ14" s="105">
        <v>595154.640682064</v>
      </c>
      <c r="AK14" s="105">
        <v>561619.26355304196</v>
      </c>
      <c r="AL14" s="105">
        <v>565735.48595762905</v>
      </c>
      <c r="AM14" s="105">
        <f>'[3]Остаток_по срокам_отз'!B19</f>
        <v>505606.49979746499</v>
      </c>
      <c r="AN14"/>
      <c r="AO14"/>
      <c r="AP14"/>
      <c r="AQ14"/>
      <c r="AR14"/>
      <c r="AS14"/>
      <c r="AT14"/>
      <c r="AU14"/>
      <c r="AV14"/>
      <c r="AW14"/>
    </row>
    <row r="15" spans="1:49" s="1" customFormat="1" ht="13.35" customHeight="1" outlineLevel="1" x14ac:dyDescent="0.2">
      <c r="A15" s="99" t="s">
        <v>18</v>
      </c>
      <c r="B15" s="105">
        <f>Отз.НВ!B15+Отз.Ин!B15</f>
        <v>316414.63663337898</v>
      </c>
      <c r="C15" s="105">
        <f>Отз.НВ!C15+Отз.Ин!C15</f>
        <v>316013.27098856005</v>
      </c>
      <c r="D15" s="105">
        <f>Отз.НВ!D15+Отз.Ин!D15</f>
        <v>328137.11938687501</v>
      </c>
      <c r="E15" s="105">
        <f>Отз.НВ!E15+Отз.Ин!E15</f>
        <v>2287644.3208785993</v>
      </c>
      <c r="F15" s="105">
        <f>Отз.НВ!F15+Отз.Ин!F15</f>
        <v>1968833.5474252382</v>
      </c>
      <c r="G15" s="105">
        <f>Отз.НВ!G15+Отз.Ин!G15</f>
        <v>1815058.6239546202</v>
      </c>
      <c r="H15" s="105">
        <f>Отз.НВ!H15+Отз.Ин!H15</f>
        <v>1685724.799714244</v>
      </c>
      <c r="I15" s="105">
        <f>Отз.НВ!I15+Отз.Ин!I15</f>
        <v>1587471.2193792881</v>
      </c>
      <c r="J15" s="105">
        <f>Отз.НВ!J15+Отз.Ин!J15</f>
        <v>1463923.003866188</v>
      </c>
      <c r="K15" s="105">
        <f>Отз.НВ!K15+Отз.Ин!K15</f>
        <v>1253268.8819379637</v>
      </c>
      <c r="L15" s="105">
        <f>Отз.НВ!L15+Отз.Ин!L15</f>
        <v>1135002.2765662142</v>
      </c>
      <c r="M15" s="105">
        <f>Отз.НВ!M15+Отз.Ин!M15</f>
        <v>1013619.249483202</v>
      </c>
      <c r="N15" s="105">
        <f>Отз.НВ!N15+Отз.Ин!N15</f>
        <v>899205.80397648201</v>
      </c>
      <c r="O15" s="105">
        <f>Отз.НВ!O15+Отз.Ин!O15</f>
        <v>830961.38212586346</v>
      </c>
      <c r="P15" s="105">
        <v>761614.05086171499</v>
      </c>
      <c r="Q15" s="105">
        <v>703635.34755064151</v>
      </c>
      <c r="R15" s="105">
        <v>643177.71592955221</v>
      </c>
      <c r="S15" s="105">
        <v>586845.42890213593</v>
      </c>
      <c r="T15" s="105">
        <v>524669.09182725195</v>
      </c>
      <c r="U15" s="105">
        <v>484286.59030341776</v>
      </c>
      <c r="V15" s="105">
        <v>441742.43809070199</v>
      </c>
      <c r="W15" s="105">
        <v>426137.30765409296</v>
      </c>
      <c r="X15" s="105">
        <v>415226.61406940938</v>
      </c>
      <c r="Y15" s="105">
        <v>442619.42670416157</v>
      </c>
      <c r="Z15" s="105">
        <v>444331.88719454728</v>
      </c>
      <c r="AA15" s="105">
        <v>468687.3566256006</v>
      </c>
      <c r="AB15" s="105">
        <v>475669.31132152199</v>
      </c>
      <c r="AC15" s="105">
        <v>388156.4870358578</v>
      </c>
      <c r="AD15" s="105">
        <v>334694.27409420599</v>
      </c>
      <c r="AE15" s="105">
        <v>327620.349439641</v>
      </c>
      <c r="AF15" s="105">
        <v>327433.30345080199</v>
      </c>
      <c r="AG15" s="105">
        <v>346053.68307017902</v>
      </c>
      <c r="AH15" s="105">
        <v>344921.78876974602</v>
      </c>
      <c r="AI15" s="105">
        <v>343011.34866680502</v>
      </c>
      <c r="AJ15" s="105">
        <v>343142.17750294</v>
      </c>
      <c r="AK15" s="105">
        <v>338761.36238134699</v>
      </c>
      <c r="AL15" s="105">
        <v>377672.21427372401</v>
      </c>
      <c r="AM15" s="105">
        <f>'[3]Остаток_по срокам_отз'!B20</f>
        <v>387589.77464753599</v>
      </c>
      <c r="AN15"/>
      <c r="AO15"/>
      <c r="AP15"/>
      <c r="AQ15"/>
      <c r="AR15"/>
      <c r="AS15"/>
      <c r="AT15"/>
      <c r="AU15"/>
      <c r="AV15"/>
      <c r="AW15"/>
    </row>
    <row r="16" spans="1:49" s="1" customFormat="1" ht="13.35" customHeight="1" outlineLevel="1" x14ac:dyDescent="0.2">
      <c r="A16" s="99" t="s">
        <v>19</v>
      </c>
      <c r="B16" s="105">
        <f>Отз.НВ!B16+Отз.Ин!B16</f>
        <v>4392618.4791795546</v>
      </c>
      <c r="C16" s="105">
        <f>Отз.НВ!C16+Отз.Ин!C16</f>
        <v>4425498.3617711803</v>
      </c>
      <c r="D16" s="105">
        <f>Отз.НВ!D16+Отз.Ин!D16</f>
        <v>4600947.4439234985</v>
      </c>
      <c r="E16" s="105">
        <f>Отз.НВ!E16+Отз.Ин!E16</f>
        <v>3147132.4480317002</v>
      </c>
      <c r="F16" s="105">
        <f>Отз.НВ!F16+Отз.Ин!F16</f>
        <v>2933972.7700320841</v>
      </c>
      <c r="G16" s="105">
        <f>Отз.НВ!G16+Отз.Ин!G16</f>
        <v>2877080.1581689548</v>
      </c>
      <c r="H16" s="105">
        <f>Отз.НВ!H16+Отз.Ин!H16</f>
        <v>2796417.4380764756</v>
      </c>
      <c r="I16" s="105">
        <f>Отз.НВ!I16+Отз.Ин!I16</f>
        <v>2765618.458660468</v>
      </c>
      <c r="J16" s="105">
        <f>Отз.НВ!J16+Отз.Ин!J16</f>
        <v>2752022.2446462121</v>
      </c>
      <c r="K16" s="105">
        <f>Отз.НВ!K16+Отз.Ин!K16</f>
        <v>2638085.4180223909</v>
      </c>
      <c r="L16" s="105">
        <f>Отз.НВ!L16+Отз.Ин!L16</f>
        <v>2597163.5874081063</v>
      </c>
      <c r="M16" s="105">
        <f>Отз.НВ!M16+Отз.Ин!M16</f>
        <v>2538471.3363711806</v>
      </c>
      <c r="N16" s="105">
        <f>Отз.НВ!N16+Отз.Ин!N16</f>
        <v>2572816.8727962514</v>
      </c>
      <c r="O16" s="105">
        <f>Отз.НВ!O16+Отз.Ин!O16</f>
        <v>2602440.6207114197</v>
      </c>
      <c r="P16" s="105">
        <v>2575829.1727128355</v>
      </c>
      <c r="Q16" s="105">
        <v>2557995.3531669565</v>
      </c>
      <c r="R16" s="105">
        <v>2501464.7740194923</v>
      </c>
      <c r="S16" s="105">
        <v>2453907.2648609797</v>
      </c>
      <c r="T16" s="105">
        <v>2435382.369184752</v>
      </c>
      <c r="U16" s="105">
        <v>2396320.8471105359</v>
      </c>
      <c r="V16" s="105">
        <v>2374436.0397838769</v>
      </c>
      <c r="W16" s="105">
        <v>2356334.0802182723</v>
      </c>
      <c r="X16" s="105">
        <v>2287648.8406491135</v>
      </c>
      <c r="Y16" s="105">
        <v>2371056.2260018303</v>
      </c>
      <c r="Z16" s="105">
        <v>2416902.287807297</v>
      </c>
      <c r="AA16" s="105">
        <v>2464162.2507993951</v>
      </c>
      <c r="AB16" s="105">
        <v>2570211.1012087171</v>
      </c>
      <c r="AC16" s="105">
        <v>2667111.7624184121</v>
      </c>
      <c r="AD16" s="105">
        <v>2436383.7029460999</v>
      </c>
      <c r="AE16" s="105">
        <v>2387593.0108536901</v>
      </c>
      <c r="AF16" s="105">
        <v>2349933.66459346</v>
      </c>
      <c r="AG16" s="105">
        <v>2418535.35942188</v>
      </c>
      <c r="AH16" s="105">
        <v>2384146.2861945</v>
      </c>
      <c r="AI16" s="105">
        <v>2342232.0550002302</v>
      </c>
      <c r="AJ16" s="105">
        <v>2332569.9402492298</v>
      </c>
      <c r="AK16" s="105">
        <v>2313290.3296114099</v>
      </c>
      <c r="AL16" s="105">
        <v>2604456.5743267401</v>
      </c>
      <c r="AM16" s="105">
        <f>'[3]Остаток_по срокам_отз'!B21</f>
        <v>2550066.92482945</v>
      </c>
      <c r="AN16"/>
      <c r="AO16"/>
      <c r="AP16"/>
      <c r="AQ16"/>
      <c r="AR16"/>
      <c r="AS16"/>
      <c r="AT16"/>
      <c r="AU16"/>
      <c r="AV16"/>
      <c r="AW16"/>
    </row>
    <row r="17" spans="1:49" s="1" customFormat="1" ht="13.35" customHeight="1" outlineLevel="1" x14ac:dyDescent="0.2">
      <c r="A17" s="100" t="s">
        <v>7</v>
      </c>
      <c r="B17" s="105">
        <f>Отз.НВ!B17+Отз.Ин!B17</f>
        <v>0</v>
      </c>
      <c r="C17" s="105">
        <f>Отз.НВ!C17+Отз.Ин!C17</f>
        <v>0</v>
      </c>
      <c r="D17" s="105">
        <f>Отз.НВ!D17+Отз.Ин!D17</f>
        <v>0</v>
      </c>
      <c r="E17" s="105">
        <f>Отз.НВ!E17+Отз.Ин!E17</f>
        <v>0</v>
      </c>
      <c r="F17" s="105">
        <f>Отз.НВ!F17+Отз.Ин!F17</f>
        <v>0</v>
      </c>
      <c r="G17" s="105">
        <f>Отз.НВ!G17+Отз.Ин!G17</f>
        <v>0</v>
      </c>
      <c r="H17" s="105">
        <f>Отз.НВ!H17+Отз.Ин!H17</f>
        <v>0</v>
      </c>
      <c r="I17" s="105">
        <f>Отз.НВ!I17+Отз.Ин!I17</f>
        <v>0</v>
      </c>
      <c r="J17" s="105">
        <f>Отз.НВ!J17+Отз.Ин!J17</f>
        <v>0</v>
      </c>
      <c r="K17" s="105">
        <f>Отз.НВ!K17+Отз.Ин!K17</f>
        <v>0</v>
      </c>
      <c r="L17" s="105">
        <f>Отз.НВ!L17+Отз.Ин!L17</f>
        <v>0</v>
      </c>
      <c r="M17" s="105">
        <f>Отз.НВ!M17+Отз.Ин!M17</f>
        <v>0</v>
      </c>
      <c r="N17" s="105">
        <f>Отз.НВ!N17+Отз.Ин!N17</f>
        <v>0</v>
      </c>
      <c r="O17" s="105">
        <f>Отз.НВ!O17+Отз.Ин!O17</f>
        <v>0</v>
      </c>
      <c r="P17" s="105">
        <v>0</v>
      </c>
      <c r="Q17" s="105">
        <v>0</v>
      </c>
      <c r="R17" s="105">
        <v>0</v>
      </c>
      <c r="S17" s="105">
        <v>0</v>
      </c>
      <c r="T17" s="105">
        <v>0</v>
      </c>
      <c r="U17" s="105">
        <v>0</v>
      </c>
      <c r="V17" s="105">
        <v>0</v>
      </c>
      <c r="W17" s="105">
        <v>0</v>
      </c>
      <c r="X17" s="105">
        <v>0</v>
      </c>
      <c r="Y17" s="105">
        <v>0</v>
      </c>
      <c r="Z17" s="105">
        <v>0</v>
      </c>
      <c r="AA17" s="105">
        <v>0</v>
      </c>
      <c r="AB17" s="105">
        <v>0</v>
      </c>
      <c r="AC17" s="105">
        <v>0</v>
      </c>
      <c r="AD17" s="105">
        <v>0</v>
      </c>
      <c r="AE17" s="105">
        <v>0</v>
      </c>
      <c r="AF17" s="105">
        <v>0</v>
      </c>
      <c r="AG17" s="105">
        <v>0</v>
      </c>
      <c r="AH17" s="105">
        <v>0</v>
      </c>
      <c r="AI17" s="105">
        <v>0</v>
      </c>
      <c r="AJ17" s="105">
        <v>0</v>
      </c>
      <c r="AK17" s="105">
        <v>0</v>
      </c>
      <c r="AL17" s="105">
        <v>0</v>
      </c>
      <c r="AM17" s="105">
        <f>'[3]Остаток_по срокам_отз'!B22</f>
        <v>0</v>
      </c>
      <c r="AN17"/>
      <c r="AO17"/>
      <c r="AP17"/>
      <c r="AQ17"/>
      <c r="AR17"/>
      <c r="AS17"/>
      <c r="AT17"/>
      <c r="AU17"/>
      <c r="AV17"/>
      <c r="AW17"/>
    </row>
    <row r="18" spans="1:49" s="98" customFormat="1" ht="13.35" customHeight="1" x14ac:dyDescent="0.2">
      <c r="A18" s="101" t="s">
        <v>21</v>
      </c>
      <c r="B18" s="106">
        <f>Отз.НВ!B18+Отз.Ин!B18</f>
        <v>10123187.023032751</v>
      </c>
      <c r="C18" s="106">
        <f>Отз.НВ!C18+Отз.Ин!C18</f>
        <v>9580007.8308482226</v>
      </c>
      <c r="D18" s="106">
        <f>Отз.НВ!D18+Отз.Ин!D18</f>
        <v>9522599.8322954737</v>
      </c>
      <c r="E18" s="106">
        <f>Отз.НВ!E18+Отз.Ин!E18</f>
        <v>10405448.896131601</v>
      </c>
      <c r="F18" s="106">
        <f>Отз.НВ!F18+Отз.Ин!F18</f>
        <v>9598138.9763220921</v>
      </c>
      <c r="G18" s="106">
        <f>Отз.НВ!G18+Отз.Ин!G18</f>
        <v>9799005.8054095432</v>
      </c>
      <c r="H18" s="106">
        <f>Отз.НВ!H18+Отз.Ин!H18</f>
        <v>10099046.467721205</v>
      </c>
      <c r="I18" s="106">
        <f>Отз.НВ!I18+Отз.Ин!I18</f>
        <v>10141361.196770821</v>
      </c>
      <c r="J18" s="106">
        <f>Отз.НВ!J18+Отз.Ин!J18</f>
        <v>9703329.4198191427</v>
      </c>
      <c r="K18" s="106">
        <f>Отз.НВ!K18+Отз.Ин!K18</f>
        <v>9699172.9435971156</v>
      </c>
      <c r="L18" s="106">
        <f>Отз.НВ!L18+Отз.Ин!L18</f>
        <v>9449637.7510421947</v>
      </c>
      <c r="M18" s="106">
        <f>Отз.НВ!M18+Отз.Ин!M18</f>
        <v>9016012.5247547347</v>
      </c>
      <c r="N18" s="106">
        <f>Отз.НВ!N18+Отз.Ин!N18</f>
        <v>9428338.5375830363</v>
      </c>
      <c r="O18" s="106">
        <f>Отз.НВ!O18+Отз.Ин!O18</f>
        <v>9401397.247178426</v>
      </c>
      <c r="P18" s="106">
        <v>9322644.0595389344</v>
      </c>
      <c r="Q18" s="106">
        <v>9423543.4001469165</v>
      </c>
      <c r="R18" s="106">
        <v>9109808.2607921753</v>
      </c>
      <c r="S18" s="106">
        <v>9290173.3726832401</v>
      </c>
      <c r="T18" s="106">
        <v>8933863.9829858523</v>
      </c>
      <c r="U18" s="106">
        <v>8753700.4979935493</v>
      </c>
      <c r="V18" s="106">
        <v>9184666.2224854603</v>
      </c>
      <c r="W18" s="106">
        <v>9299110.6051426213</v>
      </c>
      <c r="X18" s="106">
        <v>8730553.6125892736</v>
      </c>
      <c r="Y18" s="106">
        <v>10072269.994962081</v>
      </c>
      <c r="Z18" s="106">
        <v>9927877.4534281548</v>
      </c>
      <c r="AA18" s="106">
        <v>8851759.6393972896</v>
      </c>
      <c r="AB18" s="106">
        <v>8709629.1659405995</v>
      </c>
      <c r="AC18" s="106">
        <v>9461651.6398022398</v>
      </c>
      <c r="AD18" s="106">
        <v>8707338.7249454092</v>
      </c>
      <c r="AE18" s="106">
        <v>9815035.3358198199</v>
      </c>
      <c r="AF18" s="106">
        <v>9712667.9999589007</v>
      </c>
      <c r="AG18" s="106">
        <v>8778706.1025934499</v>
      </c>
      <c r="AH18" s="106">
        <v>8433490.5274432693</v>
      </c>
      <c r="AI18" s="106">
        <v>8300235.0177864796</v>
      </c>
      <c r="AJ18" s="106">
        <v>7877438.5105354805</v>
      </c>
      <c r="AK18" s="106">
        <v>7699294.3167253202</v>
      </c>
      <c r="AL18" s="106">
        <v>8229377.0413252199</v>
      </c>
      <c r="AM18" s="106">
        <f>'[3]Остаток_по срокам_отз'!B23</f>
        <v>7538348.16637435</v>
      </c>
      <c r="AN18"/>
      <c r="AO18"/>
      <c r="AP18"/>
      <c r="AQ18"/>
      <c r="AR18"/>
      <c r="AS18"/>
      <c r="AT18"/>
      <c r="AU18"/>
      <c r="AV18"/>
      <c r="AW18"/>
    </row>
    <row r="19" spans="1:49" s="1" customFormat="1" ht="13.35" customHeight="1" x14ac:dyDescent="0.2">
      <c r="A19" s="99" t="s">
        <v>17</v>
      </c>
      <c r="B19" s="105">
        <f>Отз.НВ!B19+Отз.Ин!B19</f>
        <v>3127417.7123535951</v>
      </c>
      <c r="C19" s="105">
        <f>Отз.НВ!C19+Отз.Ин!C19</f>
        <v>3022417.1008664602</v>
      </c>
      <c r="D19" s="105">
        <f>Отз.НВ!D19+Отз.Ин!D19</f>
        <v>2935109.8608547496</v>
      </c>
      <c r="E19" s="105">
        <f>Отз.НВ!E19+Отз.Ин!E19</f>
        <v>2986718.6538697002</v>
      </c>
      <c r="F19" s="105">
        <f>Отз.НВ!F19+Отз.Ин!F19</f>
        <v>2747332.2077680458</v>
      </c>
      <c r="G19" s="105">
        <f>Отз.НВ!G19+Отз.Ин!G19</f>
        <v>3115812.7764069699</v>
      </c>
      <c r="H19" s="105">
        <f>Отз.НВ!H19+Отз.Ин!H19</f>
        <v>3196573.3161539976</v>
      </c>
      <c r="I19" s="105">
        <f>Отз.НВ!I19+Отз.Ин!I19</f>
        <v>3067733.8533519339</v>
      </c>
      <c r="J19" s="105">
        <f>Отз.НВ!J19+Отз.Ин!J19</f>
        <v>3282051.6928216955</v>
      </c>
      <c r="K19" s="105">
        <f>Отз.НВ!K19+Отз.Ин!K19</f>
        <v>4010040.7430441724</v>
      </c>
      <c r="L19" s="105">
        <f>Отз.НВ!L19+Отз.Ин!L19</f>
        <v>3760963.8949153544</v>
      </c>
      <c r="M19" s="105">
        <f>Отз.НВ!M19+Отз.Ин!M19</f>
        <v>3801507.8495360641</v>
      </c>
      <c r="N19" s="105">
        <f>Отз.НВ!N19+Отз.Ин!N19</f>
        <v>4108471.2952665342</v>
      </c>
      <c r="O19" s="105">
        <f>Отз.НВ!O19+Отз.Ин!O19</f>
        <v>3799429.2874402078</v>
      </c>
      <c r="P19" s="105">
        <v>3527835.3158970145</v>
      </c>
      <c r="Q19" s="105">
        <v>3629126.2868516999</v>
      </c>
      <c r="R19" s="105">
        <v>3261037.6158674378</v>
      </c>
      <c r="S19" s="105">
        <v>3300028.8707594713</v>
      </c>
      <c r="T19" s="105">
        <v>3201965.1330307601</v>
      </c>
      <c r="U19" s="105">
        <v>2994915.5461967848</v>
      </c>
      <c r="V19" s="105">
        <v>3354574.6419062857</v>
      </c>
      <c r="W19" s="105">
        <v>3496116.6556468774</v>
      </c>
      <c r="X19" s="105">
        <v>3123261.0616813283</v>
      </c>
      <c r="Y19" s="105">
        <v>3623077.9576541884</v>
      </c>
      <c r="Z19" s="105">
        <v>3867541.7133579263</v>
      </c>
      <c r="AA19" s="105">
        <v>3319559.5457815984</v>
      </c>
      <c r="AB19" s="105">
        <v>3345123.9768913137</v>
      </c>
      <c r="AC19" s="105">
        <v>3939635.1225445708</v>
      </c>
      <c r="AD19" s="105">
        <v>3740291.5933159101</v>
      </c>
      <c r="AE19" s="105">
        <v>4278670.2424632804</v>
      </c>
      <c r="AF19" s="105">
        <v>4297428.4567485796</v>
      </c>
      <c r="AG19" s="105">
        <v>3798762.7190904301</v>
      </c>
      <c r="AH19" s="105">
        <v>3727941.8554577902</v>
      </c>
      <c r="AI19" s="105">
        <v>3540592.2548460001</v>
      </c>
      <c r="AJ19" s="105">
        <v>3037603.9254891402</v>
      </c>
      <c r="AK19" s="105">
        <v>2956562.8148562401</v>
      </c>
      <c r="AL19" s="105">
        <v>2738277.4921351802</v>
      </c>
      <c r="AM19" s="105">
        <f>'[3]Остаток_по срокам_отз'!B24</f>
        <v>2491879.4020512099</v>
      </c>
      <c r="AN19"/>
      <c r="AO19"/>
      <c r="AP19"/>
      <c r="AQ19"/>
      <c r="AR19"/>
      <c r="AS19"/>
      <c r="AT19"/>
      <c r="AU19"/>
      <c r="AV19"/>
      <c r="AW19"/>
    </row>
    <row r="20" spans="1:49" s="1" customFormat="1" ht="13.35" customHeight="1" x14ac:dyDescent="0.2">
      <c r="A20" s="99" t="s">
        <v>18</v>
      </c>
      <c r="B20" s="105">
        <f>Отз.НВ!B20+Отз.Ин!B20</f>
        <v>2358801.4635456461</v>
      </c>
      <c r="C20" s="105">
        <f>Отз.НВ!C20+Отз.Ин!C20</f>
        <v>2101328.0010050638</v>
      </c>
      <c r="D20" s="105">
        <f>Отз.НВ!D20+Отз.Ин!D20</f>
        <v>2112412.9780301498</v>
      </c>
      <c r="E20" s="105">
        <f>Отз.НВ!E20+Отз.Ин!E20</f>
        <v>4292631.7437923998</v>
      </c>
      <c r="F20" s="105">
        <f>Отз.НВ!F20+Отз.Ин!F20</f>
        <v>3845015.5094270003</v>
      </c>
      <c r="G20" s="105">
        <f>Отз.НВ!G20+Отз.Ин!G20</f>
        <v>3829044.7852579239</v>
      </c>
      <c r="H20" s="105">
        <f>Отз.НВ!H20+Отз.Ин!H20</f>
        <v>3843515.2850023117</v>
      </c>
      <c r="I20" s="105">
        <f>Отз.НВ!I20+Отз.Ин!I20</f>
        <v>3903801.1254218537</v>
      </c>
      <c r="J20" s="105">
        <f>Отз.НВ!J20+Отз.Ин!J20</f>
        <v>3675775.6880413238</v>
      </c>
      <c r="K20" s="105">
        <f>Отз.НВ!K20+Отз.Ин!K20</f>
        <v>3127698.3179084561</v>
      </c>
      <c r="L20" s="105">
        <f>Отз.НВ!L20+Отз.Ин!L20</f>
        <v>2775007.5549547104</v>
      </c>
      <c r="M20" s="105">
        <f>Отз.НВ!M20+Отз.Ин!M20</f>
        <v>2780559.8124282029</v>
      </c>
      <c r="N20" s="105">
        <f>Отз.НВ!N20+Отз.Ин!N20</f>
        <v>3181254.9266799716</v>
      </c>
      <c r="O20" s="105">
        <f>Отз.НВ!O20+Отз.Ин!O20</f>
        <v>3109456.6310975021</v>
      </c>
      <c r="P20" s="105">
        <v>3496105.2011180953</v>
      </c>
      <c r="Q20" s="105">
        <v>3370925.3543761452</v>
      </c>
      <c r="R20" s="105">
        <v>3193832.1252065459</v>
      </c>
      <c r="S20" s="105">
        <v>3581108.6326614087</v>
      </c>
      <c r="T20" s="105">
        <v>3022184.2937192447</v>
      </c>
      <c r="U20" s="105">
        <v>3304573.587773744</v>
      </c>
      <c r="V20" s="105">
        <v>3259921.9072394776</v>
      </c>
      <c r="W20" s="105">
        <v>3450184.6146405814</v>
      </c>
      <c r="X20" s="105">
        <v>3393613.7951367814</v>
      </c>
      <c r="Y20" s="105">
        <v>3654719.1804446131</v>
      </c>
      <c r="Z20" s="105">
        <v>3095617.4899134329</v>
      </c>
      <c r="AA20" s="105">
        <v>2827988.8502062513</v>
      </c>
      <c r="AB20" s="105">
        <v>3044097.3418428539</v>
      </c>
      <c r="AC20" s="105">
        <v>3322359.2290982264</v>
      </c>
      <c r="AD20" s="105">
        <v>2931434.6223184098</v>
      </c>
      <c r="AE20" s="105">
        <v>3506123.5044788299</v>
      </c>
      <c r="AF20" s="105">
        <v>3293545.7342220899</v>
      </c>
      <c r="AG20" s="105">
        <v>2918378.33007348</v>
      </c>
      <c r="AH20" s="105">
        <v>2553819.8635775801</v>
      </c>
      <c r="AI20" s="105">
        <v>2528635.3543396001</v>
      </c>
      <c r="AJ20" s="105">
        <v>2455627.5172916702</v>
      </c>
      <c r="AK20" s="105">
        <v>2433780.9430378499</v>
      </c>
      <c r="AL20" s="105">
        <v>2979953.1817095801</v>
      </c>
      <c r="AM20" s="105">
        <f>'[3]Остаток_по срокам_отз'!B25</f>
        <v>2565829.1376707298</v>
      </c>
      <c r="AN20"/>
      <c r="AO20"/>
      <c r="AP20"/>
      <c r="AQ20"/>
      <c r="AR20"/>
      <c r="AS20"/>
      <c r="AT20"/>
      <c r="AU20"/>
      <c r="AV20"/>
      <c r="AW20"/>
    </row>
    <row r="21" spans="1:49" s="1" customFormat="1" ht="13.35" customHeight="1" x14ac:dyDescent="0.2">
      <c r="A21" s="99" t="s">
        <v>19</v>
      </c>
      <c r="B21" s="105">
        <f>Отз.НВ!B21+Отз.Ин!B21</f>
        <v>4636967.8471335098</v>
      </c>
      <c r="C21" s="105">
        <f>Отз.НВ!C21+Отз.Ин!C21</f>
        <v>4456262.7289766995</v>
      </c>
      <c r="D21" s="105">
        <f>Отз.НВ!D21+Отз.Ин!D21</f>
        <v>4475076.9934105743</v>
      </c>
      <c r="E21" s="105">
        <f>Отз.НВ!E21+Отз.Ин!E21</f>
        <v>3126098.4984695003</v>
      </c>
      <c r="F21" s="105">
        <f>Отз.НВ!F21+Отз.Ин!F21</f>
        <v>3005791.259127046</v>
      </c>
      <c r="G21" s="105">
        <f>Отз.НВ!G21+Отз.Ин!G21</f>
        <v>2854148.2437446499</v>
      </c>
      <c r="H21" s="105">
        <f>Отз.НВ!H21+Отз.Ин!H21</f>
        <v>3058957.8665648936</v>
      </c>
      <c r="I21" s="105">
        <f>Отз.НВ!I21+Отз.Ин!I21</f>
        <v>3169826.2179970322</v>
      </c>
      <c r="J21" s="105">
        <f>Отз.НВ!J21+Отз.Ин!J21</f>
        <v>2745502.038956122</v>
      </c>
      <c r="K21" s="105">
        <f>Отз.НВ!K21+Отз.Ин!K21</f>
        <v>2561433.8826444861</v>
      </c>
      <c r="L21" s="105">
        <f>Отз.НВ!L21+Отз.Ин!L21</f>
        <v>2913666.3011721293</v>
      </c>
      <c r="M21" s="105">
        <f>Отз.НВ!M21+Отз.Ин!M21</f>
        <v>2433944.8627904695</v>
      </c>
      <c r="N21" s="105">
        <f>Отз.НВ!N21+Отз.Ин!N21</f>
        <v>2138612.3156365319</v>
      </c>
      <c r="O21" s="105">
        <f>Отз.НВ!O21+Отз.Ин!O21</f>
        <v>2492511.328640718</v>
      </c>
      <c r="P21" s="105">
        <v>2298703.5425238246</v>
      </c>
      <c r="Q21" s="105">
        <v>2423491.7589190714</v>
      </c>
      <c r="R21" s="105">
        <v>2654938.5197181907</v>
      </c>
      <c r="S21" s="105">
        <v>2409035.86926236</v>
      </c>
      <c r="T21" s="105">
        <v>2709714.5562358471</v>
      </c>
      <c r="U21" s="105">
        <v>2454211.36402302</v>
      </c>
      <c r="V21" s="105">
        <v>2570169.6733396966</v>
      </c>
      <c r="W21" s="105">
        <v>2352809.3348551625</v>
      </c>
      <c r="X21" s="105">
        <v>2213678.7557711639</v>
      </c>
      <c r="Y21" s="105">
        <v>2794472.8568632784</v>
      </c>
      <c r="Z21" s="105">
        <v>2964718.2501567965</v>
      </c>
      <c r="AA21" s="105">
        <v>2704211.2434094385</v>
      </c>
      <c r="AB21" s="105">
        <v>2320407.8472064328</v>
      </c>
      <c r="AC21" s="105">
        <v>2199657.2881594403</v>
      </c>
      <c r="AD21" s="105">
        <v>2035612.50931108</v>
      </c>
      <c r="AE21" s="105">
        <v>2030241.58887771</v>
      </c>
      <c r="AF21" s="105">
        <v>2121693.8089882298</v>
      </c>
      <c r="AG21" s="105">
        <v>2061565.05342953</v>
      </c>
      <c r="AH21" s="105">
        <v>2151728.8084079102</v>
      </c>
      <c r="AI21" s="105">
        <v>2231007.4086008701</v>
      </c>
      <c r="AJ21" s="105">
        <v>2384207.06775467</v>
      </c>
      <c r="AK21" s="105">
        <v>2308950.5588312298</v>
      </c>
      <c r="AL21" s="105">
        <v>2511146.3674804699</v>
      </c>
      <c r="AM21" s="105">
        <f>'[3]Остаток_по срокам_отз'!B26</f>
        <v>2480639.6266524</v>
      </c>
      <c r="AN21"/>
      <c r="AO21"/>
      <c r="AP21"/>
      <c r="AQ21"/>
      <c r="AR21"/>
      <c r="AS21"/>
      <c r="AT21"/>
      <c r="AU21"/>
      <c r="AV21"/>
      <c r="AW21"/>
    </row>
    <row r="22" spans="1:49" s="1" customFormat="1" ht="13.35" customHeight="1" x14ac:dyDescent="0.2">
      <c r="A22" s="100" t="s">
        <v>20</v>
      </c>
      <c r="B22" s="105">
        <f>Отз.НВ!B22+Отз.Ин!B22</f>
        <v>6095305.8054756457</v>
      </c>
      <c r="C22" s="105">
        <f>Отз.НВ!C22+Отз.Ин!C22</f>
        <v>5596386.4438342433</v>
      </c>
      <c r="D22" s="105">
        <f>Отз.НВ!D22+Отз.Ин!D22</f>
        <v>5426303.7663772246</v>
      </c>
      <c r="E22" s="105">
        <f>Отз.НВ!E22+Отз.Ин!E22</f>
        <v>5960819.5419245996</v>
      </c>
      <c r="F22" s="105">
        <f>Отз.НВ!F22+Отз.Ин!F22</f>
        <v>5622776.8990007984</v>
      </c>
      <c r="G22" s="105">
        <f>Отз.НВ!G22+Отз.Ин!G22</f>
        <v>5914720.0742426701</v>
      </c>
      <c r="H22" s="105">
        <f>Отз.НВ!H22+Отз.Ин!H22</f>
        <v>6355677.6069167666</v>
      </c>
      <c r="I22" s="105">
        <f>Отз.НВ!I22+Отз.Ин!I22</f>
        <v>6528670.3494436257</v>
      </c>
      <c r="J22" s="105">
        <f>Отз.НВ!J22+Отз.Ин!J22</f>
        <v>6480761.8668200821</v>
      </c>
      <c r="K22" s="105">
        <f>Отз.НВ!K22+Отз.Ин!K22</f>
        <v>6851578.7264699601</v>
      </c>
      <c r="L22" s="105">
        <f>Отз.НВ!L22+Отз.Ин!L22</f>
        <v>6722602.0485106595</v>
      </c>
      <c r="M22" s="105">
        <f>Отз.НВ!M22+Отз.Ин!M22</f>
        <v>6474244.6203135252</v>
      </c>
      <c r="N22" s="105">
        <f>Отз.НВ!N22+Отз.Ин!N22</f>
        <v>7040866.7132313009</v>
      </c>
      <c r="O22" s="105">
        <f>Отз.НВ!O22+Отз.Ин!O22</f>
        <v>7084594.2153323535</v>
      </c>
      <c r="P22" s="105">
        <v>7088604.438212255</v>
      </c>
      <c r="Q22" s="105">
        <v>7281644.5523455227</v>
      </c>
      <c r="R22" s="105">
        <v>7110419.6712086899</v>
      </c>
      <c r="S22" s="105">
        <v>7427758.5167679265</v>
      </c>
      <c r="T22" s="105">
        <v>7206313.539866644</v>
      </c>
      <c r="U22" s="105">
        <v>7119212.4197455021</v>
      </c>
      <c r="V22" s="105">
        <v>7626146.3487631017</v>
      </c>
      <c r="W22" s="105">
        <v>7810719.5609501284</v>
      </c>
      <c r="X22" s="105">
        <v>7319960.9952484909</v>
      </c>
      <c r="Y22" s="105">
        <v>8622890.0033037271</v>
      </c>
      <c r="Z22" s="105">
        <v>8480856.997693792</v>
      </c>
      <c r="AA22" s="105">
        <v>7365285.7579460368</v>
      </c>
      <c r="AB22" s="105">
        <v>7208530.3059432693</v>
      </c>
      <c r="AC22" s="105">
        <v>8225019.835263649</v>
      </c>
      <c r="AD22" s="105">
        <v>7584494.8313888004</v>
      </c>
      <c r="AE22" s="105">
        <v>8670558.5437044501</v>
      </c>
      <c r="AF22" s="105">
        <v>8586824.7098108493</v>
      </c>
      <c r="AG22" s="105">
        <v>7623059.56884111</v>
      </c>
      <c r="AH22" s="105">
        <v>7309426.89794451</v>
      </c>
      <c r="AI22" s="105">
        <v>7224948.9843260301</v>
      </c>
      <c r="AJ22" s="105">
        <v>6844880.4078742201</v>
      </c>
      <c r="AK22" s="105">
        <v>6705986.6425789604</v>
      </c>
      <c r="AL22" s="105">
        <v>7184599.1795094404</v>
      </c>
      <c r="AM22" s="105">
        <f>'[3]Остаток_по срокам_отз'!B27</f>
        <v>6543380.8173662303</v>
      </c>
      <c r="AN22"/>
      <c r="AO22"/>
      <c r="AP22"/>
      <c r="AQ22"/>
      <c r="AR22"/>
      <c r="AS22"/>
      <c r="AT22"/>
      <c r="AU22"/>
      <c r="AV22"/>
      <c r="AW22"/>
    </row>
    <row r="23" spans="1:49" s="1" customFormat="1" ht="13.35" customHeight="1" x14ac:dyDescent="0.2">
      <c r="A23" s="99" t="s">
        <v>17</v>
      </c>
      <c r="B23" s="105">
        <f>Отз.НВ!B23+Отз.Ин!B23</f>
        <v>2086549.9292082239</v>
      </c>
      <c r="C23" s="105">
        <f>Отз.НВ!C23+Отз.Ин!C23</f>
        <v>1997084.94359532</v>
      </c>
      <c r="D23" s="105">
        <f>Отз.НВ!D23+Отз.Ин!D23</f>
        <v>1875145.364032875</v>
      </c>
      <c r="E23" s="105">
        <f>Отз.НВ!E23+Отз.Ин!E23</f>
        <v>1800851.2602761998</v>
      </c>
      <c r="F23" s="105">
        <f>Отз.НВ!F23+Отз.Ин!F23</f>
        <v>1638246.500488474</v>
      </c>
      <c r="G23" s="105">
        <f>Отз.НВ!G23+Отз.Ин!G23</f>
        <v>1920018.3617999698</v>
      </c>
      <c r="H23" s="105">
        <f>Отз.НВ!H23+Отз.Ин!H23</f>
        <v>1953321.9134530798</v>
      </c>
      <c r="I23" s="105">
        <f>Отз.НВ!I23+Отз.Ин!I23</f>
        <v>1812516.2878440958</v>
      </c>
      <c r="J23" s="105">
        <f>Отз.НВ!J23+Отз.Ин!J23</f>
        <v>2112781.8612760361</v>
      </c>
      <c r="K23" s="105">
        <f>Отз.НВ!K23+Отз.Ин!K23</f>
        <v>2901704.7395136738</v>
      </c>
      <c r="L23" s="105">
        <f>Отз.НВ!L23+Отз.Ин!L23</f>
        <v>2626248.1552230185</v>
      </c>
      <c r="M23" s="105">
        <f>Отз.НВ!M23+Отз.Ин!M23</f>
        <v>2703443.0537811951</v>
      </c>
      <c r="N23" s="105">
        <f>Отз.НВ!N23+Отз.Ин!N23</f>
        <v>3049868.7471545818</v>
      </c>
      <c r="O23" s="105">
        <f>Отз.НВ!O23+Отз.Ин!O23</f>
        <v>2728855.2745435727</v>
      </c>
      <c r="P23" s="105">
        <v>2454307.1951658851</v>
      </c>
      <c r="Q23" s="105">
        <v>2551735.1416969793</v>
      </c>
      <c r="R23" s="105">
        <v>2237770.4710208201</v>
      </c>
      <c r="S23" s="105">
        <v>2334435.0541356499</v>
      </c>
      <c r="T23" s="105">
        <v>2285224.6171502285</v>
      </c>
      <c r="U23" s="105">
        <v>2105598.7117513455</v>
      </c>
      <c r="V23" s="105">
        <v>2483198.8696169755</v>
      </c>
      <c r="W23" s="105">
        <v>2650656.5304974755</v>
      </c>
      <c r="X23" s="105">
        <v>2325619.9539569439</v>
      </c>
      <c r="Y23" s="105">
        <v>2815637.2279471788</v>
      </c>
      <c r="Z23" s="105">
        <v>3057496.7491484513</v>
      </c>
      <c r="AA23" s="105">
        <v>2491432.1394245345</v>
      </c>
      <c r="AB23" s="105">
        <v>2508830.568914244</v>
      </c>
      <c r="AC23" s="105">
        <v>3234366.9956701812</v>
      </c>
      <c r="AD23" s="105">
        <v>3063467.6149837598</v>
      </c>
      <c r="AE23" s="105">
        <v>3566856.91418587</v>
      </c>
      <c r="AF23" s="105">
        <v>3599026.7249936298</v>
      </c>
      <c r="AG23" s="105">
        <v>3090340.8309827098</v>
      </c>
      <c r="AH23" s="105">
        <v>3048687.52001506</v>
      </c>
      <c r="AI23" s="105">
        <v>2902801.6124922801</v>
      </c>
      <c r="AJ23" s="105">
        <v>2442449.2848070702</v>
      </c>
      <c r="AK23" s="105">
        <v>2394943.5513032</v>
      </c>
      <c r="AL23" s="105">
        <v>2172542.0061775502</v>
      </c>
      <c r="AM23" s="105">
        <f>'[3]Остаток_по срокам_отз'!B28</f>
        <v>1986272.90225374</v>
      </c>
      <c r="AN23"/>
      <c r="AO23"/>
      <c r="AP23"/>
      <c r="AQ23"/>
      <c r="AR23"/>
      <c r="AS23"/>
      <c r="AT23"/>
      <c r="AU23"/>
      <c r="AV23"/>
      <c r="AW23"/>
    </row>
    <row r="24" spans="1:49" s="1" customFormat="1" ht="13.35" customHeight="1" x14ac:dyDescent="0.2">
      <c r="A24" s="99" t="s">
        <v>18</v>
      </c>
      <c r="B24" s="105">
        <f>Отз.НВ!B24+Отз.Ин!B24</f>
        <v>2042386.8269122667</v>
      </c>
      <c r="C24" s="105">
        <f>Отз.НВ!C24+Отз.Ин!C24</f>
        <v>1785314.7300165039</v>
      </c>
      <c r="D24" s="105">
        <f>Отз.НВ!D24+Отз.Ин!D24</f>
        <v>1784275.8586432752</v>
      </c>
      <c r="E24" s="105">
        <f>Отз.НВ!E24+Отз.Ин!E24</f>
        <v>2004987.4229138</v>
      </c>
      <c r="F24" s="105">
        <f>Отз.НВ!F24+Отз.Ин!F24</f>
        <v>1876181.9620017619</v>
      </c>
      <c r="G24" s="105">
        <f>Отз.НВ!G24+Отз.Ин!G24</f>
        <v>2013986.1613033048</v>
      </c>
      <c r="H24" s="105">
        <f>Отз.НВ!H24+Отз.Ин!H24</f>
        <v>2157790.4852880677</v>
      </c>
      <c r="I24" s="105">
        <f>Отз.НВ!I24+Отз.Ин!I24</f>
        <v>2316329.9060425661</v>
      </c>
      <c r="J24" s="105">
        <f>Отз.НВ!J24+Отз.Ин!J24</f>
        <v>2211852.684175136</v>
      </c>
      <c r="K24" s="105">
        <f>Отз.НВ!K24+Отз.Ин!K24</f>
        <v>1874429.4359704917</v>
      </c>
      <c r="L24" s="105">
        <f>Отз.НВ!L24+Отз.Ин!L24</f>
        <v>1640005.2783884967</v>
      </c>
      <c r="M24" s="105">
        <f>Отз.НВ!M24+Отз.Ин!M24</f>
        <v>1766940.5629450006</v>
      </c>
      <c r="N24" s="105">
        <f>Отз.НВ!N24+Отз.Ин!N24</f>
        <v>2282049.1227034898</v>
      </c>
      <c r="O24" s="105">
        <f>Отз.НВ!O24+Отз.Ин!O24</f>
        <v>2278495.2489716383</v>
      </c>
      <c r="P24" s="105">
        <v>2734491.15025638</v>
      </c>
      <c r="Q24" s="105">
        <v>2667290.0068255039</v>
      </c>
      <c r="R24" s="105">
        <v>2550654.4092769944</v>
      </c>
      <c r="S24" s="105">
        <v>2994263.2037592726</v>
      </c>
      <c r="T24" s="105">
        <v>2497515.2018919922</v>
      </c>
      <c r="U24" s="105">
        <v>2820286.9974703267</v>
      </c>
      <c r="V24" s="105">
        <v>2818179.4691487756</v>
      </c>
      <c r="W24" s="105">
        <v>3024047.3069864875</v>
      </c>
      <c r="X24" s="105">
        <v>2978387.1810673713</v>
      </c>
      <c r="Y24" s="105">
        <v>3212099.7537404513</v>
      </c>
      <c r="Z24" s="105">
        <v>2651285.6027188855</v>
      </c>
      <c r="AA24" s="105">
        <v>2359301.4935806505</v>
      </c>
      <c r="AB24" s="105">
        <v>2568428.0305213318</v>
      </c>
      <c r="AC24" s="105">
        <v>2934202.7420623684</v>
      </c>
      <c r="AD24" s="105">
        <v>2596740.3482242101</v>
      </c>
      <c r="AE24" s="105">
        <v>3178503.1550391898</v>
      </c>
      <c r="AF24" s="105">
        <v>2966112.4307712899</v>
      </c>
      <c r="AG24" s="105">
        <v>2572324.6470033</v>
      </c>
      <c r="AH24" s="105">
        <v>2208898.0748078302</v>
      </c>
      <c r="AI24" s="105">
        <v>2185624.0056727999</v>
      </c>
      <c r="AJ24" s="105">
        <v>2112485.3397887298</v>
      </c>
      <c r="AK24" s="105">
        <v>2095019.5806565001</v>
      </c>
      <c r="AL24" s="105">
        <v>2602280.9674358498</v>
      </c>
      <c r="AM24" s="105">
        <f>'[3]Остаток_по срокам_отз'!B29</f>
        <v>2178239.3630232001</v>
      </c>
      <c r="AN24"/>
      <c r="AO24"/>
      <c r="AP24"/>
      <c r="AQ24"/>
      <c r="AR24"/>
      <c r="AS24"/>
      <c r="AT24"/>
      <c r="AU24"/>
      <c r="AV24"/>
      <c r="AW24"/>
    </row>
    <row r="25" spans="1:49" s="1" customFormat="1" ht="13.35" customHeight="1" x14ac:dyDescent="0.2">
      <c r="A25" s="99" t="s">
        <v>19</v>
      </c>
      <c r="B25" s="105">
        <f>Отз.НВ!B25+Отз.Ин!B25</f>
        <v>1966369.0493551549</v>
      </c>
      <c r="C25" s="105">
        <f>Отз.НВ!C25+Отз.Ин!C25</f>
        <v>1813986.7702224199</v>
      </c>
      <c r="D25" s="105">
        <f>Отз.НВ!D25+Отз.Ин!D25</f>
        <v>1766882.5437010753</v>
      </c>
      <c r="E25" s="105">
        <f>Отз.НВ!E25+Отз.Ин!E25</f>
        <v>2154980.8587346002</v>
      </c>
      <c r="F25" s="105">
        <f>Отз.НВ!F25+Отз.Ин!F25</f>
        <v>2108348.436510562</v>
      </c>
      <c r="G25" s="105">
        <f>Отз.НВ!G25+Отз.Ин!G25</f>
        <v>1980715.5511393943</v>
      </c>
      <c r="H25" s="105">
        <f>Отз.НВ!H25+Отз.Ин!H25</f>
        <v>2244565.2081756177</v>
      </c>
      <c r="I25" s="105">
        <f>Отз.НВ!I25+Отз.Ин!I25</f>
        <v>2399824.1555569638</v>
      </c>
      <c r="J25" s="105">
        <f>Отз.НВ!J25+Отз.Ин!J25</f>
        <v>2156127.3213689099</v>
      </c>
      <c r="K25" s="105">
        <f>Отз.НВ!K25+Отз.Ин!K25</f>
        <v>2075444.550985795</v>
      </c>
      <c r="L25" s="105">
        <f>Отз.НВ!L25+Отз.Ин!L25</f>
        <v>2456348.6148991426</v>
      </c>
      <c r="M25" s="105">
        <f>Отз.НВ!M25+Отз.Ин!M25</f>
        <v>2003861.0035873288</v>
      </c>
      <c r="N25" s="105">
        <f>Отз.НВ!N25+Отз.Ин!N25</f>
        <v>1708948.8433732297</v>
      </c>
      <c r="O25" s="105">
        <f>Отз.НВ!O25+Отз.Ин!O25</f>
        <v>2077243.6918171421</v>
      </c>
      <c r="P25" s="105">
        <v>1899806.0927899894</v>
      </c>
      <c r="Q25" s="105">
        <v>2062619.4038230409</v>
      </c>
      <c r="R25" s="105">
        <v>2321994.7909108745</v>
      </c>
      <c r="S25" s="105">
        <v>2099060.2588730035</v>
      </c>
      <c r="T25" s="105">
        <v>2423573.7208244232</v>
      </c>
      <c r="U25" s="105">
        <v>2193326.7105238289</v>
      </c>
      <c r="V25" s="105">
        <v>2324768.0099973506</v>
      </c>
      <c r="W25" s="105">
        <v>2136015.7234661644</v>
      </c>
      <c r="X25" s="105">
        <v>2015953.8602241743</v>
      </c>
      <c r="Y25" s="105">
        <v>2595153.0216160985</v>
      </c>
      <c r="Z25" s="105">
        <v>2772074.6458264533</v>
      </c>
      <c r="AA25" s="105">
        <v>2514552.1249408512</v>
      </c>
      <c r="AB25" s="105">
        <v>2131271.7065076926</v>
      </c>
      <c r="AC25" s="105">
        <v>2056450.0975311003</v>
      </c>
      <c r="AD25" s="105">
        <v>1924286.86818083</v>
      </c>
      <c r="AE25" s="105">
        <v>1925198.4744793901</v>
      </c>
      <c r="AF25" s="105">
        <v>2021685.55404592</v>
      </c>
      <c r="AG25" s="105">
        <v>1960394.0908551</v>
      </c>
      <c r="AH25" s="105">
        <v>2051841.3031216201</v>
      </c>
      <c r="AI25" s="105">
        <v>2136523.3661609502</v>
      </c>
      <c r="AJ25" s="105">
        <v>2289945.7832784201</v>
      </c>
      <c r="AK25" s="105">
        <v>2216023.5106192501</v>
      </c>
      <c r="AL25" s="105">
        <v>2409776.2058960302</v>
      </c>
      <c r="AM25" s="105">
        <f>'[3]Остаток_по срокам_отз'!B30</f>
        <v>2378868.5520892902</v>
      </c>
      <c r="AN25"/>
      <c r="AO25"/>
      <c r="AP25"/>
      <c r="AQ25"/>
      <c r="AR25"/>
      <c r="AS25"/>
      <c r="AT25"/>
      <c r="AU25"/>
      <c r="AV25"/>
      <c r="AW25"/>
    </row>
    <row r="26" spans="1:49" s="1" customFormat="1" ht="13.35" customHeight="1" x14ac:dyDescent="0.2">
      <c r="A26" s="100" t="s">
        <v>5</v>
      </c>
      <c r="B26" s="105">
        <f>Отз.НВ!B26+Отз.Ин!B26</f>
        <v>4027881.2175571038</v>
      </c>
      <c r="C26" s="105">
        <f>Отз.НВ!C26+Отз.Ин!C26</f>
        <v>3983621.3870139802</v>
      </c>
      <c r="D26" s="105">
        <f>Отз.НВ!D26+Отз.Ин!D26</f>
        <v>4096296.06591825</v>
      </c>
      <c r="E26" s="105">
        <f>Отз.НВ!E26+Отз.Ин!E26</f>
        <v>4444629.3542069998</v>
      </c>
      <c r="F26" s="105">
        <f>Отз.НВ!F26+Отз.Ин!F26</f>
        <v>3975362.0773212938</v>
      </c>
      <c r="G26" s="105">
        <f>Отз.НВ!G26+Отз.Ин!G26</f>
        <v>3884285.731166875</v>
      </c>
      <c r="H26" s="105">
        <f>Отз.НВ!H26+Отз.Ин!H26</f>
        <v>3743368.8608044377</v>
      </c>
      <c r="I26" s="105">
        <f>Отз.НВ!I26+Отз.Ин!I26</f>
        <v>3612690.8473271946</v>
      </c>
      <c r="J26" s="105">
        <f>Отз.НВ!J26+Отз.Ин!J26</f>
        <v>3222567.5529990601</v>
      </c>
      <c r="K26" s="105">
        <f>Отз.НВ!K26+Отз.Ин!K26</f>
        <v>2847594.2171271541</v>
      </c>
      <c r="L26" s="105">
        <f>Отз.НВ!L26+Отз.Ин!L26</f>
        <v>2727035.702531537</v>
      </c>
      <c r="M26" s="105">
        <f>Отз.НВ!M26+Отз.Ин!M26</f>
        <v>2541767.9044412109</v>
      </c>
      <c r="N26" s="105">
        <f>Отз.НВ!N26+Отз.Ин!N26</f>
        <v>2387471.8243517354</v>
      </c>
      <c r="O26" s="105">
        <f>Отз.НВ!O26+Отз.Ин!O26</f>
        <v>2316803.0318460739</v>
      </c>
      <c r="P26" s="105">
        <v>2234039.6213266798</v>
      </c>
      <c r="Q26" s="105">
        <v>2141898.8478013929</v>
      </c>
      <c r="R26" s="105">
        <v>1999388.5895834859</v>
      </c>
      <c r="S26" s="105">
        <v>1862414.8559153141</v>
      </c>
      <c r="T26" s="105">
        <v>1727550.4431192072</v>
      </c>
      <c r="U26" s="105">
        <v>1634488.078248048</v>
      </c>
      <c r="V26" s="105">
        <v>1558519.8737223581</v>
      </c>
      <c r="W26" s="105">
        <v>1488391.0441924925</v>
      </c>
      <c r="X26" s="105">
        <v>1410592.6173407838</v>
      </c>
      <c r="Y26" s="105">
        <v>1449379.9916583518</v>
      </c>
      <c r="Z26" s="105">
        <v>1447020.4557343649</v>
      </c>
      <c r="AA26" s="105">
        <v>1486473.8814512521</v>
      </c>
      <c r="AB26" s="105">
        <v>1501098.8599973319</v>
      </c>
      <c r="AC26" s="105">
        <v>1236631.8045385883</v>
      </c>
      <c r="AD26" s="105">
        <v>1122843.89355661</v>
      </c>
      <c r="AE26" s="105">
        <v>1144476.79211537</v>
      </c>
      <c r="AF26" s="105">
        <v>1125843.2901480501</v>
      </c>
      <c r="AG26" s="105">
        <v>1155646.5337523301</v>
      </c>
      <c r="AH26" s="105">
        <v>1124063.62949876</v>
      </c>
      <c r="AI26" s="105">
        <v>1075286.0334604499</v>
      </c>
      <c r="AJ26" s="105">
        <v>1032558.1026612601</v>
      </c>
      <c r="AK26" s="105">
        <v>993307.674146362</v>
      </c>
      <c r="AL26" s="105">
        <v>1044777.8618157899</v>
      </c>
      <c r="AM26" s="105">
        <f>'[3]Остаток_по срокам_отз'!B31</f>
        <v>994967.34900811396</v>
      </c>
      <c r="AN26"/>
      <c r="AO26"/>
      <c r="AP26"/>
      <c r="AQ26"/>
      <c r="AR26"/>
      <c r="AS26"/>
      <c r="AT26"/>
      <c r="AU26"/>
      <c r="AV26"/>
      <c r="AW26"/>
    </row>
    <row r="27" spans="1:49" s="1" customFormat="1" ht="13.35" customHeight="1" x14ac:dyDescent="0.2">
      <c r="A27" s="99" t="s">
        <v>17</v>
      </c>
      <c r="B27" s="105">
        <f>Отз.НВ!B27+Отз.Ин!B27</f>
        <v>1040867.7831453709</v>
      </c>
      <c r="C27" s="105">
        <f>Отз.НВ!C27+Отз.Ин!C27</f>
        <v>1025332.1572711399</v>
      </c>
      <c r="D27" s="105">
        <f>Отз.НВ!D27+Отз.Ин!D27</f>
        <v>1059964.496821875</v>
      </c>
      <c r="E27" s="105">
        <f>Отз.НВ!E27+Отз.Ин!E27</f>
        <v>1185867.3935935001</v>
      </c>
      <c r="F27" s="105">
        <f>Отз.НВ!F27+Отз.Ин!F27</f>
        <v>1109085.707279572</v>
      </c>
      <c r="G27" s="105">
        <f>Отз.НВ!G27+Отз.Ин!G27</f>
        <v>1195794.4146070001</v>
      </c>
      <c r="H27" s="105">
        <f>Отз.НВ!H27+Отз.Ин!H27</f>
        <v>1243251.4027009183</v>
      </c>
      <c r="I27" s="105">
        <f>Отз.НВ!I27+Отз.Ин!I27</f>
        <v>1255217.565507838</v>
      </c>
      <c r="J27" s="105">
        <f>Отз.НВ!J27+Отз.Ин!J27</f>
        <v>1169269.83154566</v>
      </c>
      <c r="K27" s="105">
        <f>Отз.НВ!K27+Отз.Ин!K27</f>
        <v>1108336.0035304991</v>
      </c>
      <c r="L27" s="105">
        <f>Отз.НВ!L27+Отз.Ин!L27</f>
        <v>1134715.7396923359</v>
      </c>
      <c r="M27" s="105">
        <f>Отз.НВ!M27+Отз.Ин!M27</f>
        <v>1098064.7957548685</v>
      </c>
      <c r="N27" s="105">
        <f>Отз.НВ!N27+Отз.Ин!N27</f>
        <v>1058602.5481119521</v>
      </c>
      <c r="O27" s="105">
        <f>Отз.НВ!O27+Отз.Ин!O27</f>
        <v>1070574.0128966349</v>
      </c>
      <c r="P27" s="105">
        <v>1073528.1207311295</v>
      </c>
      <c r="Q27" s="105">
        <v>1077391.1451547209</v>
      </c>
      <c r="R27" s="105">
        <v>1023267.1448466177</v>
      </c>
      <c r="S27" s="105">
        <v>965593.81662382139</v>
      </c>
      <c r="T27" s="105">
        <v>916740.51588053151</v>
      </c>
      <c r="U27" s="105">
        <v>889316.83444543951</v>
      </c>
      <c r="V27" s="105">
        <v>871375.77228931023</v>
      </c>
      <c r="W27" s="105">
        <v>845460.12514940207</v>
      </c>
      <c r="X27" s="105">
        <v>797641.10772438452</v>
      </c>
      <c r="Y27" s="105">
        <v>807440.72970700962</v>
      </c>
      <c r="Z27" s="105">
        <v>810044.96420947521</v>
      </c>
      <c r="AA27" s="105">
        <v>828127.40635706391</v>
      </c>
      <c r="AB27" s="105">
        <v>836293.4079770695</v>
      </c>
      <c r="AC27" s="105">
        <v>705268.12687439006</v>
      </c>
      <c r="AD27" s="105">
        <v>676823.97833214595</v>
      </c>
      <c r="AE27" s="105">
        <v>711813.32827741001</v>
      </c>
      <c r="AF27" s="105">
        <v>698401.73175495001</v>
      </c>
      <c r="AG27" s="105">
        <v>708421.88810771995</v>
      </c>
      <c r="AH27" s="105">
        <v>679254.33544272697</v>
      </c>
      <c r="AI27" s="105">
        <v>637790.64235371805</v>
      </c>
      <c r="AJ27" s="105">
        <v>595154.64068206295</v>
      </c>
      <c r="AK27" s="105">
        <v>561619.26355304196</v>
      </c>
      <c r="AL27" s="105">
        <v>565735.48595762905</v>
      </c>
      <c r="AM27" s="105">
        <f>'[3]Остаток_по срокам_отз'!B32</f>
        <v>505606.49979746499</v>
      </c>
      <c r="AN27"/>
      <c r="AO27"/>
      <c r="AP27"/>
      <c r="AQ27"/>
      <c r="AR27"/>
      <c r="AS27"/>
      <c r="AT27"/>
      <c r="AU27"/>
      <c r="AV27"/>
      <c r="AW27"/>
    </row>
    <row r="28" spans="1:49" s="1" customFormat="1" ht="13.35" customHeight="1" x14ac:dyDescent="0.2">
      <c r="A28" s="99" t="s">
        <v>18</v>
      </c>
      <c r="B28" s="105">
        <f>Отз.НВ!B28+Отз.Ин!B28</f>
        <v>316414.63663337898</v>
      </c>
      <c r="C28" s="105">
        <f>Отз.НВ!C28+Отз.Ин!C28</f>
        <v>316013.27098856005</v>
      </c>
      <c r="D28" s="105">
        <f>Отз.НВ!D28+Отз.Ин!D28</f>
        <v>328137.11938687501</v>
      </c>
      <c r="E28" s="105">
        <f>Отз.НВ!E28+Отз.Ин!E28</f>
        <v>2287644.3208785993</v>
      </c>
      <c r="F28" s="105">
        <f>Отз.НВ!F28+Отз.Ин!F28</f>
        <v>1968833.5474252382</v>
      </c>
      <c r="G28" s="105">
        <f>Отз.НВ!G28+Отз.Ин!G28</f>
        <v>1815058.62395462</v>
      </c>
      <c r="H28" s="105">
        <f>Отз.НВ!H28+Отз.Ин!H28</f>
        <v>1685724.799714244</v>
      </c>
      <c r="I28" s="105">
        <f>Отз.НВ!I28+Отз.Ин!I28</f>
        <v>1587471.2193792881</v>
      </c>
      <c r="J28" s="105">
        <f>Отз.НВ!J28+Отз.Ин!J28</f>
        <v>1463923.003866188</v>
      </c>
      <c r="K28" s="105">
        <f>Отз.НВ!K28+Отз.Ин!K28</f>
        <v>1253268.8819379637</v>
      </c>
      <c r="L28" s="105">
        <f>Отз.НВ!L28+Отз.Ин!L28</f>
        <v>1135002.2765662142</v>
      </c>
      <c r="M28" s="105">
        <f>Отз.НВ!M28+Отз.Ин!M28</f>
        <v>1013619.249483202</v>
      </c>
      <c r="N28" s="105">
        <f>Отз.НВ!N28+Отз.Ин!N28</f>
        <v>899205.80397648201</v>
      </c>
      <c r="O28" s="105">
        <f>Отз.НВ!O28+Отз.Ин!O28</f>
        <v>830961.38212586346</v>
      </c>
      <c r="P28" s="105">
        <v>761614.05086171499</v>
      </c>
      <c r="Q28" s="105">
        <v>703635.34755064151</v>
      </c>
      <c r="R28" s="105">
        <v>643177.71592955221</v>
      </c>
      <c r="S28" s="105">
        <v>586845.42890213593</v>
      </c>
      <c r="T28" s="105">
        <v>524669.09182725195</v>
      </c>
      <c r="U28" s="105">
        <v>484286.59030341776</v>
      </c>
      <c r="V28" s="105">
        <v>441742.43809070199</v>
      </c>
      <c r="W28" s="105">
        <v>426137.30765409296</v>
      </c>
      <c r="X28" s="105">
        <v>415226.61406940938</v>
      </c>
      <c r="Y28" s="105">
        <v>442619.42670416157</v>
      </c>
      <c r="Z28" s="105">
        <v>444331.88719454728</v>
      </c>
      <c r="AA28" s="105">
        <v>468687.3566256006</v>
      </c>
      <c r="AB28" s="105">
        <v>475669.31132152199</v>
      </c>
      <c r="AC28" s="105">
        <v>388156.4870358578</v>
      </c>
      <c r="AD28" s="105">
        <v>334694.27409420599</v>
      </c>
      <c r="AE28" s="105">
        <v>327620.349439641</v>
      </c>
      <c r="AF28" s="105">
        <v>327433.30345080199</v>
      </c>
      <c r="AG28" s="105">
        <v>346053.68307017902</v>
      </c>
      <c r="AH28" s="105">
        <v>344921.78876974602</v>
      </c>
      <c r="AI28" s="105">
        <v>343011.34866680502</v>
      </c>
      <c r="AJ28" s="105">
        <v>343142.17750294</v>
      </c>
      <c r="AK28" s="105">
        <v>338761.36238134699</v>
      </c>
      <c r="AL28" s="105">
        <v>377672.21427372401</v>
      </c>
      <c r="AM28" s="105">
        <f>'[3]Остаток_по срокам_отз'!B33</f>
        <v>387589.77464753599</v>
      </c>
      <c r="AN28"/>
      <c r="AO28"/>
      <c r="AP28"/>
      <c r="AQ28"/>
      <c r="AR28"/>
      <c r="AS28"/>
      <c r="AT28"/>
      <c r="AU28"/>
      <c r="AV28"/>
      <c r="AW28"/>
    </row>
    <row r="29" spans="1:49" s="1" customFormat="1" ht="13.35" customHeight="1" x14ac:dyDescent="0.2">
      <c r="A29" s="99" t="s">
        <v>19</v>
      </c>
      <c r="B29" s="105">
        <f>Отз.НВ!B29+Отз.Ин!B29</f>
        <v>2670598.7977783545</v>
      </c>
      <c r="C29" s="105">
        <f>Отз.НВ!C29+Отз.Ин!C29</f>
        <v>2642275.9587542797</v>
      </c>
      <c r="D29" s="105">
        <f>Отз.НВ!D29+Отз.Ин!D29</f>
        <v>2708194.4497095002</v>
      </c>
      <c r="E29" s="105">
        <f>Отз.НВ!E29+Отз.Ин!E29</f>
        <v>971117.63973489997</v>
      </c>
      <c r="F29" s="105">
        <f>Отз.НВ!F29+Отз.Ин!F29</f>
        <v>897442.82261648402</v>
      </c>
      <c r="G29" s="105">
        <f>Отз.НВ!G29+Отз.Ин!G29</f>
        <v>873432.69260525506</v>
      </c>
      <c r="H29" s="105">
        <f>Отз.НВ!H29+Отз.Ин!H29</f>
        <v>814392.65838927601</v>
      </c>
      <c r="I29" s="105">
        <f>Отз.НВ!I29+Отз.Ин!I29</f>
        <v>770002.062440068</v>
      </c>
      <c r="J29" s="105">
        <f>Отз.НВ!J29+Отз.Ин!J29</f>
        <v>589374.71758721198</v>
      </c>
      <c r="K29" s="105">
        <f>Отз.НВ!K29+Отз.Ин!K29</f>
        <v>485989.33165869105</v>
      </c>
      <c r="L29" s="105">
        <f>Отз.НВ!L29+Отз.Ин!L29</f>
        <v>457317.68627298647</v>
      </c>
      <c r="M29" s="105">
        <f>Отз.НВ!M29+Отз.Ин!M29</f>
        <v>430083.85920314037</v>
      </c>
      <c r="N29" s="105">
        <f>Отз.НВ!N29+Отз.Ин!N29</f>
        <v>429663.47226330196</v>
      </c>
      <c r="O29" s="105">
        <f>Отз.НВ!O29+Отз.Ин!O29</f>
        <v>415267.63682357589</v>
      </c>
      <c r="P29" s="105">
        <v>398897.44973383524</v>
      </c>
      <c r="Q29" s="105">
        <v>360872.35509603046</v>
      </c>
      <c r="R29" s="105">
        <v>332943.72880731605</v>
      </c>
      <c r="S29" s="105">
        <v>309975.61038935685</v>
      </c>
      <c r="T29" s="105">
        <v>286140.8354114237</v>
      </c>
      <c r="U29" s="105">
        <v>260884.65349919078</v>
      </c>
      <c r="V29" s="105">
        <v>245401.66334234597</v>
      </c>
      <c r="W29" s="105">
        <v>216793.61138899744</v>
      </c>
      <c r="X29" s="105">
        <v>197724.89554698978</v>
      </c>
      <c r="Y29" s="105">
        <v>199319.8352471804</v>
      </c>
      <c r="Z29" s="105">
        <v>192643.60433034226</v>
      </c>
      <c r="AA29" s="105">
        <v>189659.11846858761</v>
      </c>
      <c r="AB29" s="105">
        <v>189136.14069874055</v>
      </c>
      <c r="AC29" s="105">
        <v>143207.1906283405</v>
      </c>
      <c r="AD29" s="105">
        <v>111325.641130257</v>
      </c>
      <c r="AE29" s="105">
        <v>105043.114398323</v>
      </c>
      <c r="AF29" s="105">
        <v>100008.254942303</v>
      </c>
      <c r="AG29" s="105">
        <v>101170.962574434</v>
      </c>
      <c r="AH29" s="105">
        <v>99887.505286291402</v>
      </c>
      <c r="AI29" s="105">
        <v>94484.042439922807</v>
      </c>
      <c r="AJ29" s="105">
        <v>94261.284476256798</v>
      </c>
      <c r="AK29" s="105">
        <v>92927.048211974194</v>
      </c>
      <c r="AL29" s="105">
        <v>101370.161584432</v>
      </c>
      <c r="AM29" s="105">
        <f>'[3]Остаток_по срокам_отз'!B34</f>
        <v>101771.074563114</v>
      </c>
      <c r="AN29"/>
      <c r="AO29"/>
      <c r="AP29"/>
      <c r="AQ29"/>
      <c r="AR29"/>
      <c r="AS29"/>
      <c r="AT29"/>
      <c r="AU29"/>
      <c r="AV29"/>
      <c r="AW29"/>
    </row>
    <row r="30" spans="1:49" s="98" customFormat="1" ht="13.35" customHeight="1" outlineLevel="1" x14ac:dyDescent="0.2">
      <c r="A30" s="101" t="s">
        <v>22</v>
      </c>
      <c r="B30" s="106">
        <f>Отз.НВ!B30+Отз.Ин!B30</f>
        <v>1722019.6814011999</v>
      </c>
      <c r="C30" s="106">
        <f>Отз.НВ!C30+Отз.Ин!C30</f>
        <v>1783223.0528777002</v>
      </c>
      <c r="D30" s="106">
        <f>Отз.НВ!D30+Отз.Ин!D30</f>
        <v>1892755.8582019999</v>
      </c>
      <c r="E30" s="106">
        <f>Отз.НВ!E30+Отз.Ин!E30</f>
        <v>2176014.8082968001</v>
      </c>
      <c r="F30" s="106">
        <f>Отз.НВ!F30+Отз.Ин!F30</f>
        <v>2036529.9474156001</v>
      </c>
      <c r="G30" s="106">
        <f>Отз.НВ!G30+Отз.Ин!G30</f>
        <v>2004424.8255636999</v>
      </c>
      <c r="H30" s="106">
        <f>Отз.НВ!H30+Отз.Ин!H30</f>
        <v>1982946.8896871998</v>
      </c>
      <c r="I30" s="106">
        <f>Отз.НВ!I30+Отз.Ин!I30</f>
        <v>1996276.8962204</v>
      </c>
      <c r="J30" s="106">
        <f>Отз.НВ!J30+Отз.Ин!J30</f>
        <v>2162647.527059</v>
      </c>
      <c r="K30" s="106">
        <f>Отз.НВ!K30+Отз.Ин!K30</f>
        <v>2152096.0863636998</v>
      </c>
      <c r="L30" s="106">
        <f>Отз.НВ!L30+Отз.Ин!L30</f>
        <v>2139845.9011351201</v>
      </c>
      <c r="M30" s="106">
        <v>2108387.4771680404</v>
      </c>
      <c r="N30" s="106">
        <f>Отз.НВ!N30+Отз.Ин!N30</f>
        <v>2143153.4005329488</v>
      </c>
      <c r="O30" s="106">
        <f>Отз.НВ!O30+Отз.Ин!O30</f>
        <v>2187172.9838878438</v>
      </c>
      <c r="P30" s="106">
        <v>2176931.7229789998</v>
      </c>
      <c r="Q30" s="106">
        <v>2197122.9980709259</v>
      </c>
      <c r="R30" s="106">
        <v>2168521.0452121762</v>
      </c>
      <c r="S30" s="106">
        <v>2143931.6544716232</v>
      </c>
      <c r="T30" s="106">
        <v>2149241.5337733282</v>
      </c>
      <c r="U30" s="106">
        <v>2135436.1936113453</v>
      </c>
      <c r="V30" s="106">
        <v>2129034.3764415309</v>
      </c>
      <c r="W30" s="106">
        <v>2139540.4688292751</v>
      </c>
      <c r="X30" s="106">
        <v>2093927.242374124</v>
      </c>
      <c r="Y30" s="106">
        <v>2175824.1637466503</v>
      </c>
      <c r="Z30" s="106">
        <v>2228351.2836529547</v>
      </c>
      <c r="AA30" s="106">
        <v>2278608.9110343447</v>
      </c>
      <c r="AB30" s="106">
        <v>2383479.0423475159</v>
      </c>
      <c r="AC30" s="106">
        <v>2525602.5348420958</v>
      </c>
      <c r="AD30" s="106">
        <v>2326467.1105068298</v>
      </c>
      <c r="AE30" s="106">
        <v>2283077.91372131</v>
      </c>
      <c r="AF30" s="106">
        <v>2250248.84913619</v>
      </c>
      <c r="AG30" s="106">
        <v>2317620.7799801501</v>
      </c>
      <c r="AH30" s="106">
        <v>2284399.5592793399</v>
      </c>
      <c r="AI30" s="106">
        <v>2247784.0900806999</v>
      </c>
      <c r="AJ30" s="106">
        <v>2238309.3623150601</v>
      </c>
      <c r="AK30" s="106">
        <v>2220364.0029871701</v>
      </c>
      <c r="AL30" s="106">
        <v>2503087.2515021102</v>
      </c>
      <c r="AM30" s="106">
        <f>'[3]Остаток_по срокам_отз'!B35</f>
        <v>2448296.68071219</v>
      </c>
      <c r="AN30"/>
      <c r="AO30"/>
      <c r="AP30"/>
      <c r="AQ30"/>
      <c r="AR30"/>
      <c r="AS30"/>
      <c r="AT30"/>
      <c r="AU30"/>
      <c r="AV30"/>
      <c r="AW30"/>
    </row>
    <row r="31" spans="1:49" s="1" customFormat="1" ht="13.35" customHeight="1" outlineLevel="1" x14ac:dyDescent="0.2">
      <c r="A31" s="99" t="s">
        <v>17</v>
      </c>
      <c r="B31" s="105">
        <f>Отз.НВ!B31+Отз.Ин!B31</f>
        <v>0</v>
      </c>
      <c r="C31" s="105">
        <f>Отз.НВ!C31+Отз.Ин!C31</f>
        <v>0.64986080000000002</v>
      </c>
      <c r="D31" s="105">
        <f>Отз.НВ!D31+Отз.Ин!D31</f>
        <v>2.8639880000000004</v>
      </c>
      <c r="E31" s="105">
        <f>Отз.НВ!E31+Отз.Ин!E31</f>
        <v>0</v>
      </c>
      <c r="F31" s="105">
        <f>Отз.НВ!F31+Отз.Ин!F31</f>
        <v>0</v>
      </c>
      <c r="G31" s="105">
        <f>Отз.НВ!G31+Отз.Ин!G31</f>
        <v>0</v>
      </c>
      <c r="H31" s="105">
        <f>Отз.НВ!H31+Отз.Ин!H31</f>
        <v>0</v>
      </c>
      <c r="I31" s="105">
        <f>Отз.НВ!I31+Отз.Ин!I31</f>
        <v>0</v>
      </c>
      <c r="J31" s="105">
        <f>Отз.НВ!J31+Отз.Ин!J31</f>
        <v>0</v>
      </c>
      <c r="K31" s="105">
        <f>Отз.НВ!K31+Отз.Ин!K31</f>
        <v>0</v>
      </c>
      <c r="L31" s="105">
        <f>Отз.НВ!L31+Отз.Ин!L31</f>
        <v>0</v>
      </c>
      <c r="M31" s="105">
        <v>0</v>
      </c>
      <c r="N31" s="105">
        <f>Отз.НВ!N31+Отз.Ин!N31</f>
        <v>0</v>
      </c>
      <c r="O31" s="105">
        <f>Отз.НВ!O31+Отз.Ин!O31</f>
        <v>0</v>
      </c>
      <c r="P31" s="105">
        <v>0</v>
      </c>
      <c r="Q31" s="105">
        <v>0</v>
      </c>
      <c r="R31" s="105">
        <v>0</v>
      </c>
      <c r="S31" s="105">
        <v>0</v>
      </c>
      <c r="T31" s="105">
        <v>0</v>
      </c>
      <c r="U31" s="105">
        <v>0</v>
      </c>
      <c r="V31" s="105">
        <v>0</v>
      </c>
      <c r="W31" s="105">
        <v>0</v>
      </c>
      <c r="X31" s="105">
        <v>0</v>
      </c>
      <c r="Y31" s="105">
        <v>0</v>
      </c>
      <c r="Z31" s="105">
        <v>0</v>
      </c>
      <c r="AA31" s="105">
        <v>0</v>
      </c>
      <c r="AB31" s="105">
        <v>0</v>
      </c>
      <c r="AC31" s="105">
        <v>0</v>
      </c>
      <c r="AD31" s="105" t="s">
        <v>2</v>
      </c>
      <c r="AE31" s="105" t="s">
        <v>2</v>
      </c>
      <c r="AF31" s="105" t="s">
        <v>2</v>
      </c>
      <c r="AG31" s="105" t="s">
        <v>2</v>
      </c>
      <c r="AH31" s="105" t="s">
        <v>2</v>
      </c>
      <c r="AI31" s="105" t="s">
        <v>2</v>
      </c>
      <c r="AJ31" s="105" t="s">
        <v>2</v>
      </c>
      <c r="AK31" s="105" t="s">
        <v>2</v>
      </c>
      <c r="AL31" s="105" t="s">
        <v>2</v>
      </c>
      <c r="AM31" s="105" t="str">
        <f>'[3]Остаток_по срокам_отз'!B36</f>
        <v>0,00</v>
      </c>
      <c r="AN31"/>
      <c r="AO31"/>
      <c r="AP31"/>
      <c r="AQ31"/>
      <c r="AR31"/>
      <c r="AS31"/>
      <c r="AT31"/>
      <c r="AU31"/>
      <c r="AV31"/>
      <c r="AW31"/>
    </row>
    <row r="32" spans="1:49" s="1" customFormat="1" ht="13.35" customHeight="1" outlineLevel="1" x14ac:dyDescent="0.2">
      <c r="A32" s="99" t="s">
        <v>18</v>
      </c>
      <c r="B32" s="105">
        <f>Отз.НВ!B32+Отз.Ин!B32</f>
        <v>0</v>
      </c>
      <c r="C32" s="105">
        <f>Отз.НВ!C32+Отз.Ин!C32</f>
        <v>0</v>
      </c>
      <c r="D32" s="105">
        <f>Отз.НВ!D32+Отз.Ин!D32</f>
        <v>0</v>
      </c>
      <c r="E32" s="105">
        <f>Отз.НВ!E32+Отз.Ин!E32</f>
        <v>0</v>
      </c>
      <c r="F32" s="105">
        <f>Отз.НВ!F32+Отз.Ин!F32</f>
        <v>0</v>
      </c>
      <c r="G32" s="105">
        <f>Отз.НВ!G32+Отз.Ин!G32</f>
        <v>0</v>
      </c>
      <c r="H32" s="105">
        <f>Отз.НВ!H32+Отз.Ин!H32</f>
        <v>0</v>
      </c>
      <c r="I32" s="105">
        <f>Отз.НВ!I32+Отз.Ин!I32</f>
        <v>0</v>
      </c>
      <c r="J32" s="105">
        <f>Отз.НВ!J32+Отз.Ин!J32</f>
        <v>0</v>
      </c>
      <c r="K32" s="105">
        <f>Отз.НВ!K32+Отз.Ин!K32</f>
        <v>0</v>
      </c>
      <c r="L32" s="105">
        <f>Отз.НВ!L32+Отз.Ин!L32</f>
        <v>0</v>
      </c>
      <c r="M32" s="105">
        <v>0</v>
      </c>
      <c r="N32" s="105">
        <f>Отз.НВ!N32+Отз.Ин!N32</f>
        <v>0</v>
      </c>
      <c r="O32" s="105">
        <f>Отз.НВ!O32+Отз.Ин!O32</f>
        <v>0</v>
      </c>
      <c r="P32" s="105">
        <v>0</v>
      </c>
      <c r="Q32" s="105">
        <v>0</v>
      </c>
      <c r="R32" s="105">
        <v>0</v>
      </c>
      <c r="S32" s="105">
        <v>0</v>
      </c>
      <c r="T32" s="105">
        <v>0</v>
      </c>
      <c r="U32" s="105">
        <v>0</v>
      </c>
      <c r="V32" s="105">
        <v>0</v>
      </c>
      <c r="W32" s="105">
        <v>0</v>
      </c>
      <c r="X32" s="105">
        <v>4003.2972720000002</v>
      </c>
      <c r="Y32" s="105">
        <v>4087.7729920000002</v>
      </c>
      <c r="Z32" s="105">
        <v>4092.6001759999999</v>
      </c>
      <c r="AA32" s="105">
        <v>4105.7787035370002</v>
      </c>
      <c r="AB32" s="105">
        <v>2404.0818375389999</v>
      </c>
      <c r="AC32" s="105">
        <v>1697.9630520239998</v>
      </c>
      <c r="AD32" s="105">
        <v>1409.0486909839999</v>
      </c>
      <c r="AE32" s="105">
        <v>528.01726593599994</v>
      </c>
      <c r="AF32" s="105">
        <v>323.43948503000001</v>
      </c>
      <c r="AG32" s="105">
        <v>256.383132698</v>
      </c>
      <c r="AH32" s="105">
        <v>140.77837113199999</v>
      </c>
      <c r="AI32" s="105">
        <v>36.077520395999997</v>
      </c>
      <c r="AJ32" s="105">
        <v>0.70654207999999996</v>
      </c>
      <c r="AK32" s="105">
        <v>0.72158774400000003</v>
      </c>
      <c r="AL32" s="105">
        <v>0.83875980800000005</v>
      </c>
      <c r="AM32" s="105">
        <f>'[3]Остаток_по срокам_отз'!B37</f>
        <v>0.83044585599999998</v>
      </c>
      <c r="AN32"/>
      <c r="AO32"/>
      <c r="AP32"/>
      <c r="AQ32"/>
      <c r="AR32"/>
      <c r="AS32"/>
      <c r="AT32"/>
      <c r="AU32"/>
      <c r="AV32"/>
      <c r="AW32"/>
    </row>
    <row r="33" spans="1:49" s="1" customFormat="1" ht="13.35" customHeight="1" outlineLevel="1" x14ac:dyDescent="0.2">
      <c r="A33" s="99" t="s">
        <v>19</v>
      </c>
      <c r="B33" s="105">
        <f>Отз.НВ!B33+Отз.Ин!B33</f>
        <v>1722019.6814011999</v>
      </c>
      <c r="C33" s="105">
        <f>Отз.НВ!C33+Отз.Ин!C33</f>
        <v>1783222.4030169002</v>
      </c>
      <c r="D33" s="105">
        <f>Отз.НВ!D33+Отз.Ин!D33</f>
        <v>1892752.9942139999</v>
      </c>
      <c r="E33" s="105">
        <f>Отз.НВ!E33+Отз.Ин!E33</f>
        <v>2176014.8082968001</v>
      </c>
      <c r="F33" s="105">
        <f>Отз.НВ!F33+Отз.Ин!F33</f>
        <v>2036529.9474156001</v>
      </c>
      <c r="G33" s="105">
        <f>Отз.НВ!G33+Отз.Ин!G33</f>
        <v>2004424.8255636999</v>
      </c>
      <c r="H33" s="105">
        <f>Отз.НВ!H33+Отз.Ин!H33</f>
        <v>1982946.8896871998</v>
      </c>
      <c r="I33" s="105">
        <f>Отз.НВ!I33+Отз.Ин!I33</f>
        <v>1996276.8962204</v>
      </c>
      <c r="J33" s="105">
        <f>Отз.НВ!J33+Отз.Ин!J33</f>
        <v>2162647.527059</v>
      </c>
      <c r="K33" s="105">
        <f>Отз.НВ!K33+Отз.Ин!K33</f>
        <v>2152096.0863636998</v>
      </c>
      <c r="L33" s="105">
        <f>Отз.НВ!L33+Отз.Ин!L33</f>
        <v>2139845.9011351201</v>
      </c>
      <c r="M33" s="105">
        <v>2108387.4771680404</v>
      </c>
      <c r="N33" s="105">
        <f>Отз.НВ!N33+Отз.Ин!N33</f>
        <v>2143153.4005329488</v>
      </c>
      <c r="O33" s="105">
        <f>Отз.НВ!O33+Отз.Ин!O33</f>
        <v>2187172.9838878438</v>
      </c>
      <c r="P33" s="105">
        <v>2176931.7229789998</v>
      </c>
      <c r="Q33" s="105">
        <v>2197122.9980709259</v>
      </c>
      <c r="R33" s="105">
        <v>2168521.0452121762</v>
      </c>
      <c r="S33" s="105">
        <v>2143931.6544716232</v>
      </c>
      <c r="T33" s="105">
        <v>2149241.5337733282</v>
      </c>
      <c r="U33" s="105">
        <v>2135436.1936113453</v>
      </c>
      <c r="V33" s="105">
        <v>2129034.3764415309</v>
      </c>
      <c r="W33" s="105">
        <v>2139540.4688292751</v>
      </c>
      <c r="X33" s="105">
        <v>2089923.945102124</v>
      </c>
      <c r="Y33" s="105">
        <v>2171736.3907546499</v>
      </c>
      <c r="Z33" s="105">
        <v>2224258.6834769547</v>
      </c>
      <c r="AA33" s="105">
        <v>2274503.1323308079</v>
      </c>
      <c r="AB33" s="105">
        <v>2381074.9605099768</v>
      </c>
      <c r="AC33" s="105">
        <v>2523904.5717900721</v>
      </c>
      <c r="AD33" s="105">
        <v>2325058.06181585</v>
      </c>
      <c r="AE33" s="105">
        <v>2282549.8964553699</v>
      </c>
      <c r="AF33" s="105">
        <v>2249925.4096511598</v>
      </c>
      <c r="AG33" s="105">
        <v>2317364.3968474502</v>
      </c>
      <c r="AH33" s="105">
        <v>2284258.7809082</v>
      </c>
      <c r="AI33" s="105">
        <v>2247748.0125603098</v>
      </c>
      <c r="AJ33" s="105">
        <v>2238308.6557729798</v>
      </c>
      <c r="AK33" s="105">
        <v>2220363.2813994298</v>
      </c>
      <c r="AL33" s="105">
        <v>2503086.4127423</v>
      </c>
      <c r="AM33" s="105">
        <f>'[3]Остаток_по срокам_отз'!B38</f>
        <v>2448295.8502663299</v>
      </c>
      <c r="AN33"/>
      <c r="AO33"/>
      <c r="AP33"/>
      <c r="AQ33"/>
      <c r="AR33"/>
      <c r="AS33"/>
      <c r="AT33"/>
      <c r="AU33"/>
      <c r="AV33"/>
      <c r="AW33"/>
    </row>
    <row r="34" spans="1:49" s="1" customFormat="1" ht="13.35" customHeight="1" outlineLevel="1" x14ac:dyDescent="0.2">
      <c r="A34" s="100" t="s">
        <v>20</v>
      </c>
      <c r="B34" s="105">
        <f>Отз.НВ!B34+Отз.Ин!B34</f>
        <v>0</v>
      </c>
      <c r="C34" s="105">
        <f>Отз.НВ!C34+Отз.Ин!C34</f>
        <v>0</v>
      </c>
      <c r="D34" s="105">
        <f>Отз.НВ!D34+Отз.Ин!D34</f>
        <v>0</v>
      </c>
      <c r="E34" s="105">
        <f>Отз.НВ!E34+Отз.Ин!E34</f>
        <v>0</v>
      </c>
      <c r="F34" s="105">
        <f>Отз.НВ!F34+Отз.Ин!F34</f>
        <v>0</v>
      </c>
      <c r="G34" s="105">
        <f>Отз.НВ!G34+Отз.Ин!G34</f>
        <v>777.36</v>
      </c>
      <c r="H34" s="105">
        <f>Отз.НВ!H34+Отз.Ин!H34</f>
        <v>922.11</v>
      </c>
      <c r="I34" s="105">
        <f>Отз.НВ!I34+Отз.Ин!I34</f>
        <v>660.5</v>
      </c>
      <c r="J34" s="105">
        <f>Отз.НВ!J34+Отз.Ин!J34</f>
        <v>0</v>
      </c>
      <c r="K34" s="105">
        <f>Отз.НВ!K34+Отз.Ин!K34</f>
        <v>0</v>
      </c>
      <c r="L34" s="105">
        <f>Отз.НВ!L34+Отз.Ин!L34</f>
        <v>0</v>
      </c>
      <c r="M34" s="105">
        <v>0</v>
      </c>
      <c r="N34" s="105">
        <f>Отз.НВ!N34+Отз.Ин!N34</f>
        <v>0</v>
      </c>
      <c r="O34" s="105">
        <f>Отз.НВ!O34+Отз.Ин!O34</f>
        <v>0</v>
      </c>
      <c r="P34" s="105">
        <v>0</v>
      </c>
      <c r="Q34" s="105">
        <v>0</v>
      </c>
      <c r="R34" s="105">
        <v>0</v>
      </c>
      <c r="S34" s="105">
        <v>0</v>
      </c>
      <c r="T34" s="105">
        <v>0</v>
      </c>
      <c r="U34" s="105">
        <v>0</v>
      </c>
      <c r="V34" s="105">
        <v>0</v>
      </c>
      <c r="W34" s="105">
        <v>0</v>
      </c>
      <c r="X34" s="105">
        <v>4003.2972720000002</v>
      </c>
      <c r="Y34" s="105">
        <v>4087.7729920000002</v>
      </c>
      <c r="Z34" s="105">
        <v>4092.6001759999999</v>
      </c>
      <c r="AA34" s="105">
        <v>4105.7787035370002</v>
      </c>
      <c r="AB34" s="105">
        <v>2404.0818375389999</v>
      </c>
      <c r="AC34" s="105">
        <v>1697.9630520239998</v>
      </c>
      <c r="AD34" s="105">
        <v>1409.0486909839999</v>
      </c>
      <c r="AE34" s="105">
        <v>528.01726593599994</v>
      </c>
      <c r="AF34" s="105">
        <v>323.43948503000001</v>
      </c>
      <c r="AG34" s="105">
        <v>256.383132698</v>
      </c>
      <c r="AH34" s="105">
        <v>140.77837113199999</v>
      </c>
      <c r="AI34" s="105">
        <v>36.077520395999997</v>
      </c>
      <c r="AJ34" s="105">
        <v>0.70654207999999996</v>
      </c>
      <c r="AK34" s="105">
        <v>0.72158774400000003</v>
      </c>
      <c r="AL34" s="105">
        <v>0.83875980800000005</v>
      </c>
      <c r="AM34" s="105">
        <f>'[3]Остаток_по срокам_отз'!B39</f>
        <v>0.83044585599999998</v>
      </c>
      <c r="AN34"/>
      <c r="AO34"/>
      <c r="AP34"/>
      <c r="AQ34"/>
      <c r="AR34"/>
      <c r="AS34"/>
      <c r="AT34"/>
      <c r="AU34"/>
      <c r="AV34"/>
      <c r="AW34"/>
    </row>
    <row r="35" spans="1:49" s="1" customFormat="1" ht="13.35" customHeight="1" outlineLevel="1" x14ac:dyDescent="0.2">
      <c r="A35" s="99" t="s">
        <v>17</v>
      </c>
      <c r="B35" s="105">
        <f>Отз.НВ!B35+Отз.Ин!B35</f>
        <v>0</v>
      </c>
      <c r="C35" s="105">
        <f>Отз.НВ!C35+Отз.Ин!C35</f>
        <v>0</v>
      </c>
      <c r="D35" s="105">
        <f>Отз.НВ!D35+Отз.Ин!D35</f>
        <v>0</v>
      </c>
      <c r="E35" s="105">
        <f>Отз.НВ!E35+Отз.Ин!E35</f>
        <v>0</v>
      </c>
      <c r="F35" s="105">
        <f>Отз.НВ!F35+Отз.Ин!F35</f>
        <v>0</v>
      </c>
      <c r="G35" s="105">
        <f>Отз.НВ!G35+Отз.Ин!G35</f>
        <v>0</v>
      </c>
      <c r="H35" s="105">
        <f>Отз.НВ!H35+Отз.Ин!H35</f>
        <v>0</v>
      </c>
      <c r="I35" s="105">
        <f>Отз.НВ!I35+Отз.Ин!I35</f>
        <v>0</v>
      </c>
      <c r="J35" s="105">
        <f>Отз.НВ!J35+Отз.Ин!J35</f>
        <v>0</v>
      </c>
      <c r="K35" s="105">
        <f>Отз.НВ!K35+Отз.Ин!K35</f>
        <v>0</v>
      </c>
      <c r="L35" s="105">
        <f>Отз.НВ!L35+Отз.Ин!L35</f>
        <v>0</v>
      </c>
      <c r="M35" s="105">
        <v>0</v>
      </c>
      <c r="N35" s="105">
        <f>Отз.НВ!N35+Отз.Ин!N35</f>
        <v>0</v>
      </c>
      <c r="O35" s="105">
        <f>Отз.НВ!O35+Отз.Ин!O35</f>
        <v>0</v>
      </c>
      <c r="P35" s="105">
        <v>0</v>
      </c>
      <c r="Q35" s="105">
        <v>0</v>
      </c>
      <c r="R35" s="105">
        <v>0</v>
      </c>
      <c r="S35" s="105">
        <v>0</v>
      </c>
      <c r="T35" s="105">
        <v>0</v>
      </c>
      <c r="U35" s="105">
        <v>0</v>
      </c>
      <c r="V35" s="105">
        <v>0</v>
      </c>
      <c r="W35" s="105">
        <v>0</v>
      </c>
      <c r="X35" s="105">
        <v>0</v>
      </c>
      <c r="Y35" s="105">
        <v>0</v>
      </c>
      <c r="Z35" s="105">
        <v>0</v>
      </c>
      <c r="AA35" s="105">
        <v>0</v>
      </c>
      <c r="AB35" s="105">
        <v>0</v>
      </c>
      <c r="AC35" s="105">
        <v>0</v>
      </c>
      <c r="AD35" s="105" t="s">
        <v>2</v>
      </c>
      <c r="AE35" s="105" t="s">
        <v>2</v>
      </c>
      <c r="AF35" s="105" t="s">
        <v>2</v>
      </c>
      <c r="AG35" s="105" t="s">
        <v>2</v>
      </c>
      <c r="AH35" s="105" t="s">
        <v>2</v>
      </c>
      <c r="AI35" s="105" t="s">
        <v>2</v>
      </c>
      <c r="AJ35" s="105" t="s">
        <v>2</v>
      </c>
      <c r="AK35" s="105" t="s">
        <v>2</v>
      </c>
      <c r="AL35" s="105" t="s">
        <v>2</v>
      </c>
      <c r="AM35" s="105" t="str">
        <f>'[3]Остаток_по срокам_отз'!B40</f>
        <v>0,00</v>
      </c>
      <c r="AN35"/>
      <c r="AO35"/>
      <c r="AP35"/>
      <c r="AQ35"/>
      <c r="AR35"/>
      <c r="AS35"/>
      <c r="AT35"/>
      <c r="AU35"/>
      <c r="AV35"/>
      <c r="AW35"/>
    </row>
    <row r="36" spans="1:49" s="1" customFormat="1" ht="13.35" customHeight="1" outlineLevel="1" x14ac:dyDescent="0.2">
      <c r="A36" s="99" t="s">
        <v>18</v>
      </c>
      <c r="B36" s="105">
        <f>Отз.НВ!B36+Отз.Ин!B36</f>
        <v>0</v>
      </c>
      <c r="C36" s="105">
        <f>Отз.НВ!C36+Отз.Ин!C36</f>
        <v>0</v>
      </c>
      <c r="D36" s="105">
        <f>Отз.НВ!D36+Отз.Ин!D36</f>
        <v>0</v>
      </c>
      <c r="E36" s="105">
        <f>Отз.НВ!E36+Отз.Ин!E36</f>
        <v>0</v>
      </c>
      <c r="F36" s="105">
        <f>Отз.НВ!F36+Отз.Ин!F36</f>
        <v>0</v>
      </c>
      <c r="G36" s="105">
        <f>Отз.НВ!G36+Отз.Ин!G36</f>
        <v>0</v>
      </c>
      <c r="H36" s="105">
        <f>Отз.НВ!H36+Отз.Ин!H36</f>
        <v>0</v>
      </c>
      <c r="I36" s="105">
        <f>Отз.НВ!I36+Отз.Ин!I36</f>
        <v>0</v>
      </c>
      <c r="J36" s="105">
        <f>Отз.НВ!J36+Отз.Ин!J36</f>
        <v>0</v>
      </c>
      <c r="K36" s="105">
        <f>Отз.НВ!K36+Отз.Ин!K36</f>
        <v>0</v>
      </c>
      <c r="L36" s="105">
        <f>Отз.НВ!L36+Отз.Ин!L36</f>
        <v>0</v>
      </c>
      <c r="M36" s="105">
        <v>0</v>
      </c>
      <c r="N36" s="105">
        <f>Отз.НВ!N36+Отз.Ин!N36</f>
        <v>0</v>
      </c>
      <c r="O36" s="105">
        <f>Отз.НВ!O36+Отз.Ин!O36</f>
        <v>0</v>
      </c>
      <c r="P36" s="105">
        <v>0</v>
      </c>
      <c r="Q36" s="105">
        <v>0</v>
      </c>
      <c r="R36" s="105">
        <v>0</v>
      </c>
      <c r="S36" s="105">
        <v>0</v>
      </c>
      <c r="T36" s="105">
        <v>0</v>
      </c>
      <c r="U36" s="105">
        <v>0</v>
      </c>
      <c r="V36" s="105">
        <v>0</v>
      </c>
      <c r="W36" s="105">
        <v>0</v>
      </c>
      <c r="X36" s="105">
        <v>4003.2972720000002</v>
      </c>
      <c r="Y36" s="105">
        <v>4087.7729920000002</v>
      </c>
      <c r="Z36" s="105">
        <v>4092.6001759999999</v>
      </c>
      <c r="AA36" s="105">
        <v>4105.7787035370002</v>
      </c>
      <c r="AB36" s="105">
        <v>2404.0818375389999</v>
      </c>
      <c r="AC36" s="105">
        <v>1697.9630520239998</v>
      </c>
      <c r="AD36" s="105">
        <v>1409.0486909839999</v>
      </c>
      <c r="AE36" s="105">
        <v>528.01726593599994</v>
      </c>
      <c r="AF36" s="105">
        <v>323.43948503000001</v>
      </c>
      <c r="AG36" s="105">
        <v>256.383132698</v>
      </c>
      <c r="AH36" s="105">
        <v>140.77837113199999</v>
      </c>
      <c r="AI36" s="105">
        <v>36.077520395999997</v>
      </c>
      <c r="AJ36" s="105">
        <v>0.70654207999999996</v>
      </c>
      <c r="AK36" s="105">
        <v>0.72158774400000003</v>
      </c>
      <c r="AL36" s="105">
        <v>0.83875980800000005</v>
      </c>
      <c r="AM36" s="105">
        <f>'[3]Остаток_по срокам_отз'!B41</f>
        <v>0.83044585599999998</v>
      </c>
      <c r="AN36"/>
      <c r="AO36"/>
      <c r="AP36"/>
      <c r="AQ36"/>
      <c r="AR36"/>
      <c r="AS36"/>
      <c r="AT36"/>
      <c r="AU36"/>
      <c r="AV36"/>
      <c r="AW36"/>
    </row>
    <row r="37" spans="1:49" s="1" customFormat="1" ht="13.35" customHeight="1" outlineLevel="1" x14ac:dyDescent="0.2">
      <c r="A37" s="99" t="s">
        <v>19</v>
      </c>
      <c r="B37" s="105">
        <f>Отз.НВ!B37+Отз.Ин!B37</f>
        <v>0</v>
      </c>
      <c r="C37" s="105">
        <f>Отз.НВ!C37+Отз.Ин!C37</f>
        <v>0</v>
      </c>
      <c r="D37" s="105">
        <f>Отз.НВ!D37+Отз.Ин!D37</f>
        <v>0</v>
      </c>
      <c r="E37" s="105">
        <f>Отз.НВ!E37+Отз.Ин!E37</f>
        <v>0</v>
      </c>
      <c r="F37" s="105">
        <f>Отз.НВ!F37+Отз.Ин!F37</f>
        <v>0</v>
      </c>
      <c r="G37" s="105">
        <f>Отз.НВ!G37+Отз.Ин!G37</f>
        <v>777.36</v>
      </c>
      <c r="H37" s="105">
        <f>Отз.НВ!H37+Отз.Ин!H37</f>
        <v>922.11</v>
      </c>
      <c r="I37" s="105">
        <f>Отз.НВ!I37+Отз.Ин!I37</f>
        <v>660.5</v>
      </c>
      <c r="J37" s="105">
        <f>Отз.НВ!J37+Отз.Ин!J37</f>
        <v>0</v>
      </c>
      <c r="K37" s="105">
        <f>Отз.НВ!K37+Отз.Ин!K37</f>
        <v>0</v>
      </c>
      <c r="L37" s="105">
        <f>Отз.НВ!L37+Отз.Ин!L37</f>
        <v>0</v>
      </c>
      <c r="M37" s="105">
        <v>0</v>
      </c>
      <c r="N37" s="105">
        <f>Отз.НВ!N37+Отз.Ин!N37</f>
        <v>0</v>
      </c>
      <c r="O37" s="105">
        <f>Отз.НВ!O37+Отз.Ин!O37</f>
        <v>0</v>
      </c>
      <c r="P37" s="105">
        <v>0</v>
      </c>
      <c r="Q37" s="105">
        <v>0</v>
      </c>
      <c r="R37" s="105">
        <v>0</v>
      </c>
      <c r="S37" s="105">
        <v>0</v>
      </c>
      <c r="T37" s="105">
        <v>0</v>
      </c>
      <c r="U37" s="105">
        <v>0</v>
      </c>
      <c r="V37" s="105">
        <v>0</v>
      </c>
      <c r="W37" s="105">
        <v>0</v>
      </c>
      <c r="X37" s="105">
        <v>0</v>
      </c>
      <c r="Y37" s="105">
        <v>0</v>
      </c>
      <c r="Z37" s="105">
        <v>0</v>
      </c>
      <c r="AA37" s="105">
        <v>0</v>
      </c>
      <c r="AB37" s="105">
        <v>0</v>
      </c>
      <c r="AC37" s="105">
        <v>0</v>
      </c>
      <c r="AD37" s="105" t="s">
        <v>2</v>
      </c>
      <c r="AE37" s="105" t="s">
        <v>2</v>
      </c>
      <c r="AF37" s="105" t="s">
        <v>2</v>
      </c>
      <c r="AG37" s="105" t="s">
        <v>2</v>
      </c>
      <c r="AH37" s="105" t="s">
        <v>2</v>
      </c>
      <c r="AI37" s="105" t="s">
        <v>2</v>
      </c>
      <c r="AJ37" s="105" t="s">
        <v>2</v>
      </c>
      <c r="AK37" s="105" t="s">
        <v>2</v>
      </c>
      <c r="AL37" s="105" t="s">
        <v>2</v>
      </c>
      <c r="AM37" s="105" t="str">
        <f>'[3]Остаток_по срокам_отз'!B42</f>
        <v>0,00</v>
      </c>
      <c r="AN37"/>
      <c r="AO37"/>
      <c r="AP37"/>
      <c r="AQ37"/>
      <c r="AR37"/>
      <c r="AS37"/>
      <c r="AT37"/>
      <c r="AU37"/>
      <c r="AV37"/>
      <c r="AW37"/>
    </row>
    <row r="38" spans="1:49" s="1" customFormat="1" ht="13.35" customHeight="1" outlineLevel="1" x14ac:dyDescent="0.2">
      <c r="A38" s="100" t="s">
        <v>5</v>
      </c>
      <c r="B38" s="105">
        <f>Отз.НВ!B38+Отз.Ин!B38</f>
        <v>1722019.6814011999</v>
      </c>
      <c r="C38" s="105">
        <f>Отз.НВ!C38+Отз.Ин!C38</f>
        <v>1783223.0528777002</v>
      </c>
      <c r="D38" s="105">
        <f>Отз.НВ!D38+Отз.Ин!D38</f>
        <v>1892755.8582019999</v>
      </c>
      <c r="E38" s="105">
        <f>Отз.НВ!E38+Отз.Ин!E38</f>
        <v>2176014.8082968001</v>
      </c>
      <c r="F38" s="105">
        <f>Отз.НВ!F38+Отз.Ин!F38</f>
        <v>2036529.9474156001</v>
      </c>
      <c r="G38" s="105">
        <f>Отз.НВ!G38+Отз.Ин!G38</f>
        <v>2003647.4655637001</v>
      </c>
      <c r="H38" s="105">
        <f>Отз.НВ!H38+Отз.Ин!H38</f>
        <v>1982024.7796871997</v>
      </c>
      <c r="I38" s="105">
        <f>Отз.НВ!I38+Отз.Ин!I38</f>
        <v>1995616.3962204</v>
      </c>
      <c r="J38" s="105">
        <f>Отз.НВ!J38+Отз.Ин!J38</f>
        <v>2162647.527059</v>
      </c>
      <c r="K38" s="105">
        <f>Отз.НВ!K38+Отз.Ин!K38</f>
        <v>2152096.0863636998</v>
      </c>
      <c r="L38" s="105">
        <f>Отз.НВ!L38+Отз.Ин!L38</f>
        <v>2139845.9011351201</v>
      </c>
      <c r="M38" s="105">
        <v>2108387.4771680404</v>
      </c>
      <c r="N38" s="105">
        <f>Отз.НВ!N38+Отз.Ин!N38</f>
        <v>2143153.4005329488</v>
      </c>
      <c r="O38" s="105">
        <f>Отз.НВ!O38+Отз.Ин!O38</f>
        <v>2187172.9838878438</v>
      </c>
      <c r="P38" s="105">
        <v>2176931.7229789998</v>
      </c>
      <c r="Q38" s="105">
        <v>2197122.9980709259</v>
      </c>
      <c r="R38" s="105">
        <v>2168521.0452121762</v>
      </c>
      <c r="S38" s="105">
        <v>2143931.6544716232</v>
      </c>
      <c r="T38" s="105">
        <v>2149241.5337733282</v>
      </c>
      <c r="U38" s="105">
        <v>2135436.1936113453</v>
      </c>
      <c r="V38" s="105">
        <v>2129034.3764415309</v>
      </c>
      <c r="W38" s="105">
        <v>2139540.4688292751</v>
      </c>
      <c r="X38" s="105">
        <v>2089923.945102124</v>
      </c>
      <c r="Y38" s="105">
        <v>2171736.3907546499</v>
      </c>
      <c r="Z38" s="105">
        <v>2224258.6834769547</v>
      </c>
      <c r="AA38" s="105">
        <v>2274503.1323308079</v>
      </c>
      <c r="AB38" s="105">
        <v>2381074.9605099768</v>
      </c>
      <c r="AC38" s="105">
        <v>2523904.5717900721</v>
      </c>
      <c r="AD38" s="105">
        <v>2325058.06181585</v>
      </c>
      <c r="AE38" s="105">
        <v>2282549.8964553699</v>
      </c>
      <c r="AF38" s="105">
        <v>2249925.4096511598</v>
      </c>
      <c r="AG38" s="105">
        <v>2317364.3968474502</v>
      </c>
      <c r="AH38" s="105">
        <v>2284258.7809082</v>
      </c>
      <c r="AI38" s="105">
        <v>2247748.0125603098</v>
      </c>
      <c r="AJ38" s="105">
        <v>2238308.6557729798</v>
      </c>
      <c r="AK38" s="105">
        <v>2220363.2813994298</v>
      </c>
      <c r="AL38" s="105">
        <v>2503086.4127423</v>
      </c>
      <c r="AM38" s="105">
        <f>'[3]Остаток_по срокам_отз'!B43</f>
        <v>2448295.8502663299</v>
      </c>
      <c r="AN38"/>
      <c r="AO38"/>
      <c r="AP38"/>
      <c r="AQ38"/>
      <c r="AR38"/>
      <c r="AS38"/>
      <c r="AT38"/>
      <c r="AU38"/>
      <c r="AV38"/>
      <c r="AW38"/>
    </row>
    <row r="39" spans="1:49" s="1" customFormat="1" ht="13.35" customHeight="1" outlineLevel="1" x14ac:dyDescent="0.2">
      <c r="A39" s="99" t="s">
        <v>17</v>
      </c>
      <c r="B39" s="105">
        <f>Отз.НВ!B39+Отз.Ин!B39</f>
        <v>0</v>
      </c>
      <c r="C39" s="105">
        <f>Отз.НВ!C39+Отз.Ин!C39</f>
        <v>0.64986080000000002</v>
      </c>
      <c r="D39" s="105">
        <f>Отз.НВ!D39+Отз.Ин!D39</f>
        <v>2.8639880000000004</v>
      </c>
      <c r="E39" s="105">
        <f>Отз.НВ!E39+Отз.Ин!E39</f>
        <v>0</v>
      </c>
      <c r="F39" s="105">
        <f>Отз.НВ!F39+Отз.Ин!F39</f>
        <v>0</v>
      </c>
      <c r="G39" s="105">
        <f>Отз.НВ!G39+Отз.Ин!G39</f>
        <v>0</v>
      </c>
      <c r="H39" s="105">
        <f>Отз.НВ!H39+Отз.Ин!H39</f>
        <v>0</v>
      </c>
      <c r="I39" s="105">
        <f>Отз.НВ!I39+Отз.Ин!I39</f>
        <v>0</v>
      </c>
      <c r="J39" s="105">
        <f>Отз.НВ!J39+Отз.Ин!J39</f>
        <v>0</v>
      </c>
      <c r="K39" s="105">
        <f>Отз.НВ!K39+Отз.Ин!K39</f>
        <v>0</v>
      </c>
      <c r="L39" s="105">
        <f>Отз.НВ!L39+Отз.Ин!L39</f>
        <v>0</v>
      </c>
      <c r="M39" s="105">
        <v>0</v>
      </c>
      <c r="N39" s="105">
        <f>Отз.НВ!N39+Отз.Ин!N39</f>
        <v>0</v>
      </c>
      <c r="O39" s="105">
        <f>Отз.НВ!O39+Отз.Ин!O39</f>
        <v>0</v>
      </c>
      <c r="P39" s="105">
        <v>0</v>
      </c>
      <c r="Q39" s="105">
        <v>0</v>
      </c>
      <c r="R39" s="105">
        <v>0</v>
      </c>
      <c r="S39" s="105">
        <v>0</v>
      </c>
      <c r="T39" s="105">
        <v>0</v>
      </c>
      <c r="U39" s="105">
        <v>0</v>
      </c>
      <c r="V39" s="105">
        <v>0</v>
      </c>
      <c r="W39" s="105">
        <v>0</v>
      </c>
      <c r="X39" s="105">
        <v>0</v>
      </c>
      <c r="Y39" s="105">
        <v>0</v>
      </c>
      <c r="Z39" s="105">
        <v>0</v>
      </c>
      <c r="AA39" s="105">
        <v>0</v>
      </c>
      <c r="AB39" s="105">
        <v>0</v>
      </c>
      <c r="AC39" s="105">
        <v>0</v>
      </c>
      <c r="AD39" s="105" t="s">
        <v>2</v>
      </c>
      <c r="AE39" s="105" t="s">
        <v>2</v>
      </c>
      <c r="AF39" s="105" t="s">
        <v>2</v>
      </c>
      <c r="AG39" s="105" t="s">
        <v>2</v>
      </c>
      <c r="AH39" s="105" t="s">
        <v>2</v>
      </c>
      <c r="AI39" s="105" t="s">
        <v>2</v>
      </c>
      <c r="AJ39" s="105" t="s">
        <v>2</v>
      </c>
      <c r="AK39" s="105" t="s">
        <v>2</v>
      </c>
      <c r="AL39" s="105" t="s">
        <v>2</v>
      </c>
      <c r="AM39" s="105" t="str">
        <f>'[3]Остаток_по срокам_отз'!B44</f>
        <v>0,00</v>
      </c>
      <c r="AN39"/>
      <c r="AO39"/>
      <c r="AP39"/>
      <c r="AQ39"/>
      <c r="AR39"/>
      <c r="AS39"/>
      <c r="AT39"/>
      <c r="AU39"/>
      <c r="AV39"/>
      <c r="AW39"/>
    </row>
    <row r="40" spans="1:49" s="1" customFormat="1" ht="13.35" customHeight="1" outlineLevel="1" x14ac:dyDescent="0.2">
      <c r="A40" s="99" t="s">
        <v>18</v>
      </c>
      <c r="B40" s="105">
        <f>Отз.НВ!B40+Отз.Ин!B40</f>
        <v>0</v>
      </c>
      <c r="C40" s="105">
        <f>Отз.НВ!C40+Отз.Ин!C40</f>
        <v>0</v>
      </c>
      <c r="D40" s="105">
        <f>Отз.НВ!D40+Отз.Ин!D40</f>
        <v>0</v>
      </c>
      <c r="E40" s="105">
        <f>Отз.НВ!E40+Отз.Ин!E40</f>
        <v>0</v>
      </c>
      <c r="F40" s="105">
        <f>Отз.НВ!F40+Отз.Ин!F40</f>
        <v>0</v>
      </c>
      <c r="G40" s="105">
        <f>Отз.НВ!G40+Отз.Ин!G40</f>
        <v>0</v>
      </c>
      <c r="H40" s="105">
        <f>Отз.НВ!H40+Отз.Ин!H40</f>
        <v>0</v>
      </c>
      <c r="I40" s="105">
        <f>Отз.НВ!I40+Отз.Ин!I40</f>
        <v>0</v>
      </c>
      <c r="J40" s="105">
        <f>Отз.НВ!J40+Отз.Ин!J40</f>
        <v>0</v>
      </c>
      <c r="K40" s="105">
        <f>Отз.НВ!K40+Отз.Ин!K40</f>
        <v>0</v>
      </c>
      <c r="L40" s="105">
        <f>Отз.НВ!L40+Отз.Ин!L40</f>
        <v>0</v>
      </c>
      <c r="M40" s="105">
        <v>0</v>
      </c>
      <c r="N40" s="105">
        <f>Отз.НВ!N40+Отз.Ин!N40</f>
        <v>0</v>
      </c>
      <c r="O40" s="105">
        <f>Отз.НВ!O40+Отз.Ин!O40</f>
        <v>0</v>
      </c>
      <c r="P40" s="105">
        <v>0</v>
      </c>
      <c r="Q40" s="105">
        <v>0</v>
      </c>
      <c r="R40" s="105">
        <v>0</v>
      </c>
      <c r="S40" s="105">
        <v>0</v>
      </c>
      <c r="T40" s="105">
        <v>0</v>
      </c>
      <c r="U40" s="105">
        <v>0</v>
      </c>
      <c r="V40" s="105">
        <v>0</v>
      </c>
      <c r="W40" s="105">
        <v>0</v>
      </c>
      <c r="X40" s="105">
        <v>0</v>
      </c>
      <c r="Y40" s="105">
        <v>0</v>
      </c>
      <c r="Z40" s="105">
        <v>0</v>
      </c>
      <c r="AA40" s="105">
        <v>0</v>
      </c>
      <c r="AB40" s="105">
        <v>0</v>
      </c>
      <c r="AC40" s="105">
        <v>0</v>
      </c>
      <c r="AD40" s="105" t="s">
        <v>2</v>
      </c>
      <c r="AE40" s="105" t="s">
        <v>2</v>
      </c>
      <c r="AF40" s="105" t="s">
        <v>2</v>
      </c>
      <c r="AG40" s="105" t="s">
        <v>2</v>
      </c>
      <c r="AH40" s="105" t="s">
        <v>2</v>
      </c>
      <c r="AI40" s="105" t="s">
        <v>2</v>
      </c>
      <c r="AJ40" s="105" t="s">
        <v>2</v>
      </c>
      <c r="AK40" s="105" t="s">
        <v>2</v>
      </c>
      <c r="AL40" s="105" t="s">
        <v>2</v>
      </c>
      <c r="AM40" s="105" t="str">
        <f>'[3]Остаток_по срокам_отз'!B45</f>
        <v>0,00</v>
      </c>
      <c r="AN40"/>
      <c r="AO40"/>
      <c r="AP40"/>
      <c r="AQ40"/>
      <c r="AR40"/>
      <c r="AS40"/>
      <c r="AT40"/>
      <c r="AU40"/>
      <c r="AV40"/>
      <c r="AW40"/>
    </row>
    <row r="41" spans="1:49" s="1" customFormat="1" ht="13.35" customHeight="1" outlineLevel="1" x14ac:dyDescent="0.2">
      <c r="A41" s="99" t="s">
        <v>19</v>
      </c>
      <c r="B41" s="105">
        <f>Отз.НВ!B41+Отз.Ин!B41</f>
        <v>1722019.6814011999</v>
      </c>
      <c r="C41" s="105">
        <f>Отз.НВ!C41+Отз.Ин!C41</f>
        <v>1783222.4030169002</v>
      </c>
      <c r="D41" s="105">
        <f>Отз.НВ!D41+Отз.Ин!D41</f>
        <v>1892752.9942139999</v>
      </c>
      <c r="E41" s="105">
        <f>Отз.НВ!E41+Отз.Ин!E41</f>
        <v>2176014.8082968001</v>
      </c>
      <c r="F41" s="105">
        <f>Отз.НВ!F41+Отз.Ин!F41</f>
        <v>2036529.9474156001</v>
      </c>
      <c r="G41" s="105">
        <f>Отз.НВ!G41+Отз.Ин!G41</f>
        <v>2003647.4655637001</v>
      </c>
      <c r="H41" s="105">
        <f>Отз.НВ!H41+Отз.Ин!H41</f>
        <v>1982024.7796871997</v>
      </c>
      <c r="I41" s="105">
        <f>Отз.НВ!I41+Отз.Ин!I41</f>
        <v>1995616.3962204</v>
      </c>
      <c r="J41" s="105">
        <f>Отз.НВ!J41+Отз.Ин!J41</f>
        <v>2162647.527059</v>
      </c>
      <c r="K41" s="105">
        <f>Отз.НВ!K41+Отз.Ин!K41</f>
        <v>2152096.0863636998</v>
      </c>
      <c r="L41" s="105">
        <f>Отз.НВ!L41+Отз.Ин!L41</f>
        <v>2139845.9011351201</v>
      </c>
      <c r="M41" s="105">
        <v>2108387.4771680404</v>
      </c>
      <c r="N41" s="105">
        <f>Отз.НВ!N41+Отз.Ин!N41</f>
        <v>2143153.4005329488</v>
      </c>
      <c r="O41" s="105">
        <f>Отз.НВ!O41+Отз.Ин!O41</f>
        <v>2187172.9838878438</v>
      </c>
      <c r="P41" s="105">
        <v>2176931.7229789998</v>
      </c>
      <c r="Q41" s="105">
        <v>2197122.9980709259</v>
      </c>
      <c r="R41" s="105">
        <v>2168521.0452121762</v>
      </c>
      <c r="S41" s="105">
        <v>2143931.6544716232</v>
      </c>
      <c r="T41" s="105">
        <v>2149241.5337733282</v>
      </c>
      <c r="U41" s="105">
        <v>2135436.1936113453</v>
      </c>
      <c r="V41" s="105">
        <v>2129034.3764415309</v>
      </c>
      <c r="W41" s="105">
        <v>2139540.4688292751</v>
      </c>
      <c r="X41" s="105">
        <v>2089923.945102124</v>
      </c>
      <c r="Y41" s="105">
        <v>2171736.3907546499</v>
      </c>
      <c r="Z41" s="105">
        <v>2224258.6834769547</v>
      </c>
      <c r="AA41" s="105">
        <v>2274503.1323308079</v>
      </c>
      <c r="AB41" s="105">
        <v>2381074.9605099773</v>
      </c>
      <c r="AC41" s="105">
        <v>2523904.5717900721</v>
      </c>
      <c r="AD41" s="105">
        <v>2325058.06181585</v>
      </c>
      <c r="AE41" s="105">
        <v>2282549.8964553699</v>
      </c>
      <c r="AF41" s="105">
        <v>2249925.4096511598</v>
      </c>
      <c r="AG41" s="105">
        <v>2317364.3968474502</v>
      </c>
      <c r="AH41" s="105">
        <v>2284258.7809082</v>
      </c>
      <c r="AI41" s="105">
        <v>2247748.0125603098</v>
      </c>
      <c r="AJ41" s="105">
        <v>2238308.6557729798</v>
      </c>
      <c r="AK41" s="105">
        <v>2220363.2813994298</v>
      </c>
      <c r="AL41" s="105">
        <v>2503086.4127423</v>
      </c>
      <c r="AM41" s="105">
        <f>'[3]Остаток_по срокам_отз'!B46</f>
        <v>2448295.8502663299</v>
      </c>
      <c r="AN41"/>
      <c r="AO41"/>
      <c r="AP41"/>
      <c r="AQ41"/>
      <c r="AR41"/>
      <c r="AS41"/>
      <c r="AT41"/>
      <c r="AU41"/>
      <c r="AV41"/>
      <c r="AW41"/>
    </row>
    <row r="43" spans="1:49" x14ac:dyDescent="0.2">
      <c r="B43" s="13">
        <f>(B20+B21)/B18*100</f>
        <v>69.106392036046088</v>
      </c>
      <c r="C43" s="13">
        <f t="shared" ref="C43:J43" si="0">(C20+C21)/C18*100</f>
        <v>68.450786740130965</v>
      </c>
      <c r="D43" s="13">
        <f t="shared" si="0"/>
        <v>69.17743145206569</v>
      </c>
      <c r="E43" s="13">
        <f t="shared" si="0"/>
        <v>71.296590049276347</v>
      </c>
      <c r="F43" s="13">
        <f t="shared" si="0"/>
        <v>71.376407295773546</v>
      </c>
      <c r="G43" s="13">
        <f t="shared" si="0"/>
        <v>68.202766298118888</v>
      </c>
      <c r="H43" s="13">
        <f t="shared" si="0"/>
        <v>68.347770986390074</v>
      </c>
      <c r="I43" s="13">
        <f t="shared" si="0"/>
        <v>69.750275196501704</v>
      </c>
      <c r="J43" s="13">
        <f t="shared" si="0"/>
        <v>66.176025250486973</v>
      </c>
      <c r="K43" s="13">
        <f t="shared" ref="K43:L43" si="1">(K20+K21)/K18*100</f>
        <v>58.65584863406945</v>
      </c>
      <c r="L43" s="13">
        <f t="shared" si="1"/>
        <v>60.199914599894996</v>
      </c>
      <c r="M43" s="13">
        <f t="shared" ref="M43:N43" si="2">(M20+M21)/M18*100</f>
        <v>57.836040720900883</v>
      </c>
      <c r="N43" s="13">
        <f t="shared" si="2"/>
        <v>56.42422809820166</v>
      </c>
      <c r="O43" s="13">
        <f t="shared" ref="O43" si="3">(O20+O21)/O18*100</f>
        <v>59.586546685063212</v>
      </c>
      <c r="P43" s="13">
        <v>62.158425299018781</v>
      </c>
      <c r="Q43" s="13">
        <f t="shared" ref="Q43:AL43" si="4">(Q20+Q21+Q32+Q33)/(Q30+Q18)*100</f>
        <v>68.770067374034014</v>
      </c>
      <c r="R43" s="13">
        <f t="shared" si="4"/>
        <v>71.08580954333965</v>
      </c>
      <c r="S43" s="13">
        <f t="shared" si="4"/>
        <v>71.138721719607872</v>
      </c>
      <c r="T43" s="13">
        <f t="shared" si="4"/>
        <v>71.109495184459377</v>
      </c>
      <c r="U43" s="13">
        <f t="shared" si="4"/>
        <v>72.496299467837986</v>
      </c>
      <c r="V43" s="13">
        <f t="shared" si="4"/>
        <v>70.349448329714164</v>
      </c>
      <c r="W43" s="13">
        <f t="shared" si="4"/>
        <v>69.435935819371892</v>
      </c>
      <c r="X43" s="13">
        <f t="shared" si="4"/>
        <v>71.146320054238856</v>
      </c>
      <c r="Y43" s="13">
        <f t="shared" si="4"/>
        <v>70.419251267119932</v>
      </c>
      <c r="Z43" s="13">
        <f t="shared" ref="Z43" si="5">(Z20+Z21+Z32+Z33)/(Z30+Z18)*100</f>
        <v>68.184691181727629</v>
      </c>
      <c r="AA43" s="13">
        <f t="shared" si="4"/>
        <v>70.175654734695485</v>
      </c>
      <c r="AB43" s="13">
        <f t="shared" si="4"/>
        <v>69.845025270807028</v>
      </c>
      <c r="AC43" s="13">
        <f t="shared" si="4"/>
        <v>67.134799469942308</v>
      </c>
      <c r="AD43" s="13">
        <f t="shared" si="4"/>
        <v>66.101527894408392</v>
      </c>
      <c r="AE43" s="13">
        <f t="shared" si="4"/>
        <v>64.633574225918494</v>
      </c>
      <c r="AF43" s="13">
        <f t="shared" si="4"/>
        <v>64.077084953794937</v>
      </c>
      <c r="AG43" s="13">
        <f t="shared" si="4"/>
        <v>65.765583879326158</v>
      </c>
      <c r="AH43" s="13">
        <f t="shared" si="4"/>
        <v>65.217577104322203</v>
      </c>
      <c r="AI43" s="13">
        <f t="shared" si="4"/>
        <v>66.43358133277107</v>
      </c>
      <c r="AJ43" s="13">
        <f t="shared" si="4"/>
        <v>69.971533853253632</v>
      </c>
      <c r="AK43" s="13">
        <f t="shared" si="4"/>
        <v>70.194912772540647</v>
      </c>
      <c r="AL43" s="13">
        <f t="shared" si="4"/>
        <v>74.486032122508846</v>
      </c>
      <c r="AM43" s="13">
        <f>(AM20+AM21+AM32+AM33)/(AM30+AM18)*100</f>
        <v>75.047882044406606</v>
      </c>
    </row>
    <row r="44" spans="1:49" x14ac:dyDescent="0.2">
      <c r="B44" s="13">
        <f>(B28+B29)/B26*100</f>
        <v>74.158429036875788</v>
      </c>
      <c r="C44" s="13">
        <f t="shared" ref="C44:J44" si="6">(C28+C29)/C26*100</f>
        <v>74.261305037331809</v>
      </c>
      <c r="D44" s="13">
        <f t="shared" si="6"/>
        <v>74.123830900775801</v>
      </c>
      <c r="E44" s="13">
        <f t="shared" si="6"/>
        <v>73.319093695157406</v>
      </c>
      <c r="F44" s="13">
        <f t="shared" si="6"/>
        <v>72.101014053368857</v>
      </c>
      <c r="G44" s="13">
        <f t="shared" si="6"/>
        <v>69.214560993488689</v>
      </c>
      <c r="H44" s="13">
        <f t="shared" si="6"/>
        <v>66.787900179472373</v>
      </c>
      <c r="I44" s="13">
        <f t="shared" si="6"/>
        <v>65.255328547237966</v>
      </c>
      <c r="J44" s="13">
        <f t="shared" si="6"/>
        <v>63.716204165914611</v>
      </c>
      <c r="K44" s="13">
        <f t="shared" ref="K44:L44" si="7">(K28+K29)/K26*100</f>
        <v>61.078162160033322</v>
      </c>
      <c r="L44" s="13">
        <f t="shared" si="7"/>
        <v>58.390139936966449</v>
      </c>
      <c r="M44" s="13">
        <f t="shared" ref="M44:N44" si="8">(M28+M29)/M26*100</f>
        <v>56.799171402069057</v>
      </c>
      <c r="N44" s="13">
        <f t="shared" si="8"/>
        <v>55.660102987837725</v>
      </c>
      <c r="O44" s="13">
        <f t="shared" ref="O44" si="9">(O28+O29)/O26*100</f>
        <v>53.790892096529234</v>
      </c>
      <c r="P44" s="13">
        <v>51.946773437544621</v>
      </c>
      <c r="Q44" s="13">
        <f t="shared" ref="Q44:AL44" si="10">(Q28+Q29+Q40+Q41)/(Q38+Q26)*100</f>
        <v>75.169722960034534</v>
      </c>
      <c r="R44" s="13">
        <f t="shared" si="10"/>
        <v>75.448912416336853</v>
      </c>
      <c r="S44" s="13">
        <f t="shared" si="10"/>
        <v>75.89839485625113</v>
      </c>
      <c r="T44" s="13">
        <f t="shared" si="10"/>
        <v>76.353115634144757</v>
      </c>
      <c r="U44" s="13">
        <f t="shared" si="10"/>
        <v>76.410220197690791</v>
      </c>
      <c r="V44" s="13">
        <f t="shared" si="10"/>
        <v>76.369818227065196</v>
      </c>
      <c r="W44" s="13">
        <f t="shared" si="10"/>
        <v>76.695808007544116</v>
      </c>
      <c r="X44" s="13">
        <f t="shared" si="10"/>
        <v>77.213617090623487</v>
      </c>
      <c r="Y44" s="13">
        <f t="shared" si="10"/>
        <v>77.701884048008523</v>
      </c>
      <c r="Z44" s="13">
        <f t="shared" ref="Z44" si="11">(Z28+Z29+Z40+Z41)/(Z38+Z26)*100</f>
        <v>77.935620433822621</v>
      </c>
      <c r="AA44" s="13">
        <f t="shared" si="10"/>
        <v>77.981056429688351</v>
      </c>
      <c r="AB44" s="13">
        <f t="shared" si="10"/>
        <v>78.458115307475211</v>
      </c>
      <c r="AC44" s="13">
        <f t="shared" si="10"/>
        <v>81.245544350698992</v>
      </c>
      <c r="AD44" s="13">
        <f t="shared" si="10"/>
        <v>80.36997608712359</v>
      </c>
      <c r="AE44" s="13">
        <f t="shared" si="10"/>
        <v>79.229419757618771</v>
      </c>
      <c r="AF44" s="13">
        <f t="shared" si="10"/>
        <v>79.311327467533957</v>
      </c>
      <c r="AG44" s="13">
        <f t="shared" si="10"/>
        <v>79.602082968815353</v>
      </c>
      <c r="AH44" s="13">
        <f t="shared" si="10"/>
        <v>80.070713575432592</v>
      </c>
      <c r="AI44" s="13">
        <f t="shared" si="10"/>
        <v>80.806978396220217</v>
      </c>
      <c r="AJ44" s="13">
        <f t="shared" si="10"/>
        <v>81.804375273086237</v>
      </c>
      <c r="AK44" s="13">
        <f t="shared" si="10"/>
        <v>82.524058270998097</v>
      </c>
      <c r="AL44" s="13">
        <f t="shared" si="10"/>
        <v>84.054195928109451</v>
      </c>
      <c r="AM44" s="13">
        <f>(AM28+AM29+AM40+AM41)/(AM38+AM26)*100</f>
        <v>85.31606587890218</v>
      </c>
    </row>
    <row r="45" spans="1:49" x14ac:dyDescent="0.2">
      <c r="B45" s="13">
        <f>(B24+B25)/B22*100</f>
        <v>65.767920498200482</v>
      </c>
      <c r="C45" s="13">
        <f t="shared" ref="C45:J45" si="12">(C24+C25)/C22*100</f>
        <v>64.31474195647111</v>
      </c>
      <c r="D45" s="13">
        <f t="shared" si="12"/>
        <v>65.443413329497744</v>
      </c>
      <c r="E45" s="13">
        <f t="shared" si="12"/>
        <v>69.788529117344339</v>
      </c>
      <c r="F45" s="13">
        <f t="shared" si="12"/>
        <v>70.864102739349292</v>
      </c>
      <c r="G45" s="13">
        <f t="shared" si="12"/>
        <v>67.538305486996137</v>
      </c>
      <c r="H45" s="13">
        <f t="shared" si="12"/>
        <v>69.266504151700246</v>
      </c>
      <c r="I45" s="13">
        <f t="shared" si="12"/>
        <v>72.237589113401043</v>
      </c>
      <c r="J45" s="13">
        <f t="shared" si="12"/>
        <v>67.399174592528027</v>
      </c>
      <c r="K45" s="13">
        <f t="shared" ref="K45:L45" si="13">(K24+K25)/K22*100</f>
        <v>57.649107521695562</v>
      </c>
      <c r="L45" s="13">
        <f t="shared" si="13"/>
        <v>60.934052971277019</v>
      </c>
      <c r="M45" s="13">
        <f t="shared" ref="M45:N45" si="14">(M24+M25)/M22*100</f>
        <v>58.243112326974803</v>
      </c>
      <c r="N45" s="13">
        <f t="shared" si="14"/>
        <v>56.683333581315729</v>
      </c>
      <c r="O45" s="13">
        <f t="shared" ref="O45" si="15">(O24+O25)/O22*100</f>
        <v>61.4818408563495</v>
      </c>
      <c r="P45" s="13">
        <v>65.376722363917636</v>
      </c>
      <c r="Q45" s="13">
        <f t="shared" ref="Q45:AL45" si="16">(Q24+Q25+Q36+Q37)/(Q34+Q22)*100</f>
        <v>64.956609412155018</v>
      </c>
      <c r="R45" s="13">
        <f t="shared" si="16"/>
        <v>68.528292639576009</v>
      </c>
      <c r="S45" s="13">
        <f t="shared" si="16"/>
        <v>68.571473495459784</v>
      </c>
      <c r="T45" s="13">
        <f t="shared" si="16"/>
        <v>68.288576336459016</v>
      </c>
      <c r="U45" s="13">
        <f t="shared" si="16"/>
        <v>70.423712798464052</v>
      </c>
      <c r="V45" s="13">
        <f t="shared" si="16"/>
        <v>67.43835279243325</v>
      </c>
      <c r="W45" s="13">
        <f t="shared" si="16"/>
        <v>66.063862492906608</v>
      </c>
      <c r="X45" s="13">
        <f t="shared" si="16"/>
        <v>68.246432381818749</v>
      </c>
      <c r="Y45" s="13">
        <f t="shared" si="16"/>
        <v>67.36241473017725</v>
      </c>
      <c r="Z45" s="13">
        <f t="shared" ref="Z45" si="17">(Z24+Z25+Z36+Z37)/(Z34+Z22)*100</f>
        <v>63.965646302530089</v>
      </c>
      <c r="AA45" s="13">
        <f t="shared" si="16"/>
        <v>66.192159460735596</v>
      </c>
      <c r="AB45" s="13">
        <f t="shared" si="16"/>
        <v>65.207968426871972</v>
      </c>
      <c r="AC45" s="13">
        <f t="shared" si="16"/>
        <v>60.684600165422218</v>
      </c>
      <c r="AD45" s="13">
        <f t="shared" si="16"/>
        <v>59.616313844573241</v>
      </c>
      <c r="AE45" s="13">
        <f t="shared" si="16"/>
        <v>58.86493706289675</v>
      </c>
      <c r="AF45" s="13">
        <f t="shared" si="16"/>
        <v>58.088219017290989</v>
      </c>
      <c r="AG45" s="13">
        <f t="shared" si="16"/>
        <v>59.461986746298145</v>
      </c>
      <c r="AH45" s="13">
        <f t="shared" si="16"/>
        <v>58.291821691543063</v>
      </c>
      <c r="AI45" s="13">
        <f t="shared" si="16"/>
        <v>59.822731982916565</v>
      </c>
      <c r="AJ45" s="13">
        <f t="shared" si="16"/>
        <v>64.317140882652851</v>
      </c>
      <c r="AK45" s="13">
        <f t="shared" si="16"/>
        <v>64.286488756293537</v>
      </c>
      <c r="AL45" s="13">
        <f t="shared" si="16"/>
        <v>69.761127959063202</v>
      </c>
      <c r="AM45" s="13">
        <f>(AM24+AM25+AM36+AM37)/(AM34+AM22)*100</f>
        <v>69.644550644269827</v>
      </c>
    </row>
  </sheetData>
  <mergeCells count="2">
    <mergeCell ref="A2:B2"/>
    <mergeCell ref="A3:B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F27"/>
  <sheetViews>
    <sheetView topLeftCell="U1" workbookViewId="0">
      <selection activeCell="AB39" sqref="AB39"/>
    </sheetView>
  </sheetViews>
  <sheetFormatPr defaultRowHeight="12.75" outlineLevelCol="1" x14ac:dyDescent="0.2"/>
  <cols>
    <col min="1" max="1" width="6.5703125" customWidth="1"/>
    <col min="2" max="2" width="31.7109375" customWidth="1"/>
    <col min="3" max="43" width="6.28515625" customWidth="1"/>
    <col min="44" max="44" width="11.42578125" customWidth="1" outlineLevel="1"/>
    <col min="45" max="45" width="7.85546875" customWidth="1" outlineLevel="1"/>
    <col min="46" max="58" width="7.85546875" customWidth="1"/>
  </cols>
  <sheetData>
    <row r="1" spans="1:58" x14ac:dyDescent="0.2">
      <c r="B1" s="14" t="s">
        <v>59</v>
      </c>
      <c r="AL1" s="136" t="s">
        <v>65</v>
      </c>
      <c r="AM1" s="136"/>
      <c r="AN1" s="136"/>
      <c r="AO1" s="136"/>
      <c r="AP1" s="136"/>
      <c r="AQ1" s="136"/>
      <c r="AR1" s="95"/>
      <c r="AS1" s="95" t="s">
        <v>64</v>
      </c>
      <c r="AT1" s="95"/>
    </row>
    <row r="2" spans="1:58" ht="15" x14ac:dyDescent="0.2">
      <c r="A2" s="138" t="s">
        <v>60</v>
      </c>
      <c r="B2" s="139"/>
      <c r="C2" s="52">
        <v>42614</v>
      </c>
      <c r="D2" s="52">
        <v>42644</v>
      </c>
      <c r="E2" s="52">
        <v>42675</v>
      </c>
      <c r="F2" s="52">
        <v>42705</v>
      </c>
      <c r="G2" s="52">
        <v>42736</v>
      </c>
      <c r="H2" s="52">
        <v>42767</v>
      </c>
      <c r="I2" s="52">
        <v>42795</v>
      </c>
      <c r="J2" s="52">
        <v>42826</v>
      </c>
      <c r="K2" s="52">
        <v>42856</v>
      </c>
      <c r="L2" s="52">
        <v>42887</v>
      </c>
      <c r="M2" s="52">
        <v>42917</v>
      </c>
      <c r="N2" s="52">
        <v>42948</v>
      </c>
      <c r="O2" s="52">
        <v>42979</v>
      </c>
      <c r="P2" s="52">
        <v>43009</v>
      </c>
      <c r="Q2" s="52">
        <v>43040</v>
      </c>
      <c r="R2" s="52">
        <v>43070</v>
      </c>
      <c r="S2" s="52">
        <v>43101</v>
      </c>
      <c r="T2" s="52">
        <v>43132</v>
      </c>
      <c r="U2" s="52">
        <v>43160</v>
      </c>
      <c r="V2" s="52">
        <v>43191</v>
      </c>
      <c r="W2" s="52">
        <v>43221</v>
      </c>
      <c r="X2" s="52">
        <v>43252</v>
      </c>
      <c r="Y2" s="52">
        <v>43282</v>
      </c>
      <c r="Z2" s="52">
        <v>43313</v>
      </c>
      <c r="AA2" s="52">
        <v>43344</v>
      </c>
      <c r="AB2" s="52">
        <v>43374</v>
      </c>
      <c r="AC2" s="52">
        <v>43405</v>
      </c>
      <c r="AD2" s="52">
        <v>43435</v>
      </c>
      <c r="AE2" s="52">
        <v>43466</v>
      </c>
      <c r="AF2" s="52">
        <v>43497</v>
      </c>
      <c r="AG2" s="52">
        <v>43525</v>
      </c>
      <c r="AH2" s="52">
        <v>43556</v>
      </c>
      <c r="AI2" s="52">
        <v>43586</v>
      </c>
      <c r="AJ2" s="52">
        <v>43617</v>
      </c>
      <c r="AK2" s="52">
        <v>43647</v>
      </c>
      <c r="AL2" s="52">
        <v>43678</v>
      </c>
      <c r="AM2" s="52">
        <v>43709</v>
      </c>
      <c r="AN2" s="52">
        <v>43739</v>
      </c>
      <c r="AO2" s="52">
        <v>43770</v>
      </c>
      <c r="AP2" s="52">
        <v>43800</v>
      </c>
      <c r="AQ2" s="52">
        <v>43831</v>
      </c>
      <c r="AS2" s="52" t="str">
        <f>'Доли в срочных'!B3</f>
        <v>01.01.2020</v>
      </c>
      <c r="AT2" s="52" t="str">
        <f>'Доли в срочных'!C3</f>
        <v>01.02.2020</v>
      </c>
      <c r="AU2" s="52" t="str">
        <f>'Доли в срочных'!D3</f>
        <v>01.03.2020</v>
      </c>
      <c r="AV2" s="52" t="str">
        <f>'Доли в срочных'!E3</f>
        <v>01.04.2020</v>
      </c>
      <c r="AW2" s="52" t="str">
        <f>'Доли в срочных'!F3</f>
        <v>01.05.2020</v>
      </c>
      <c r="AX2" s="52" t="str">
        <f>'Доли в срочных'!G3</f>
        <v>01.06.2020</v>
      </c>
      <c r="AY2" s="52" t="str">
        <f>'Доли в срочных'!H3</f>
        <v>01.07.2020</v>
      </c>
      <c r="AZ2" s="52" t="str">
        <f>'Доли в срочных'!I3</f>
        <v>01.08.2020</v>
      </c>
      <c r="BA2" s="52" t="str">
        <f>'Доли в срочных'!J3</f>
        <v>01.09.2020</v>
      </c>
      <c r="BB2" s="52" t="str">
        <f>'Доли в срочных'!K3</f>
        <v>01.10.2020</v>
      </c>
      <c r="BC2" s="111">
        <f>'Доли в срочных'!L3</f>
        <v>44136</v>
      </c>
      <c r="BD2" s="111">
        <f>'Доли в срочных'!M3</f>
        <v>44166</v>
      </c>
      <c r="BE2" s="111">
        <f>'Доли в срочных'!N3</f>
        <v>44197</v>
      </c>
      <c r="BF2" s="111">
        <f>'Доли в срочных'!AM3</f>
        <v>44958</v>
      </c>
    </row>
    <row r="3" spans="1:58" ht="12.6" customHeight="1" x14ac:dyDescent="0.2">
      <c r="A3" s="140" t="s">
        <v>58</v>
      </c>
      <c r="B3" s="39" t="s">
        <v>51</v>
      </c>
      <c r="C3" s="46">
        <v>68.494468493098353</v>
      </c>
      <c r="D3" s="46">
        <v>71.199953577665383</v>
      </c>
      <c r="E3" s="46">
        <v>72.4284671642109</v>
      </c>
      <c r="F3" s="46">
        <v>72.114068294171489</v>
      </c>
      <c r="G3" s="46">
        <v>66.310759785729402</v>
      </c>
      <c r="H3" s="46">
        <v>65.929923865357907</v>
      </c>
      <c r="I3" s="46">
        <v>64.126348957783364</v>
      </c>
      <c r="J3" s="46">
        <v>62.533841527228276</v>
      </c>
      <c r="K3" s="46">
        <v>61.249842594204374</v>
      </c>
      <c r="L3" s="46">
        <v>59.569212184988018</v>
      </c>
      <c r="M3" s="46">
        <v>59.377940110599567</v>
      </c>
      <c r="N3" s="46">
        <v>59.061128242156713</v>
      </c>
      <c r="O3" s="46">
        <v>58.025134817489089</v>
      </c>
      <c r="P3" s="46">
        <v>58.979710255816542</v>
      </c>
      <c r="Q3" s="46">
        <v>57.833547709394949</v>
      </c>
      <c r="R3" s="46">
        <v>57.644351658656348</v>
      </c>
      <c r="S3" s="46">
        <v>58.1300364719486</v>
      </c>
      <c r="T3" s="46">
        <v>59.543425361561177</v>
      </c>
      <c r="U3" s="46">
        <v>60.818465520013646</v>
      </c>
      <c r="V3" s="46">
        <v>60.065601012904743</v>
      </c>
      <c r="W3" s="46">
        <v>60.298461943313761</v>
      </c>
      <c r="X3" s="46">
        <v>59.250621012358515</v>
      </c>
      <c r="Y3" s="46">
        <v>58.100535446580345</v>
      </c>
      <c r="Z3" s="46">
        <v>58.679281333545418</v>
      </c>
      <c r="AA3" s="46">
        <v>57.615123254536599</v>
      </c>
      <c r="AB3" s="46">
        <v>57.103830725577495</v>
      </c>
      <c r="AC3" s="46">
        <v>57.721755753982947</v>
      </c>
      <c r="AD3" s="46">
        <v>56.748968715840732</v>
      </c>
      <c r="AE3" s="46">
        <v>56.477533596790764</v>
      </c>
      <c r="AF3" s="46">
        <v>57.59164914158201</v>
      </c>
      <c r="AG3" s="46">
        <v>59.377737896299898</v>
      </c>
      <c r="AH3" s="46">
        <v>59.803056524079778</v>
      </c>
      <c r="AI3" s="46">
        <v>61.039622211277866</v>
      </c>
      <c r="AJ3" s="46">
        <v>61.492964889384425</v>
      </c>
      <c r="AK3" s="46">
        <v>62.420610815691461</v>
      </c>
      <c r="AL3" s="46">
        <v>62.558442834664973</v>
      </c>
      <c r="AM3" s="46">
        <v>63.014092168723892</v>
      </c>
      <c r="AN3" s="46">
        <v>63.149279082920316</v>
      </c>
      <c r="AO3" s="46">
        <v>63.298344568128151</v>
      </c>
      <c r="AP3" s="46">
        <v>63.672079535258518</v>
      </c>
      <c r="AQ3" s="46">
        <v>63.607287026310985</v>
      </c>
      <c r="AR3" s="13">
        <f>AQ3-G3</f>
        <v>-2.7034727594184176</v>
      </c>
      <c r="AS3" s="47">
        <f>'Доли в срочных'!B7</f>
        <v>62.899559059360165</v>
      </c>
      <c r="AT3" s="47">
        <f>'Доли в срочных'!C7</f>
        <v>62.038991248609122</v>
      </c>
      <c r="AU3" s="47">
        <f>'Доли в срочных'!D7</f>
        <v>62.55395616478576</v>
      </c>
      <c r="AV3" s="47">
        <f>'Доли в срочных'!E7</f>
        <v>63.660402551224479</v>
      </c>
      <c r="AW3" s="47">
        <f>'Доли в срочных'!F7</f>
        <v>63.583499959972066</v>
      </c>
      <c r="AX3" s="47">
        <f>'Доли в срочных'!G7</f>
        <v>62.485520812187104</v>
      </c>
      <c r="AY3" s="47">
        <f>'Доли в срочных'!H7</f>
        <v>63.669820769289998</v>
      </c>
      <c r="AZ3" s="47">
        <f>'Доли в срочных'!I7</f>
        <v>64.731571416218941</v>
      </c>
      <c r="BA3" s="47">
        <f>'Доли в срочных'!J7</f>
        <v>62.809974539625799</v>
      </c>
      <c r="BB3" s="47">
        <f>'Доли в срочных'!K7</f>
        <v>56.989993592560907</v>
      </c>
      <c r="BC3" s="47">
        <f>'Доли в срочных'!L7</f>
        <v>57.450386173008106</v>
      </c>
      <c r="BD3" s="47">
        <f>'Доли в срочных'!M7</f>
        <v>54.869975519347449</v>
      </c>
      <c r="BE3" s="47">
        <f>'Доли в срочных'!N7</f>
        <v>52.556033034181283</v>
      </c>
      <c r="BF3" s="47">
        <f>'Доли в срочных'!AM7</f>
        <v>65.103425796677655</v>
      </c>
    </row>
    <row r="4" spans="1:58" ht="12.6" customHeight="1" x14ac:dyDescent="0.2">
      <c r="A4" s="141"/>
      <c r="B4" s="39" t="s">
        <v>52</v>
      </c>
      <c r="C4" s="47">
        <v>22.745371395382254</v>
      </c>
      <c r="D4" s="47">
        <v>24.146331674324674</v>
      </c>
      <c r="E4" s="47">
        <v>25.396886572752141</v>
      </c>
      <c r="F4" s="47">
        <v>26.933646369373847</v>
      </c>
      <c r="G4" s="47">
        <v>29.897459208360779</v>
      </c>
      <c r="H4" s="47">
        <v>31.778771651594923</v>
      </c>
      <c r="I4" s="47">
        <v>31.582501215006424</v>
      </c>
      <c r="J4" s="47">
        <v>31.332862017108571</v>
      </c>
      <c r="K4" s="47">
        <v>33.511420412871132</v>
      </c>
      <c r="L4" s="47">
        <v>33.671048074559089</v>
      </c>
      <c r="M4" s="47">
        <v>34.935310023418545</v>
      </c>
      <c r="N4" s="47">
        <v>36.596295971856293</v>
      </c>
      <c r="O4" s="47">
        <v>37.64780675171356</v>
      </c>
      <c r="P4" s="47">
        <v>42.231215671295189</v>
      </c>
      <c r="Q4" s="47">
        <v>44.457533237725386</v>
      </c>
      <c r="R4" s="47">
        <v>45.102236304953472</v>
      </c>
      <c r="S4" s="47">
        <v>45.618115091853532</v>
      </c>
      <c r="T4" s="47">
        <v>49.39529604825195</v>
      </c>
      <c r="U4" s="47">
        <v>49.102098183158482</v>
      </c>
      <c r="V4" s="47">
        <v>50.046253310213409</v>
      </c>
      <c r="W4" s="47">
        <v>53.692578437933037</v>
      </c>
      <c r="X4" s="47">
        <v>56.131937910615349</v>
      </c>
      <c r="Y4" s="47">
        <v>60.226373597476638</v>
      </c>
      <c r="Z4" s="47">
        <v>62.643687629802599</v>
      </c>
      <c r="AA4" s="47">
        <v>60.997230380538333</v>
      </c>
      <c r="AB4" s="47">
        <v>62.858005296664167</v>
      </c>
      <c r="AC4" s="47">
        <v>65.555275217837604</v>
      </c>
      <c r="AD4" s="47">
        <v>64.364090011074907</v>
      </c>
      <c r="AE4" s="47">
        <v>62.532016094987441</v>
      </c>
      <c r="AF4" s="47">
        <v>65.781575491310647</v>
      </c>
      <c r="AG4" s="47">
        <v>64.900999828574939</v>
      </c>
      <c r="AH4" s="47">
        <v>63.869169037496654</v>
      </c>
      <c r="AI4" s="47">
        <v>66.746592019337086</v>
      </c>
      <c r="AJ4" s="47">
        <v>66.673538716451191</v>
      </c>
      <c r="AK4" s="47">
        <v>66.295546775924024</v>
      </c>
      <c r="AL4" s="47">
        <v>68.053514040345163</v>
      </c>
      <c r="AM4" s="47">
        <v>66.005543130578147</v>
      </c>
      <c r="AN4" s="47">
        <v>66.048702218329623</v>
      </c>
      <c r="AO4" s="47">
        <v>67.101389622754425</v>
      </c>
      <c r="AP4" s="47">
        <v>65.043586539430905</v>
      </c>
      <c r="AQ4" s="47">
        <v>65.41921205087948</v>
      </c>
      <c r="AR4" s="13"/>
      <c r="AS4" s="47">
        <f>'Доли в срочных'!B4</f>
        <v>63.97716544366655</v>
      </c>
      <c r="AT4" s="47">
        <f>'Доли в срочных'!C4</f>
        <v>68.157824340887245</v>
      </c>
      <c r="AU4" s="47">
        <f>'Доли в срочных'!D4</f>
        <v>68.507815580130725</v>
      </c>
      <c r="AV4" s="47">
        <f>'Доли в срочных'!E4</f>
        <v>68.521660328701117</v>
      </c>
      <c r="AW4" s="47">
        <f>'Доли в срочных'!F4</f>
        <v>69.53960446215838</v>
      </c>
      <c r="AX4" s="47">
        <f>'Доли в срочных'!G4</f>
        <v>67.437157737911477</v>
      </c>
      <c r="AY4" s="47">
        <f>'Доли в срочных'!H4</f>
        <v>64.404426302656987</v>
      </c>
      <c r="AZ4" s="47">
        <f>'Доли в срочных'!I4</f>
        <v>66.845146654309843</v>
      </c>
      <c r="BA4" s="47">
        <f>'Доли в срочных'!J4</f>
        <v>70.086991779419236</v>
      </c>
      <c r="BB4" s="47">
        <f>'Доли в срочных'!K4</f>
        <v>64.727568535956308</v>
      </c>
      <c r="BC4" s="47">
        <f>'Доли в срочных'!L4</f>
        <v>66.057110965783423</v>
      </c>
      <c r="BD4" s="47">
        <f>'Доли в срочных'!M4</f>
        <v>64.230425961659179</v>
      </c>
      <c r="BE4" s="47">
        <f>'Доли в срочных'!N4</f>
        <v>61.126925826705005</v>
      </c>
      <c r="BF4" s="47">
        <f>'Доли в срочных'!AM4</f>
        <v>67.123145874167761</v>
      </c>
    </row>
    <row r="5" spans="1:58" ht="12.6" customHeight="1" x14ac:dyDescent="0.2">
      <c r="A5" s="141"/>
      <c r="B5" s="39" t="s">
        <v>53</v>
      </c>
      <c r="C5" s="47">
        <v>58.768489564744264</v>
      </c>
      <c r="D5" s="47">
        <v>51.947322649409244</v>
      </c>
      <c r="E5" s="47">
        <v>53.20020388218876</v>
      </c>
      <c r="F5" s="47">
        <v>53.164223945900282</v>
      </c>
      <c r="G5" s="47">
        <v>49.146145324477338</v>
      </c>
      <c r="H5" s="47">
        <v>48.515039362392137</v>
      </c>
      <c r="I5" s="47">
        <v>45.900454227376635</v>
      </c>
      <c r="J5" s="47">
        <v>42.721062320650461</v>
      </c>
      <c r="K5" s="47">
        <v>43.6844339449068</v>
      </c>
      <c r="L5" s="47">
        <v>43.798380497673854</v>
      </c>
      <c r="M5" s="47">
        <v>43.142437165034416</v>
      </c>
      <c r="N5" s="47">
        <v>44.248893595898707</v>
      </c>
      <c r="O5" s="47">
        <v>45.01242913856936</v>
      </c>
      <c r="P5" s="47">
        <v>48.260596691472216</v>
      </c>
      <c r="Q5" s="47">
        <v>47.869605074334729</v>
      </c>
      <c r="R5" s="47">
        <v>49.076397263127319</v>
      </c>
      <c r="S5" s="47">
        <v>50.116972097173765</v>
      </c>
      <c r="T5" s="47">
        <v>51.372204909224273</v>
      </c>
      <c r="U5" s="47">
        <v>52.745266045025993</v>
      </c>
      <c r="V5" s="47">
        <v>54.092992751654435</v>
      </c>
      <c r="W5" s="47">
        <v>55.851431036568236</v>
      </c>
      <c r="X5" s="47">
        <v>56.335205574425352</v>
      </c>
      <c r="Y5" s="47">
        <v>56.95026451315195</v>
      </c>
      <c r="Z5" s="47">
        <v>57.839663686070594</v>
      </c>
      <c r="AA5" s="47">
        <v>57.51511971526849</v>
      </c>
      <c r="AB5" s="47">
        <v>57.255217358172587</v>
      </c>
      <c r="AC5" s="47">
        <v>58.774524306517208</v>
      </c>
      <c r="AD5" s="47">
        <v>60.572242527336584</v>
      </c>
      <c r="AE5" s="47">
        <v>61.907664093461094</v>
      </c>
      <c r="AF5" s="47">
        <v>62.495434353964306</v>
      </c>
      <c r="AG5" s="47">
        <v>63.083436994950617</v>
      </c>
      <c r="AH5" s="47">
        <v>64.448639718377137</v>
      </c>
      <c r="AI5" s="47">
        <v>66.208993997083951</v>
      </c>
      <c r="AJ5" s="47">
        <v>67.572457652942461</v>
      </c>
      <c r="AK5" s="47">
        <v>68.917915006964208</v>
      </c>
      <c r="AL5" s="47">
        <v>68.913978242846056</v>
      </c>
      <c r="AM5" s="47">
        <v>69.196674897111492</v>
      </c>
      <c r="AN5" s="47">
        <v>69.450042490745489</v>
      </c>
      <c r="AO5" s="47">
        <v>69.552855892105285</v>
      </c>
      <c r="AP5" s="47">
        <v>69.817299911795459</v>
      </c>
      <c r="AQ5" s="47">
        <v>69.617552096348078</v>
      </c>
      <c r="AR5" s="13"/>
      <c r="AS5" s="47">
        <f>'Доли в срочных'!B10</f>
        <v>70.180245306442245</v>
      </c>
      <c r="AT5" s="47">
        <f>'Доли в срочных'!C10</f>
        <v>68.636430881344992</v>
      </c>
      <c r="AU5" s="47">
        <f>'Доли в срочных'!D10</f>
        <v>68.475355223671471</v>
      </c>
      <c r="AV5" s="47">
        <f>'Доли в срочных'!E10</f>
        <v>69.182324366745092</v>
      </c>
      <c r="AW5" s="47">
        <f>'Доли в срочных'!F10</f>
        <v>69.58122289807956</v>
      </c>
      <c r="AX5" s="47">
        <f>'Доли в срочных'!G10</f>
        <v>68.634103955008172</v>
      </c>
      <c r="AY5" s="47">
        <f>'Доли в срочных'!H10</f>
        <v>68.743223715730892</v>
      </c>
      <c r="AZ5" s="47">
        <f>'Доли в срочных'!I10</f>
        <v>69.261957913765713</v>
      </c>
      <c r="BA5" s="47">
        <f>'Доли в срочных'!J10</f>
        <v>69.018495109969706</v>
      </c>
      <c r="BB5" s="47">
        <f>'Доли в срочных'!K10</f>
        <v>67.168124297677679</v>
      </c>
      <c r="BC5" s="47">
        <f>'Доли в срочных'!L10</f>
        <v>65.649474227053602</v>
      </c>
      <c r="BD5" s="47">
        <f>'Доли в срочных'!M10</f>
        <v>61.743960198067484</v>
      </c>
      <c r="BE5" s="47">
        <f>'Доли в срочных'!N10</f>
        <v>58.814563181335103</v>
      </c>
      <c r="BF5" s="47">
        <f>'Доли в срочных'!AM10</f>
        <v>63.070972873485623</v>
      </c>
    </row>
    <row r="6" spans="1:58" ht="12.6" customHeight="1" x14ac:dyDescent="0.2">
      <c r="A6" s="141"/>
      <c r="B6" s="39" t="s">
        <v>54</v>
      </c>
      <c r="C6" s="47">
        <v>19.515635502734323</v>
      </c>
      <c r="D6" s="47">
        <v>17.617113097073474</v>
      </c>
      <c r="E6" s="47">
        <v>18.654544096223638</v>
      </c>
      <c r="F6" s="47">
        <v>19.855882375840366</v>
      </c>
      <c r="G6" s="47">
        <v>22.158485380808546</v>
      </c>
      <c r="H6" s="47">
        <v>23.384673169445513</v>
      </c>
      <c r="I6" s="47">
        <v>22.606186801980094</v>
      </c>
      <c r="J6" s="47">
        <v>21.405592923028021</v>
      </c>
      <c r="K6" s="47">
        <v>23.900933111223868</v>
      </c>
      <c r="L6" s="47">
        <v>24.756718916185207</v>
      </c>
      <c r="M6" s="47">
        <v>25.383082324958632</v>
      </c>
      <c r="N6" s="47">
        <v>27.418144512120996</v>
      </c>
      <c r="O6" s="47">
        <v>29.204931241134403</v>
      </c>
      <c r="P6" s="47">
        <v>34.556033139095057</v>
      </c>
      <c r="Q6" s="47">
        <v>36.798112705490681</v>
      </c>
      <c r="R6" s="47">
        <v>38.398488157915345</v>
      </c>
      <c r="S6" s="47">
        <v>39.329797620285845</v>
      </c>
      <c r="T6" s="47">
        <v>42.616736876211007</v>
      </c>
      <c r="U6" s="47">
        <v>42.584190319969423</v>
      </c>
      <c r="V6" s="47">
        <v>45.069961044987629</v>
      </c>
      <c r="W6" s="47">
        <v>49.732768018443608</v>
      </c>
      <c r="X6" s="47">
        <v>53.370013220132229</v>
      </c>
      <c r="Y6" s="47">
        <v>59.034030958877551</v>
      </c>
      <c r="Z6" s="47">
        <v>61.747351090022526</v>
      </c>
      <c r="AA6" s="47">
        <v>60.891356207179669</v>
      </c>
      <c r="AB6" s="47">
        <v>63.024640201455604</v>
      </c>
      <c r="AC6" s="47">
        <v>66.750904330433229</v>
      </c>
      <c r="AD6" s="47">
        <v>68.70039198251331</v>
      </c>
      <c r="AE6" s="47">
        <v>68.544256487921842</v>
      </c>
      <c r="AF6" s="47">
        <v>71.382719012004188</v>
      </c>
      <c r="AG6" s="47">
        <v>68.951403369251935</v>
      </c>
      <c r="AH6" s="47">
        <v>68.83063126378083</v>
      </c>
      <c r="AI6" s="47">
        <v>72.399305191251472</v>
      </c>
      <c r="AJ6" s="47">
        <v>73.26522679854682</v>
      </c>
      <c r="AK6" s="47">
        <v>73.196213204239527</v>
      </c>
      <c r="AL6" s="47">
        <v>74.967326015413121</v>
      </c>
      <c r="AM6" s="47">
        <v>72.481642318451875</v>
      </c>
      <c r="AN6" s="47">
        <v>72.638769984456147</v>
      </c>
      <c r="AO6" s="47">
        <v>73.731697126411603</v>
      </c>
      <c r="AP6" s="47">
        <v>71.321205441912809</v>
      </c>
      <c r="AQ6" s="47">
        <v>71.600720135861323</v>
      </c>
      <c r="AR6" s="13"/>
      <c r="AS6" s="47">
        <f>'Доли в срочных'!B13</f>
        <v>71.382585696826197</v>
      </c>
      <c r="AT6" s="47">
        <f>'Доли в срочных'!C13</f>
        <v>75.405961722516579</v>
      </c>
      <c r="AU6" s="47">
        <f>'Доли в срочных'!D13</f>
        <v>74.992810927728996</v>
      </c>
      <c r="AV6" s="47">
        <f>'Доли в срочных'!E13</f>
        <v>74.465249056408126</v>
      </c>
      <c r="AW6" s="47">
        <f>'Доли в срочных'!F13</f>
        <v>76.09915656375982</v>
      </c>
      <c r="AX6" s="47">
        <f>'Доли в срочных'!G13</f>
        <v>74.072982579851782</v>
      </c>
      <c r="AY6" s="47">
        <f>'Доли в срочных'!H13</f>
        <v>69.536364828944428</v>
      </c>
      <c r="AZ6" s="47">
        <f>'Доли в срочных'!I13</f>
        <v>71.523456530058382</v>
      </c>
      <c r="BA6" s="47">
        <f>'Доли в срочных'!J13</f>
        <v>77.014817070950414</v>
      </c>
      <c r="BB6" s="47">
        <f>'Доли в срочных'!K13</f>
        <v>76.2875918181727</v>
      </c>
      <c r="BC6" s="47">
        <f>'Доли в срочных'!L13</f>
        <v>75.484516166738814</v>
      </c>
      <c r="BD6" s="47">
        <f>'Доли в срочных'!M13</f>
        <v>72.277066401883644</v>
      </c>
      <c r="BE6" s="47">
        <f>'Доли в срочных'!N13</f>
        <v>68.40610361092736</v>
      </c>
      <c r="BF6" s="47">
        <f>'Доли в срочных'!AM13</f>
        <v>65.027639648860031</v>
      </c>
    </row>
    <row r="7" spans="1:58" ht="12.6" customHeight="1" x14ac:dyDescent="0.2">
      <c r="A7" s="142" t="s">
        <v>49</v>
      </c>
      <c r="B7" s="40" t="s">
        <v>51</v>
      </c>
      <c r="C7" s="48">
        <v>52.683952720176883</v>
      </c>
      <c r="D7" s="48">
        <v>58.496709265886182</v>
      </c>
      <c r="E7" s="48">
        <v>58.680549626828082</v>
      </c>
      <c r="F7" s="48">
        <v>58.152774200109803</v>
      </c>
      <c r="G7" s="48">
        <v>45.565303497862111</v>
      </c>
      <c r="H7" s="48">
        <v>45.814999115589735</v>
      </c>
      <c r="I7" s="48">
        <v>43.395069413693506</v>
      </c>
      <c r="J7" s="48">
        <v>43.764311859806128</v>
      </c>
      <c r="K7" s="48">
        <v>39.212656378054618</v>
      </c>
      <c r="L7" s="48">
        <v>37.179514346811125</v>
      </c>
      <c r="M7" s="48">
        <v>36.276841392272807</v>
      </c>
      <c r="N7" s="48">
        <v>34.529539977485314</v>
      </c>
      <c r="O7" s="48">
        <v>34.547522801137468</v>
      </c>
      <c r="P7" s="48">
        <v>36.942800115878391</v>
      </c>
      <c r="Q7" s="48">
        <v>34.405005448767021</v>
      </c>
      <c r="R7" s="48">
        <v>34.461038894479969</v>
      </c>
      <c r="S7" s="48">
        <v>37.142059494677113</v>
      </c>
      <c r="T7" s="48">
        <v>38.948969574293187</v>
      </c>
      <c r="U7" s="48">
        <v>42.201509266545798</v>
      </c>
      <c r="V7" s="48">
        <v>42.067410394062868</v>
      </c>
      <c r="W7" s="48">
        <v>42.668066690475719</v>
      </c>
      <c r="X7" s="48">
        <v>43.218016127848784</v>
      </c>
      <c r="Y7" s="48">
        <v>43.360003065851281</v>
      </c>
      <c r="Z7" s="48">
        <v>46.205884979807053</v>
      </c>
      <c r="AA7" s="48">
        <v>46.86448508608013</v>
      </c>
      <c r="AB7" s="48">
        <v>46.820420680067542</v>
      </c>
      <c r="AC7" s="48">
        <v>47.355760628940274</v>
      </c>
      <c r="AD7" s="48">
        <v>44.760056839403674</v>
      </c>
      <c r="AE7" s="48">
        <v>44.329530736722091</v>
      </c>
      <c r="AF7" s="48">
        <v>44.73225685718748</v>
      </c>
      <c r="AG7" s="48">
        <v>48.799756465853591</v>
      </c>
      <c r="AH7" s="48">
        <v>48.547763189624938</v>
      </c>
      <c r="AI7" s="48">
        <v>48.381477626491574</v>
      </c>
      <c r="AJ7" s="48">
        <v>47.196190756879922</v>
      </c>
      <c r="AK7" s="48">
        <v>48.259748557710999</v>
      </c>
      <c r="AL7" s="48">
        <v>47.481084753208215</v>
      </c>
      <c r="AM7" s="48">
        <v>49.204610462297424</v>
      </c>
      <c r="AN7" s="48">
        <v>49.476704067689134</v>
      </c>
      <c r="AO7" s="48">
        <v>49.353943493625437</v>
      </c>
      <c r="AP7" s="48">
        <v>51.309400524617367</v>
      </c>
      <c r="AQ7" s="48">
        <v>51.896520358998963</v>
      </c>
      <c r="AR7" s="13">
        <f t="shared" ref="AR7:AR11" si="0">AQ7-G7</f>
        <v>6.331216861136852</v>
      </c>
      <c r="AS7" s="48">
        <f>'Доли в срочных'!B9</f>
        <v>51.045463625194763</v>
      </c>
      <c r="AT7" s="48">
        <f>'Доли в срочных'!C9</f>
        <v>48.620341453691623</v>
      </c>
      <c r="AU7" s="48">
        <f>'Доли в срочных'!D9</f>
        <v>49.542406690610875</v>
      </c>
      <c r="AV7" s="48">
        <f>'Доли в срочных'!E9</f>
        <v>50.94985034641433</v>
      </c>
      <c r="AW7" s="48">
        <f>'Доли в срочных'!F9</f>
        <v>49.741857339291471</v>
      </c>
      <c r="AX7" s="48">
        <f>'Доли в срочных'!G9</f>
        <v>49.803803550710349</v>
      </c>
      <c r="AY7" s="48">
        <f>'Доли в срочных'!H9</f>
        <v>54.588019497069176</v>
      </c>
      <c r="AZ7" s="48">
        <f>'Доли в срочных'!I9</f>
        <v>55.693021206273471</v>
      </c>
      <c r="BA7" s="48">
        <f>'Доли в срочных'!J9</f>
        <v>49.187105523469555</v>
      </c>
      <c r="BB7" s="48">
        <f>'Доли в срочных'!K9</f>
        <v>41.446814112047939</v>
      </c>
      <c r="BC7" s="48">
        <f>'Доли в срочных'!L9</f>
        <v>44.202306740035816</v>
      </c>
      <c r="BD7" s="48">
        <f>'Доли в срочных'!M9</f>
        <v>43.561618353545065</v>
      </c>
      <c r="BE7" s="48">
        <f>'Доли в срочных'!N9</f>
        <v>43.43751894681548</v>
      </c>
      <c r="BF7" s="48">
        <f>'Доли в срочных'!AM9</f>
        <v>57.055148603921189</v>
      </c>
    </row>
    <row r="8" spans="1:58" ht="12.6" customHeight="1" x14ac:dyDescent="0.2">
      <c r="A8" s="143"/>
      <c r="B8" s="40" t="s">
        <v>52</v>
      </c>
      <c r="C8" s="48">
        <v>15.458244590914576</v>
      </c>
      <c r="D8" s="48">
        <v>16.707801535581652</v>
      </c>
      <c r="E8" s="48">
        <v>17.0906325912221</v>
      </c>
      <c r="F8" s="48">
        <v>19.421850653662432</v>
      </c>
      <c r="G8" s="48">
        <v>24.630792136571436</v>
      </c>
      <c r="H8" s="48">
        <v>26.081299013743436</v>
      </c>
      <c r="I8" s="48">
        <v>27.185348552325344</v>
      </c>
      <c r="J8" s="48">
        <v>26.248728505056178</v>
      </c>
      <c r="K8" s="48">
        <v>29.100438616605611</v>
      </c>
      <c r="L8" s="48">
        <v>28.254419211687328</v>
      </c>
      <c r="M8" s="48">
        <v>29.794688909978635</v>
      </c>
      <c r="N8" s="48">
        <v>31.410475660606817</v>
      </c>
      <c r="O8" s="48">
        <v>31.798523099026117</v>
      </c>
      <c r="P8" s="48">
        <v>33.045052839867161</v>
      </c>
      <c r="Q8" s="48">
        <v>36.440723364441723</v>
      </c>
      <c r="R8" s="48">
        <v>36.403161865732287</v>
      </c>
      <c r="S8" s="48">
        <v>36.55864641328003</v>
      </c>
      <c r="T8" s="48">
        <v>41.335896518466562</v>
      </c>
      <c r="U8" s="48">
        <v>40.461157708248251</v>
      </c>
      <c r="V8" s="48">
        <v>39.318880633307451</v>
      </c>
      <c r="W8" s="48">
        <v>40.553304924769542</v>
      </c>
      <c r="X8" s="48">
        <v>40.181286336158848</v>
      </c>
      <c r="Y8" s="48">
        <v>39.918725868490256</v>
      </c>
      <c r="Z8" s="48">
        <v>40.00531471571486</v>
      </c>
      <c r="AA8" s="48">
        <v>36.175619095251953</v>
      </c>
      <c r="AB8" s="48">
        <v>36.990974096615489</v>
      </c>
      <c r="AC8" s="48">
        <v>37.898790968151204</v>
      </c>
      <c r="AD8" s="48">
        <v>35.205286102317977</v>
      </c>
      <c r="AE8" s="48">
        <v>32.148706147993231</v>
      </c>
      <c r="AF8" s="48">
        <v>36.290764390294086</v>
      </c>
      <c r="AG8" s="48">
        <v>34.434284987845402</v>
      </c>
      <c r="AH8" s="48">
        <v>33.32452443686654</v>
      </c>
      <c r="AI8" s="48">
        <v>36.317855499816403</v>
      </c>
      <c r="AJ8" s="48">
        <v>36.196356383765874</v>
      </c>
      <c r="AK8" s="48">
        <v>35.017861563734087</v>
      </c>
      <c r="AL8" s="48">
        <v>37.051300973384805</v>
      </c>
      <c r="AM8" s="48">
        <v>34.396191681024163</v>
      </c>
      <c r="AN8" s="48">
        <v>34.014982276718939</v>
      </c>
      <c r="AO8" s="48">
        <v>34.996962533865563</v>
      </c>
      <c r="AP8" s="48">
        <v>32.082992364834311</v>
      </c>
      <c r="AQ8" s="48">
        <v>32.901907002395575</v>
      </c>
      <c r="AR8" s="13"/>
      <c r="AS8" s="48">
        <f>'Доли в срочных'!B6</f>
        <v>31.965172186053636</v>
      </c>
      <c r="AT8" s="48">
        <f>'Доли в срочных'!C6</f>
        <v>37.144697400109663</v>
      </c>
      <c r="AU8" s="48">
        <f>'Доли в срочных'!D6</f>
        <v>37.241945516523835</v>
      </c>
      <c r="AV8" s="48">
        <f>'Доли в срочных'!E6</f>
        <v>37.421629969562758</v>
      </c>
      <c r="AW8" s="48">
        <f>'Доли в срочных'!F6</f>
        <v>38.508609504375102</v>
      </c>
      <c r="AX8" s="48">
        <f>'Доли в срочных'!G6</f>
        <v>36.701645501436644</v>
      </c>
      <c r="AY8" s="48">
        <f>'Доли в срочных'!H6</f>
        <v>33.0543696500701</v>
      </c>
      <c r="AZ8" s="48">
        <f>'Доли в срочных'!I6</f>
        <v>35.380633835720992</v>
      </c>
      <c r="BA8" s="48">
        <f>'Доли в срочных'!J6</f>
        <v>39.762829700673514</v>
      </c>
      <c r="BB8" s="48">
        <f>'Доли в срочных'!K6</f>
        <v>34.745850859666589</v>
      </c>
      <c r="BC8" s="48">
        <f>'Доли в срочных'!L6</f>
        <v>36.113073115666346</v>
      </c>
      <c r="BD8" s="48">
        <f>'Доли в срочных'!M6</f>
        <v>34.142238054075676</v>
      </c>
      <c r="BE8" s="48">
        <f>'Доли в срочных'!N6</f>
        <v>30.796749521043377</v>
      </c>
      <c r="BF8" s="48">
        <f>'Доли в срочных'!AM6</f>
        <v>46.880284575857893</v>
      </c>
    </row>
    <row r="9" spans="1:58" ht="12.6" customHeight="1" x14ac:dyDescent="0.2">
      <c r="A9" s="143"/>
      <c r="B9" s="40" t="s">
        <v>53</v>
      </c>
      <c r="C9" s="48">
        <v>33.150127317107888</v>
      </c>
      <c r="D9" s="48">
        <v>10.381605738060912</v>
      </c>
      <c r="E9" s="48">
        <v>12.087841023696026</v>
      </c>
      <c r="F9" s="48">
        <v>17.342538674774456</v>
      </c>
      <c r="G9" s="48">
        <v>14.208958844300259</v>
      </c>
      <c r="H9" s="48">
        <v>15.169332201929883</v>
      </c>
      <c r="I9" s="48">
        <v>17.299350694045913</v>
      </c>
      <c r="J9" s="48">
        <v>14.817358977826567</v>
      </c>
      <c r="K9" s="48">
        <v>15.146341745422498</v>
      </c>
      <c r="L9" s="48">
        <v>14.87687351969914</v>
      </c>
      <c r="M9" s="48">
        <v>12.302982840630291</v>
      </c>
      <c r="N9" s="48">
        <v>12.873300842474015</v>
      </c>
      <c r="O9" s="48">
        <v>15.18155133451787</v>
      </c>
      <c r="P9" s="48">
        <v>16.016976580250049</v>
      </c>
      <c r="Q9" s="48">
        <v>15.747260228422222</v>
      </c>
      <c r="R9" s="48">
        <v>16.976354669945088</v>
      </c>
      <c r="S9" s="48">
        <v>20.10564472400949</v>
      </c>
      <c r="T9" s="48">
        <v>21.831377078787213</v>
      </c>
      <c r="U9" s="48">
        <v>24.019163814568902</v>
      </c>
      <c r="V9" s="48">
        <v>26.564627091687303</v>
      </c>
      <c r="W9" s="48">
        <v>28.82188340660446</v>
      </c>
      <c r="X9" s="48">
        <v>31.326132075989111</v>
      </c>
      <c r="Y9" s="48">
        <v>32.833593084829651</v>
      </c>
      <c r="Z9" s="48">
        <v>37.014276263794486</v>
      </c>
      <c r="AA9" s="48">
        <v>37.676858686487229</v>
      </c>
      <c r="AB9" s="48">
        <v>37.358838795607099</v>
      </c>
      <c r="AC9" s="48">
        <v>39.706893308064814</v>
      </c>
      <c r="AD9" s="48">
        <v>41.153657562825288</v>
      </c>
      <c r="AE9" s="48">
        <v>41.46486457430705</v>
      </c>
      <c r="AF9" s="48">
        <v>41.013812208379782</v>
      </c>
      <c r="AG9" s="48">
        <v>40.692738131131428</v>
      </c>
      <c r="AH9" s="48">
        <v>41.685833059974996</v>
      </c>
      <c r="AI9" s="48">
        <v>43.50161613424082</v>
      </c>
      <c r="AJ9" s="48">
        <v>43.399920219565516</v>
      </c>
      <c r="AK9" s="48">
        <v>45.357061236986453</v>
      </c>
      <c r="AL9" s="48">
        <v>44.735759423526403</v>
      </c>
      <c r="AM9" s="48">
        <v>45.28115795600948</v>
      </c>
      <c r="AN9" s="48">
        <v>46.413892657384999</v>
      </c>
      <c r="AO9" s="48">
        <v>47.176793152376995</v>
      </c>
      <c r="AP9" s="48">
        <v>49.091642708622324</v>
      </c>
      <c r="AQ9" s="48">
        <v>51.070983098323254</v>
      </c>
      <c r="AR9" s="13"/>
      <c r="AS9" s="48">
        <f>'Доли в срочных'!B12</f>
        <v>53.268899943872874</v>
      </c>
      <c r="AT9" s="48">
        <f>'Доли в срочных'!C12</f>
        <v>50.201261513217986</v>
      </c>
      <c r="AU9" s="48">
        <f>'Доли в срочных'!D12</f>
        <v>49.46957928242594</v>
      </c>
      <c r="AV9" s="48">
        <f>'Доли в срочных'!E12</f>
        <v>49.412767894101286</v>
      </c>
      <c r="AW9" s="48">
        <f>'Доли в срочных'!F12</f>
        <v>48.958759378215177</v>
      </c>
      <c r="AX9" s="48">
        <f>'Доли в срочных'!G12</f>
        <v>48.416877710924901</v>
      </c>
      <c r="AY9" s="48">
        <f>'Доли в срочных'!H12</f>
        <v>52.007909527500154</v>
      </c>
      <c r="AZ9" s="48">
        <f>'Доли в срочных'!I12</f>
        <v>53.01833634992407</v>
      </c>
      <c r="BA9" s="48">
        <f>'Доли в срочных'!J12</f>
        <v>49.000574969999455</v>
      </c>
      <c r="BB9" s="48">
        <f>'Доли в срочных'!K12</f>
        <v>46.0214620436684</v>
      </c>
      <c r="BC9" s="48">
        <f>'Доли в срочных'!L12</f>
        <v>45.895896746359469</v>
      </c>
      <c r="BD9" s="48">
        <f>'Доли в срочных'!M12</f>
        <v>42.742863319035273</v>
      </c>
      <c r="BE9" s="48">
        <f>'Доли в срочных'!N12</f>
        <v>43.25671408490129</v>
      </c>
      <c r="BF9" s="48">
        <f>'Доли в срочных'!AM12</f>
        <v>46.159290725500348</v>
      </c>
    </row>
    <row r="10" spans="1:58" ht="12.6" customHeight="1" x14ac:dyDescent="0.2">
      <c r="A10" s="143"/>
      <c r="B10" s="40" t="s">
        <v>54</v>
      </c>
      <c r="C10" s="48">
        <v>9.7269586770421252</v>
      </c>
      <c r="D10" s="48">
        <v>2.965221124872893</v>
      </c>
      <c r="E10" s="48">
        <v>3.5206232440004599</v>
      </c>
      <c r="F10" s="48">
        <v>5.7918634365671799</v>
      </c>
      <c r="G10" s="48">
        <v>7.6808562674460221</v>
      </c>
      <c r="H10" s="48">
        <v>8.6355682663816822</v>
      </c>
      <c r="I10" s="48">
        <v>10.837454376280693</v>
      </c>
      <c r="J10" s="48">
        <v>8.887142655652406</v>
      </c>
      <c r="K10" s="48">
        <v>11.240432047828039</v>
      </c>
      <c r="L10" s="48">
        <v>11.305666342181835</v>
      </c>
      <c r="M10" s="48">
        <v>10.104638624337833</v>
      </c>
      <c r="N10" s="48">
        <v>11.710468545251167</v>
      </c>
      <c r="O10" s="48">
        <v>13.973591620621518</v>
      </c>
      <c r="P10" s="48">
        <v>14.327127854695204</v>
      </c>
      <c r="Q10" s="48">
        <v>16.679119971199903</v>
      </c>
      <c r="R10" s="48">
        <v>17.933247840806434</v>
      </c>
      <c r="S10" s="48">
        <v>19.790023794707615</v>
      </c>
      <c r="T10" s="48">
        <v>23.169456786088894</v>
      </c>
      <c r="U10" s="48">
        <v>23.028826694382442</v>
      </c>
      <c r="V10" s="48">
        <v>24.829228146913376</v>
      </c>
      <c r="W10" s="48">
        <v>27.393656567672615</v>
      </c>
      <c r="X10" s="48">
        <v>29.125254430552154</v>
      </c>
      <c r="Y10" s="48">
        <v>30.227913359952247</v>
      </c>
      <c r="Z10" s="48">
        <v>32.047305811026426</v>
      </c>
      <c r="AA10" s="48">
        <v>29.083613333479551</v>
      </c>
      <c r="AB10" s="48">
        <v>29.515782783398215</v>
      </c>
      <c r="AC10" s="48">
        <v>31.777441159421777</v>
      </c>
      <c r="AD10" s="48">
        <v>32.368897618033465</v>
      </c>
      <c r="AE10" s="48">
        <v>30.071330565914256</v>
      </c>
      <c r="AF10" s="48">
        <v>33.274151722728277</v>
      </c>
      <c r="AG10" s="48">
        <v>28.713838451427016</v>
      </c>
      <c r="AH10" s="48">
        <v>28.614320283146792</v>
      </c>
      <c r="AI10" s="48">
        <v>32.654750701525508</v>
      </c>
      <c r="AJ10" s="48">
        <v>33.284872544068925</v>
      </c>
      <c r="AK10" s="48">
        <v>32.9116462909085</v>
      </c>
      <c r="AL10" s="48">
        <v>34.909047062573464</v>
      </c>
      <c r="AM10" s="48">
        <v>31.653553400215973</v>
      </c>
      <c r="AN10" s="48">
        <v>31.909351962480315</v>
      </c>
      <c r="AO10" s="48">
        <v>33.453175622959208</v>
      </c>
      <c r="AP10" s="48">
        <v>30.69631764868797</v>
      </c>
      <c r="AQ10" s="48">
        <v>32.378595513517411</v>
      </c>
      <c r="AR10" s="13"/>
      <c r="AS10" s="48">
        <f>'Доли в срочных'!B15</f>
        <v>33.357509912538532</v>
      </c>
      <c r="AT10" s="48">
        <f>'Доли в срочных'!C15</f>
        <v>38.352479893385663</v>
      </c>
      <c r="AU10" s="48">
        <f>'Доли в срочных'!D15</f>
        <v>37.187199803731339</v>
      </c>
      <c r="AV10" s="48">
        <f>'Доли в срочных'!E15</f>
        <v>36.292674136089644</v>
      </c>
      <c r="AW10" s="48">
        <f>'Доли в срочных'!F15</f>
        <v>37.90235925157365</v>
      </c>
      <c r="AX10" s="48">
        <f>'Доли в срочных'!G15</f>
        <v>35.679585801583428</v>
      </c>
      <c r="AY10" s="48">
        <f>'Доли в срочных'!H15</f>
        <v>31.492050491806001</v>
      </c>
      <c r="AZ10" s="48">
        <f>'Доли в срочных'!I15</f>
        <v>33.681461417368041</v>
      </c>
      <c r="BA10" s="48">
        <f>'Доли в срочных'!J15</f>
        <v>39.612038501381157</v>
      </c>
      <c r="BB10" s="48">
        <f>'Доли в срочных'!K15</f>
        <v>38.580887114512599</v>
      </c>
      <c r="BC10" s="48">
        <f>'Доли в срочных'!L15</f>
        <v>37.49672804765958</v>
      </c>
      <c r="BD10" s="48">
        <f>'Доли в срочных'!M15</f>
        <v>33.500523389819378</v>
      </c>
      <c r="BE10" s="48">
        <f>'Доли в срочных'!N15</f>
        <v>30.668560752910089</v>
      </c>
      <c r="BF10" s="48">
        <f>'Доли в срочных'!AM15</f>
        <v>37.927526927560976</v>
      </c>
    </row>
    <row r="11" spans="1:58" ht="12.6" customHeight="1" x14ac:dyDescent="0.2">
      <c r="A11" s="144" t="s">
        <v>50</v>
      </c>
      <c r="B11" s="45" t="s">
        <v>51</v>
      </c>
      <c r="C11" s="49">
        <v>82.104789516555826</v>
      </c>
      <c r="D11" s="49">
        <v>81.784849487270534</v>
      </c>
      <c r="E11" s="49">
        <v>83.602017149744782</v>
      </c>
      <c r="F11" s="49">
        <v>83.211404056406309</v>
      </c>
      <c r="G11" s="49">
        <v>82.721194800749629</v>
      </c>
      <c r="H11" s="49">
        <v>81.26361919817812</v>
      </c>
      <c r="I11" s="49">
        <v>80.223475176786295</v>
      </c>
      <c r="J11" s="49">
        <v>78.695223675297385</v>
      </c>
      <c r="K11" s="49">
        <v>78.377459108935767</v>
      </c>
      <c r="L11" s="49">
        <v>78.100569240889612</v>
      </c>
      <c r="M11" s="49">
        <v>78.337378790358116</v>
      </c>
      <c r="N11" s="49">
        <v>78.217261224013981</v>
      </c>
      <c r="O11" s="49">
        <v>78.000959161419019</v>
      </c>
      <c r="P11" s="49">
        <v>77.547087074978378</v>
      </c>
      <c r="Q11" s="49">
        <v>77.046072548710455</v>
      </c>
      <c r="R11" s="49">
        <v>77.114272792171334</v>
      </c>
      <c r="S11" s="49">
        <v>77.068627880589119</v>
      </c>
      <c r="T11" s="49">
        <v>76.834189768161806</v>
      </c>
      <c r="U11" s="49">
        <v>77.002402291953004</v>
      </c>
      <c r="V11" s="49">
        <v>75.735769818045853</v>
      </c>
      <c r="W11" s="49">
        <v>74.126304459542666</v>
      </c>
      <c r="X11" s="49">
        <v>71.958122836409274</v>
      </c>
      <c r="Y11" s="49">
        <v>69.949857402211393</v>
      </c>
      <c r="Z11" s="49">
        <v>68.037102284151032</v>
      </c>
      <c r="AA11" s="49">
        <v>66.831604420718136</v>
      </c>
      <c r="AB11" s="49">
        <v>65.692849257770263</v>
      </c>
      <c r="AC11" s="49">
        <v>65.632251214566068</v>
      </c>
      <c r="AD11" s="49">
        <v>66.305201931547515</v>
      </c>
      <c r="AE11" s="49">
        <v>66.710388793049219</v>
      </c>
      <c r="AF11" s="49">
        <v>67.587589567108537</v>
      </c>
      <c r="AG11" s="49">
        <v>67.941848917539389</v>
      </c>
      <c r="AH11" s="49">
        <v>69.326076193335098</v>
      </c>
      <c r="AI11" s="49">
        <v>70.694790026473044</v>
      </c>
      <c r="AJ11" s="49">
        <v>72.623165715588712</v>
      </c>
      <c r="AK11" s="49">
        <v>73.557123812986234</v>
      </c>
      <c r="AL11" s="49">
        <v>73.937113414822988</v>
      </c>
      <c r="AM11" s="49">
        <v>74.298633720376685</v>
      </c>
      <c r="AN11" s="49">
        <v>74.344892373492229</v>
      </c>
      <c r="AO11" s="49">
        <v>74.3687488007334</v>
      </c>
      <c r="AP11" s="49">
        <v>74.189674484927878</v>
      </c>
      <c r="AQ11" s="49">
        <v>73.691141013689872</v>
      </c>
      <c r="AR11" s="13">
        <f t="shared" si="0"/>
        <v>-9.0300537870597566</v>
      </c>
      <c r="AS11" s="49">
        <f>'Доли в срочных'!B8</f>
        <v>73.905354498775509</v>
      </c>
      <c r="AT11" s="49">
        <f>'Доли в срочных'!C8</f>
        <v>73.260617275372084</v>
      </c>
      <c r="AU11" s="49">
        <f>'Доли в срочных'!D8</f>
        <v>73.364879412668742</v>
      </c>
      <c r="AV11" s="49">
        <f>'Доли в срочных'!E8</f>
        <v>74.469641140385093</v>
      </c>
      <c r="AW11" s="49">
        <f>'Доли в срочных'!F8</f>
        <v>74.774982168274533</v>
      </c>
      <c r="AX11" s="49">
        <f>'Доли в срочных'!G8</f>
        <v>73.508366624669733</v>
      </c>
      <c r="AY11" s="49">
        <f>'Доли в срочных'!H8</f>
        <v>72.241234659680785</v>
      </c>
      <c r="AZ11" s="49">
        <f>'Доли в срочных'!I8</f>
        <v>72.607323913799249</v>
      </c>
      <c r="BA11" s="49">
        <f>'Доли в срочных'!J8</f>
        <v>73.841272329630371</v>
      </c>
      <c r="BB11" s="49">
        <f>'Доли в срочных'!K8</f>
        <v>71.912420722372971</v>
      </c>
      <c r="BC11" s="49">
        <f>'Доли в срочных'!L8</f>
        <v>69.36137541787582</v>
      </c>
      <c r="BD11" s="49">
        <f>'Доли в срочных'!M8</f>
        <v>65.939258108342528</v>
      </c>
      <c r="BE11" s="49">
        <f>'Доли в срочных'!N8</f>
        <v>62.522434199760802</v>
      </c>
      <c r="BF11" s="49">
        <f>'Доли в срочных'!AM8</f>
        <v>71.424403410285493</v>
      </c>
    </row>
    <row r="12" spans="1:58" ht="12.6" customHeight="1" x14ac:dyDescent="0.2">
      <c r="A12" s="145"/>
      <c r="B12" s="45" t="s">
        <v>52</v>
      </c>
      <c r="C12" s="49">
        <v>29.018282917163145</v>
      </c>
      <c r="D12" s="49">
        <v>30.344476155917189</v>
      </c>
      <c r="E12" s="49">
        <v>32.14772192149222</v>
      </c>
      <c r="F12" s="49">
        <v>32.905028051338114</v>
      </c>
      <c r="G12" s="49">
        <v>34.063650194291149</v>
      </c>
      <c r="H12" s="49">
        <v>36.122034448695445</v>
      </c>
      <c r="I12" s="49">
        <v>34.996785856841775</v>
      </c>
      <c r="J12" s="49">
        <v>35.71056382355777</v>
      </c>
      <c r="K12" s="49">
        <v>36.939731044557789</v>
      </c>
      <c r="L12" s="49">
        <v>38.154284816353695</v>
      </c>
      <c r="M12" s="49">
        <v>39.154365257036133</v>
      </c>
      <c r="N12" s="49">
        <v>40.645800031038277</v>
      </c>
      <c r="O12" s="49">
        <v>42.624705751296112</v>
      </c>
      <c r="P12" s="49">
        <v>49.971144136442227</v>
      </c>
      <c r="Q12" s="49">
        <v>51.031742563388086</v>
      </c>
      <c r="R12" s="49">
        <v>52.407928128427749</v>
      </c>
      <c r="S12" s="49">
        <v>53.792953823338763</v>
      </c>
      <c r="T12" s="49">
        <v>56.161967995351567</v>
      </c>
      <c r="U12" s="49">
        <v>56.613964467858302</v>
      </c>
      <c r="V12" s="49">
        <v>59.38623518572853</v>
      </c>
      <c r="W12" s="49">
        <v>63.998032063827367</v>
      </c>
      <c r="X12" s="49">
        <v>68.774638151649668</v>
      </c>
      <c r="Y12" s="49">
        <v>76.551143184180745</v>
      </c>
      <c r="Z12" s="49">
        <v>79.627770423648698</v>
      </c>
      <c r="AA12" s="49">
        <v>82.277112198819196</v>
      </c>
      <c r="AB12" s="49">
        <v>84.463556673230755</v>
      </c>
      <c r="AC12" s="49">
        <v>86.660911284907101</v>
      </c>
      <c r="AD12" s="49">
        <v>87.606218630143388</v>
      </c>
      <c r="AE12" s="49">
        <v>88.12549644484173</v>
      </c>
      <c r="AF12" s="49">
        <v>88.70567333154483</v>
      </c>
      <c r="AG12" s="49">
        <v>89.567647973367485</v>
      </c>
      <c r="AH12" s="49">
        <v>89.712946554430744</v>
      </c>
      <c r="AI12" s="49">
        <v>89.956711758323777</v>
      </c>
      <c r="AJ12" s="49">
        <v>90.400507321970053</v>
      </c>
      <c r="AK12" s="49">
        <v>90.893260186809002</v>
      </c>
      <c r="AL12" s="49">
        <v>91.450531959837249</v>
      </c>
      <c r="AM12" s="49">
        <v>91.835509663467292</v>
      </c>
      <c r="AN12" s="49">
        <v>92.279192796530211</v>
      </c>
      <c r="AO12" s="49">
        <v>92.589044069635875</v>
      </c>
      <c r="AP12" s="49">
        <v>93.0851483288954</v>
      </c>
      <c r="AQ12" s="49">
        <v>93.419101143132849</v>
      </c>
      <c r="AS12" s="49">
        <f>'Доли в срочных'!B5</f>
        <v>93.698323954487634</v>
      </c>
      <c r="AT12" s="49">
        <f>'Доли в срочных'!C5</f>
        <v>94.093199193709651</v>
      </c>
      <c r="AU12" s="49">
        <f>'Доли в срочных'!D5</f>
        <v>94.485730217185989</v>
      </c>
      <c r="AV12" s="49">
        <f>'Доли в срочных'!E5</f>
        <v>94.969578787731294</v>
      </c>
      <c r="AW12" s="49">
        <f>'Доли в срочных'!F5</f>
        <v>94.629316535571206</v>
      </c>
      <c r="AX12" s="49">
        <f>'Доли в срочных'!G5</f>
        <v>94.152215751346844</v>
      </c>
      <c r="AY12" s="49">
        <f>'Доли в срочных'!H5</f>
        <v>93.992643772076633</v>
      </c>
      <c r="AZ12" s="49">
        <f>'Доли в срочных'!I5</f>
        <v>94.261790879340197</v>
      </c>
      <c r="BA12" s="49">
        <f>'Доли в срочных'!J5</f>
        <v>94.642381817030596</v>
      </c>
      <c r="BB12" s="49">
        <f>'Доли в срочных'!K5</f>
        <v>93.51189788195353</v>
      </c>
      <c r="BC12" s="49">
        <f>'Доли в срочных'!L5</f>
        <v>92.978984025585561</v>
      </c>
      <c r="BD12" s="49">
        <f>'Доли в срочных'!M5</f>
        <v>93.682507254865641</v>
      </c>
      <c r="BE12" s="49">
        <f>'Доли в срочных'!N5</f>
        <v>94.27736038092786</v>
      </c>
      <c r="BF12" s="49">
        <f>'Доли в срочных'!AM5</f>
        <v>83.021538789504419</v>
      </c>
    </row>
    <row r="13" spans="1:58" ht="12.6" customHeight="1" x14ac:dyDescent="0.2">
      <c r="A13" s="145"/>
      <c r="B13" s="45" t="s">
        <v>53</v>
      </c>
      <c r="C13" s="49">
        <v>70.517196324951243</v>
      </c>
      <c r="D13" s="49">
        <v>71.016632456498584</v>
      </c>
      <c r="E13" s="49">
        <v>70.96326634598843</v>
      </c>
      <c r="F13" s="49">
        <v>69.971519087149076</v>
      </c>
      <c r="G13" s="49">
        <v>69.130122317949201</v>
      </c>
      <c r="H13" s="49">
        <v>66.869311473879449</v>
      </c>
      <c r="I13" s="49">
        <v>63.151828881950031</v>
      </c>
      <c r="J13" s="49">
        <v>60.3820268507964</v>
      </c>
      <c r="K13" s="49">
        <v>61.158111317353281</v>
      </c>
      <c r="L13" s="49">
        <v>61.525374286591031</v>
      </c>
      <c r="M13" s="49">
        <v>62.402886281972648</v>
      </c>
      <c r="N13" s="49">
        <v>63.182854286664401</v>
      </c>
      <c r="O13" s="49">
        <v>63.947735082606563</v>
      </c>
      <c r="P13" s="49">
        <v>66.226191108390211</v>
      </c>
      <c r="Q13" s="49">
        <v>66.680250835756453</v>
      </c>
      <c r="R13" s="49">
        <v>67.802491723896679</v>
      </c>
      <c r="S13" s="49">
        <v>68.522078957859407</v>
      </c>
      <c r="T13" s="49">
        <v>69.627118506494085</v>
      </c>
      <c r="U13" s="49">
        <v>70.592684361164231</v>
      </c>
      <c r="V13" s="49">
        <v>69.961995100543689</v>
      </c>
      <c r="W13" s="49">
        <v>69.285190938854313</v>
      </c>
      <c r="X13" s="49">
        <v>67.916471388066427</v>
      </c>
      <c r="Y13" s="49">
        <v>67.05967826695904</v>
      </c>
      <c r="Z13" s="49">
        <v>65.689113190088179</v>
      </c>
      <c r="AA13" s="49">
        <v>64.992899442107316</v>
      </c>
      <c r="AB13" s="49">
        <v>64.533164138438266</v>
      </c>
      <c r="AC13" s="49">
        <v>65.137990663762707</v>
      </c>
      <c r="AD13" s="49">
        <v>66.792251108971485</v>
      </c>
      <c r="AE13" s="49">
        <v>68.189505665807829</v>
      </c>
      <c r="AF13" s="49">
        <v>69.32683780457829</v>
      </c>
      <c r="AG13" s="49">
        <v>70.05268397075028</v>
      </c>
      <c r="AH13" s="49">
        <v>71.602723905749087</v>
      </c>
      <c r="AI13" s="49">
        <v>73.201784554988535</v>
      </c>
      <c r="AJ13" s="49">
        <v>75.107522682613521</v>
      </c>
      <c r="AK13" s="49">
        <v>76.056525520011391</v>
      </c>
      <c r="AL13" s="49">
        <v>76.306852666690872</v>
      </c>
      <c r="AM13" s="49">
        <v>76.51630164597529</v>
      </c>
      <c r="AN13" s="49">
        <v>76.403129983752933</v>
      </c>
      <c r="AO13" s="49">
        <v>76.267495390178368</v>
      </c>
      <c r="AP13" s="49">
        <v>75.894689915544006</v>
      </c>
      <c r="AQ13" s="49">
        <v>75.242279814509743</v>
      </c>
      <c r="AS13" s="49">
        <f>'Доли в срочных'!B11</f>
        <v>75.536687244651361</v>
      </c>
      <c r="AT13" s="49">
        <f>'Доли в срочных'!C11</f>
        <v>74.722441339733606</v>
      </c>
      <c r="AU13" s="49">
        <f>'Доли в срочных'!D11</f>
        <v>74.699583445102618</v>
      </c>
      <c r="AV13" s="49">
        <f>'Доли в срочных'!E11</f>
        <v>75.807018000610142</v>
      </c>
      <c r="AW13" s="49">
        <f>'Доли в срочных'!F11</f>
        <v>76.366579150676699</v>
      </c>
      <c r="AX13" s="49">
        <f>'Доли в срочных'!G11</f>
        <v>75.484130088633734</v>
      </c>
      <c r="AY13" s="49">
        <f>'Доли в срочных'!H11</f>
        <v>74.297779803228138</v>
      </c>
      <c r="AZ13" s="49">
        <f>'Доли в срочных'!I11</f>
        <v>74.574545093479728</v>
      </c>
      <c r="BA13" s="49">
        <f>'Доли в срочных'!J11</f>
        <v>75.828832091094128</v>
      </c>
      <c r="BB13" s="49">
        <f>'Доли в срочных'!K11</f>
        <v>74.711704527729182</v>
      </c>
      <c r="BC13" s="49">
        <f>'Доли в срочных'!L11</f>
        <v>72.547428643258598</v>
      </c>
      <c r="BD13" s="49">
        <f>'Доли в срочных'!M11</f>
        <v>68.522436948910354</v>
      </c>
      <c r="BE13" s="49">
        <f>'Доли в срочных'!N11</f>
        <v>64.369272180618083</v>
      </c>
      <c r="BF13" s="49">
        <f>'Доли в срочных'!AM11</f>
        <v>70.571082213536357</v>
      </c>
    </row>
    <row r="14" spans="1:58" ht="12.6" customHeight="1" x14ac:dyDescent="0.2">
      <c r="A14" s="145"/>
      <c r="B14" s="45" t="s">
        <v>54</v>
      </c>
      <c r="C14" s="49">
        <v>24.922906537906243</v>
      </c>
      <c r="D14" s="49">
        <v>26.349185942803899</v>
      </c>
      <c r="E14" s="49">
        <v>27.287730205177379</v>
      </c>
      <c r="F14" s="49">
        <v>27.669169104711038</v>
      </c>
      <c r="G14" s="49">
        <v>28.467017268602618</v>
      </c>
      <c r="H14" s="49">
        <v>29.723719868227523</v>
      </c>
      <c r="I14" s="49">
        <v>27.54944089986494</v>
      </c>
      <c r="J14" s="49">
        <v>27.400349299562272</v>
      </c>
      <c r="K14" s="49">
        <v>28.82416174909223</v>
      </c>
      <c r="L14" s="49">
        <v>30.056849756099474</v>
      </c>
      <c r="M14" s="49">
        <v>31.190038028725692</v>
      </c>
      <c r="N14" s="49">
        <v>32.833137324763442</v>
      </c>
      <c r="O14" s="49">
        <v>34.945132078972435</v>
      </c>
      <c r="P14" s="49">
        <v>42.67599435202095</v>
      </c>
      <c r="Q14" s="49">
        <v>44.165909321601035</v>
      </c>
      <c r="R14" s="49">
        <v>46.079518474793261</v>
      </c>
      <c r="S14" s="49">
        <v>47.827573948770485</v>
      </c>
      <c r="T14" s="49">
        <v>50.893969085700839</v>
      </c>
      <c r="U14" s="49">
        <v>51.901404171166654</v>
      </c>
      <c r="V14" s="49">
        <v>54.858904160550345</v>
      </c>
      <c r="W14" s="49">
        <v>59.818412966332282</v>
      </c>
      <c r="X14" s="49">
        <v>64.911825135512132</v>
      </c>
      <c r="Y14" s="49">
        <v>73.388242496358444</v>
      </c>
      <c r="Z14" s="49">
        <v>76.879810535087955</v>
      </c>
      <c r="AA14" s="49">
        <v>80.013490121112937</v>
      </c>
      <c r="AB14" s="49">
        <v>82.972533895725178</v>
      </c>
      <c r="AC14" s="49">
        <v>86.008310474223251</v>
      </c>
      <c r="AD14" s="49">
        <v>88.249752266278719</v>
      </c>
      <c r="AE14" s="49">
        <v>90.079447220570202</v>
      </c>
      <c r="AF14" s="49">
        <v>90.988365151953943</v>
      </c>
      <c r="AG14" s="49">
        <v>92.350368063224977</v>
      </c>
      <c r="AH14" s="49">
        <v>92.659101711085569</v>
      </c>
      <c r="AI14" s="49">
        <v>93.14678316717584</v>
      </c>
      <c r="AJ14" s="49">
        <v>93.493014667895153</v>
      </c>
      <c r="AK14" s="49">
        <v>93.98173354735458</v>
      </c>
      <c r="AL14" s="49">
        <v>94.381594876355194</v>
      </c>
      <c r="AM14" s="49">
        <v>94.576624719872143</v>
      </c>
      <c r="AN14" s="49">
        <v>94.833946849116089</v>
      </c>
      <c r="AO14" s="49">
        <v>94.952988544283173</v>
      </c>
      <c r="AP14" s="49">
        <v>95.224427153200963</v>
      </c>
      <c r="AQ14" s="49">
        <v>95.3855062851121</v>
      </c>
      <c r="AS14" s="49">
        <f>'Доли в срочных'!B14</f>
        <v>95.766552232902455</v>
      </c>
      <c r="AT14" s="49">
        <f>'Доли в срочных'!C14</f>
        <v>95.970711395894782</v>
      </c>
      <c r="AU14" s="49">
        <f>'Доли в срочных'!D14</f>
        <v>96.20467920392089</v>
      </c>
      <c r="AV14" s="49">
        <f>'Доли в срочных'!E14</f>
        <v>96.675107579747348</v>
      </c>
      <c r="AW14" s="49">
        <f>'Доли в срочных'!F14</f>
        <v>96.643516075008804</v>
      </c>
      <c r="AX14" s="49">
        <f>'Доли в срочных'!G14</f>
        <v>96.682846160842814</v>
      </c>
      <c r="AY14" s="49">
        <f>'Доли в срочных'!H14</f>
        <v>96.66840251276335</v>
      </c>
      <c r="AZ14" s="49">
        <f>'Доли в срочных'!I14</f>
        <v>96.815717693563514</v>
      </c>
      <c r="BA14" s="49">
        <f>'Доли в срочных'!J14</f>
        <v>97.189837784323529</v>
      </c>
      <c r="BB14" s="49">
        <f>'Доли в срочных'!K14</f>
        <v>97.151969217608581</v>
      </c>
      <c r="BC14" s="49">
        <f>'Доли в срочных'!L14</f>
        <v>97.249891143024101</v>
      </c>
      <c r="BD14" s="49">
        <f>'Доли в срочных'!M14</f>
        <v>97.352531416716104</v>
      </c>
      <c r="BE14" s="49">
        <f>'Доли в срочных'!N14</f>
        <v>97.062200928405034</v>
      </c>
      <c r="BF14" s="49">
        <f>'Доли в срочных'!AM14</f>
        <v>82.029664367692831</v>
      </c>
    </row>
    <row r="15" spans="1:58" ht="12.6" customHeight="1" x14ac:dyDescent="0.2">
      <c r="A15" s="43"/>
      <c r="C15" s="94"/>
      <c r="D15" s="94"/>
      <c r="E15" s="94"/>
      <c r="F15" s="94"/>
      <c r="G15" s="94"/>
      <c r="H15" s="94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</row>
    <row r="16" spans="1:58" ht="12.6" customHeight="1" x14ac:dyDescent="0.2">
      <c r="A16" s="146" t="s">
        <v>55</v>
      </c>
      <c r="B16" s="41" t="s">
        <v>51</v>
      </c>
      <c r="C16" s="51">
        <v>54.892772186612603</v>
      </c>
      <c r="D16" s="51">
        <v>55.02401991801861</v>
      </c>
      <c r="E16" s="51">
        <v>58.144737182462272</v>
      </c>
      <c r="F16" s="51">
        <v>58.745796698926064</v>
      </c>
      <c r="G16" s="51">
        <v>57.975184675977822</v>
      </c>
      <c r="H16" s="51">
        <v>58.375130904079306</v>
      </c>
      <c r="I16" s="51">
        <v>58.891418337567544</v>
      </c>
      <c r="J16" s="51">
        <v>58.633140193395327</v>
      </c>
      <c r="K16" s="51">
        <v>58.329316660494399</v>
      </c>
      <c r="L16" s="51">
        <v>58.125851713967336</v>
      </c>
      <c r="M16" s="51">
        <v>58.182563797058521</v>
      </c>
      <c r="N16" s="51">
        <v>57.901474746470846</v>
      </c>
      <c r="O16" s="51">
        <v>57.57341681941395</v>
      </c>
      <c r="P16" s="51">
        <v>59.527944832204383</v>
      </c>
      <c r="Q16" s="51">
        <v>57.89125883294377</v>
      </c>
      <c r="R16" s="51">
        <v>57.340670168751643</v>
      </c>
      <c r="S16" s="51">
        <v>56.003755261950538</v>
      </c>
      <c r="T16" s="51">
        <v>55.212321520551995</v>
      </c>
      <c r="U16" s="51">
        <v>55.021533939027854</v>
      </c>
      <c r="V16" s="51">
        <v>54.381141452587819</v>
      </c>
      <c r="W16" s="51">
        <v>55.181713667011167</v>
      </c>
      <c r="X16" s="51">
        <v>55.643076863610453</v>
      </c>
      <c r="Y16" s="51">
        <v>58.622952478674591</v>
      </c>
      <c r="Z16" s="51">
        <v>58.37784337942611</v>
      </c>
      <c r="AA16" s="51">
        <v>56.740322363453743</v>
      </c>
      <c r="AB16" s="51">
        <v>55.372975129790646</v>
      </c>
      <c r="AC16" s="51">
        <v>54.843915159008596</v>
      </c>
      <c r="AD16" s="51">
        <v>53.481607119232855</v>
      </c>
      <c r="AE16" s="51">
        <v>51.75431841528588</v>
      </c>
      <c r="AF16" s="51">
        <v>53.262818748510199</v>
      </c>
      <c r="AG16" s="51">
        <v>52.525011855098292</v>
      </c>
      <c r="AH16" s="51">
        <v>52.093528330128748</v>
      </c>
      <c r="AI16" s="51">
        <v>52.25902893614105</v>
      </c>
      <c r="AJ16" s="51">
        <v>53.145491278152655</v>
      </c>
      <c r="AK16" s="51">
        <v>53.266583027550993</v>
      </c>
      <c r="AL16" s="51">
        <v>52.94697651896869</v>
      </c>
      <c r="AM16" s="51">
        <v>53.216533177279246</v>
      </c>
      <c r="AN16" s="51">
        <v>53.179336533247614</v>
      </c>
      <c r="AO16" s="51">
        <v>53.01072030536568</v>
      </c>
      <c r="AP16" s="51">
        <v>52.66941069762472</v>
      </c>
      <c r="AQ16" s="51">
        <v>53.634032876891268</v>
      </c>
      <c r="AS16" s="51">
        <f>'скв 20'!C135</f>
        <v>76.774402632385303</v>
      </c>
      <c r="AT16" s="51">
        <f>'скв 20'!D135</f>
        <v>76.636732745003144</v>
      </c>
      <c r="AU16" s="51">
        <f>'скв 20'!E135</f>
        <v>77.533644544750189</v>
      </c>
      <c r="AV16" s="51">
        <f>'скв 20'!F135</f>
        <v>78.193132975091004</v>
      </c>
      <c r="AW16" s="51">
        <f>'скв 20'!G135</f>
        <v>79.068948517592801</v>
      </c>
      <c r="AX16" s="51">
        <f>'скв 20'!H135</f>
        <v>78.050782980610279</v>
      </c>
      <c r="AY16" s="51">
        <f>'скв 20'!I135</f>
        <v>78.05005190061793</v>
      </c>
      <c r="AZ16" s="51">
        <f>'скв 20'!J135</f>
        <v>77.229941012757806</v>
      </c>
      <c r="BA16" s="51">
        <f>'скв 20'!K135</f>
        <v>76.676252611607438</v>
      </c>
      <c r="BB16" s="51">
        <f>'скв 20'!L135</f>
        <v>74.798948332683139</v>
      </c>
      <c r="BC16" s="51">
        <f>'скв 20'!M135</f>
        <v>0</v>
      </c>
      <c r="BD16" s="51">
        <f>'скв 20'!N135</f>
        <v>0</v>
      </c>
      <c r="BE16" s="51">
        <f>'скв 20'!O135</f>
        <v>0</v>
      </c>
      <c r="BF16" s="51">
        <f>'скв 20'!P135</f>
        <v>0</v>
      </c>
    </row>
    <row r="17" spans="1:58" ht="12.6" customHeight="1" x14ac:dyDescent="0.2">
      <c r="A17" s="146"/>
      <c r="B17" s="41" t="s">
        <v>52</v>
      </c>
      <c r="C17" s="51">
        <v>22.073165908560675</v>
      </c>
      <c r="D17" s="51">
        <v>23.244812757889559</v>
      </c>
      <c r="E17" s="51">
        <v>24.787269379304096</v>
      </c>
      <c r="F17" s="51">
        <v>26.036520074993298</v>
      </c>
      <c r="G17" s="51">
        <v>27.267373574768961</v>
      </c>
      <c r="H17" s="51">
        <v>27.707118931034834</v>
      </c>
      <c r="I17" s="51">
        <v>27.494511788230312</v>
      </c>
      <c r="J17" s="51">
        <v>31.475249739594673</v>
      </c>
      <c r="K17" s="51">
        <v>32.127311437764419</v>
      </c>
      <c r="L17" s="51">
        <v>32.67072848675901</v>
      </c>
      <c r="M17" s="51">
        <v>32.928398962754805</v>
      </c>
      <c r="N17" s="51">
        <v>33.730285225366053</v>
      </c>
      <c r="O17" s="51">
        <v>33.947291574235791</v>
      </c>
      <c r="P17" s="51">
        <v>36.472486329207662</v>
      </c>
      <c r="Q17" s="51">
        <v>36.950008332928981</v>
      </c>
      <c r="R17" s="51">
        <v>37.281409611693093</v>
      </c>
      <c r="S17" s="51">
        <v>37.838261904631956</v>
      </c>
      <c r="T17" s="51">
        <v>38.11026693442129</v>
      </c>
      <c r="U17" s="51">
        <v>38.052630882996134</v>
      </c>
      <c r="V17" s="51">
        <v>37.930489736738245</v>
      </c>
      <c r="W17" s="51">
        <v>38.770679801515513</v>
      </c>
      <c r="X17" s="51">
        <v>39.446781324729827</v>
      </c>
      <c r="Y17" s="51">
        <v>42.345439819361275</v>
      </c>
      <c r="Z17" s="51">
        <v>43.471456652645877</v>
      </c>
      <c r="AA17" s="51">
        <v>44.513189372354326</v>
      </c>
      <c r="AB17" s="51">
        <v>46.278497809019626</v>
      </c>
      <c r="AC17" s="51">
        <v>47.410801844034815</v>
      </c>
      <c r="AD17" s="51">
        <v>49.778092987875155</v>
      </c>
      <c r="AE17" s="51">
        <v>52.103891212825403</v>
      </c>
      <c r="AF17" s="51">
        <v>52.531952520912128</v>
      </c>
      <c r="AG17" s="51">
        <v>53.93413583993599</v>
      </c>
      <c r="AH17" s="51">
        <v>54.981915054638229</v>
      </c>
      <c r="AI17" s="51">
        <v>55.544585710535529</v>
      </c>
      <c r="AJ17" s="51">
        <v>55.989373410328255</v>
      </c>
      <c r="AK17" s="51">
        <v>57.437150207449342</v>
      </c>
      <c r="AL17" s="51">
        <v>58.397052395556535</v>
      </c>
      <c r="AM17" s="51">
        <v>59.044700968764815</v>
      </c>
      <c r="AN17" s="51">
        <v>59.576747560421474</v>
      </c>
      <c r="AO17" s="51">
        <v>59.733572467700178</v>
      </c>
      <c r="AP17" s="51">
        <v>59.600689661591645</v>
      </c>
      <c r="AQ17" s="51">
        <v>49.10321759131385</v>
      </c>
      <c r="AS17" s="51">
        <f>'скв 20'!C136</f>
        <v>54.520629132892736</v>
      </c>
      <c r="AT17" s="51">
        <f>'скв 20'!D136</f>
        <v>54.974383141256432</v>
      </c>
      <c r="AU17" s="51">
        <f>'скв 20'!E136</f>
        <v>56.640490377429551</v>
      </c>
      <c r="AV17" s="51">
        <f>'скв 20'!F136</f>
        <v>56.75914579458945</v>
      </c>
      <c r="AW17" s="51">
        <f>'скв 20'!G136</f>
        <v>56.549437787824928</v>
      </c>
      <c r="AX17" s="51">
        <f>'скв 20'!H136</f>
        <v>56.304543970283369</v>
      </c>
      <c r="AY17" s="51">
        <f>'скв 20'!I136</f>
        <v>56.977969019748009</v>
      </c>
      <c r="AZ17" s="51">
        <f>'скв 20'!J136</f>
        <v>56.567416824716346</v>
      </c>
      <c r="BA17" s="51">
        <f>'скв 20'!K136</f>
        <v>58.493999042931954</v>
      </c>
      <c r="BB17" s="51">
        <f>'скв 20'!L136</f>
        <v>60.023372094527339</v>
      </c>
      <c r="BC17" s="51">
        <f>'скв 20'!M136</f>
        <v>0</v>
      </c>
      <c r="BD17" s="51">
        <f>'скв 20'!N136</f>
        <v>0</v>
      </c>
      <c r="BE17" s="51">
        <f>'скв 20'!O136</f>
        <v>0</v>
      </c>
      <c r="BF17" s="51">
        <f>'скв 20'!P136</f>
        <v>0</v>
      </c>
    </row>
    <row r="18" spans="1:58" ht="12.6" customHeight="1" x14ac:dyDescent="0.2">
      <c r="A18" s="146"/>
      <c r="B18" s="41" t="s">
        <v>53</v>
      </c>
      <c r="C18" s="51">
        <v>44.065344520019025</v>
      </c>
      <c r="D18" s="51">
        <v>43.658340810245804</v>
      </c>
      <c r="E18" s="51">
        <v>43.31022465913982</v>
      </c>
      <c r="F18" s="51">
        <v>43.462152314729352</v>
      </c>
      <c r="G18" s="51">
        <v>43.655190201319122</v>
      </c>
      <c r="H18" s="51">
        <v>43.968599409821721</v>
      </c>
      <c r="I18" s="51">
        <v>46.259228239816544</v>
      </c>
      <c r="J18" s="51">
        <v>53.685362389438851</v>
      </c>
      <c r="K18" s="51">
        <v>54.079136579447407</v>
      </c>
      <c r="L18" s="51">
        <v>54.674464981257728</v>
      </c>
      <c r="M18" s="51">
        <v>55.527277786376402</v>
      </c>
      <c r="N18" s="51">
        <v>57.054185689335682</v>
      </c>
      <c r="O18" s="51">
        <v>58.142352810982423</v>
      </c>
      <c r="P18" s="51">
        <v>60.634055067238016</v>
      </c>
      <c r="Q18" s="51">
        <v>60.113986798153803</v>
      </c>
      <c r="R18" s="51">
        <v>59.834857790484776</v>
      </c>
      <c r="S18" s="51">
        <v>59.085174226225426</v>
      </c>
      <c r="T18" s="51">
        <v>57.555030405810925</v>
      </c>
      <c r="U18" s="51">
        <v>57.543838682764545</v>
      </c>
      <c r="V18" s="51">
        <v>58.047723274345984</v>
      </c>
      <c r="W18" s="51">
        <v>58.518370732278456</v>
      </c>
      <c r="X18" s="51">
        <v>58.914951967682029</v>
      </c>
      <c r="Y18" s="51">
        <v>61.312075378712002</v>
      </c>
      <c r="Z18" s="51">
        <v>61.789153255662136</v>
      </c>
      <c r="AA18" s="51">
        <v>61.500813098342611</v>
      </c>
      <c r="AB18" s="51">
        <v>61.239330571745434</v>
      </c>
      <c r="AC18" s="51">
        <v>60.46927167608915</v>
      </c>
      <c r="AD18" s="51">
        <v>59.385340854039889</v>
      </c>
      <c r="AE18" s="51">
        <v>58.053075339399697</v>
      </c>
      <c r="AF18" s="51">
        <v>60.050232228395963</v>
      </c>
      <c r="AG18" s="51">
        <v>59.688116088804463</v>
      </c>
      <c r="AH18" s="51">
        <v>59.408974313271692</v>
      </c>
      <c r="AI18" s="51">
        <v>59.458187295650454</v>
      </c>
      <c r="AJ18" s="51">
        <v>59.759849574547331</v>
      </c>
      <c r="AK18" s="51">
        <v>60.269308272720643</v>
      </c>
      <c r="AL18" s="51">
        <v>60.398968841877142</v>
      </c>
      <c r="AM18" s="51">
        <v>61.05841457288227</v>
      </c>
      <c r="AN18" s="51">
        <v>61.330998970100381</v>
      </c>
      <c r="AO18" s="51">
        <v>61.49730150359467</v>
      </c>
      <c r="AP18" s="51">
        <v>60.61744426671504</v>
      </c>
      <c r="AQ18" s="51">
        <v>54.307157044496655</v>
      </c>
      <c r="AS18" s="51">
        <f>'скв 20'!C137</f>
        <v>72.782159912646534</v>
      </c>
      <c r="AT18" s="51">
        <f>'скв 20'!D137</f>
        <v>73.094513369076324</v>
      </c>
      <c r="AU18" s="51">
        <f>'скв 20'!E137</f>
        <v>74.905246168839611</v>
      </c>
      <c r="AV18" s="51">
        <f>'скв 20'!F137</f>
        <v>75.448147522671931</v>
      </c>
      <c r="AW18" s="51">
        <f>'скв 20'!G137</f>
        <v>76.757505392549803</v>
      </c>
      <c r="AX18" s="51">
        <f>'скв 20'!H137</f>
        <v>77.39050378452427</v>
      </c>
      <c r="AY18" s="51">
        <f>'скв 20'!I137</f>
        <v>77.946313259622897</v>
      </c>
      <c r="AZ18" s="51">
        <f>'скв 20'!J137</f>
        <v>76.874127429560801</v>
      </c>
      <c r="BA18" s="51">
        <f>'скв 20'!K137</f>
        <v>77.377246419193455</v>
      </c>
      <c r="BB18" s="51">
        <f>'скв 20'!L137</f>
        <v>77.002585103016656</v>
      </c>
      <c r="BC18" s="51">
        <f>'скв 20'!M137</f>
        <v>0</v>
      </c>
      <c r="BD18" s="51">
        <f>'скв 20'!N137</f>
        <v>0</v>
      </c>
      <c r="BE18" s="51">
        <f>'скв 20'!O137</f>
        <v>0</v>
      </c>
      <c r="BF18" s="51">
        <f>'скв 20'!P137</f>
        <v>0</v>
      </c>
    </row>
    <row r="19" spans="1:58" ht="12.6" customHeight="1" x14ac:dyDescent="0.2">
      <c r="A19" s="146"/>
      <c r="B19" s="41" t="s">
        <v>54</v>
      </c>
      <c r="C19" s="51">
        <v>17.719303327251083</v>
      </c>
      <c r="D19" s="51">
        <v>18.443399862622218</v>
      </c>
      <c r="E19" s="51">
        <v>18.463274479143582</v>
      </c>
      <c r="F19" s="51">
        <v>19.262390047022159</v>
      </c>
      <c r="G19" s="51">
        <v>20.53227378407281</v>
      </c>
      <c r="H19" s="51">
        <v>20.86921580109793</v>
      </c>
      <c r="I19" s="51">
        <v>21.596947776126026</v>
      </c>
      <c r="J19" s="51">
        <v>28.819199749774388</v>
      </c>
      <c r="K19" s="51">
        <v>29.786346189097134</v>
      </c>
      <c r="L19" s="51">
        <v>30.730810542882548</v>
      </c>
      <c r="M19" s="51">
        <v>31.425639779990394</v>
      </c>
      <c r="N19" s="51">
        <v>33.236699060510475</v>
      </c>
      <c r="O19" s="51">
        <v>34.2827708272225</v>
      </c>
      <c r="P19" s="51">
        <v>37.150208099593563</v>
      </c>
      <c r="Q19" s="51">
        <v>38.368714873104182</v>
      </c>
      <c r="R19" s="51">
        <v>38.90307797696483</v>
      </c>
      <c r="S19" s="51">
        <v>39.920211187407439</v>
      </c>
      <c r="T19" s="51">
        <v>39.727344650758198</v>
      </c>
      <c r="U19" s="51">
        <v>39.797066364124703</v>
      </c>
      <c r="V19" s="51">
        <v>40.487931894667334</v>
      </c>
      <c r="W19" s="51">
        <v>41.115035826259714</v>
      </c>
      <c r="X19" s="51">
        <v>41.766315962069065</v>
      </c>
      <c r="Y19" s="51">
        <v>44.287884437499777</v>
      </c>
      <c r="Z19" s="51">
        <v>46.011706491040968</v>
      </c>
      <c r="AA19" s="51">
        <v>48.247822109040733</v>
      </c>
      <c r="AB19" s="51">
        <v>51.181353431285601</v>
      </c>
      <c r="AC19" s="51">
        <v>52.273731483017528</v>
      </c>
      <c r="AD19" s="51">
        <v>55.272990072029401</v>
      </c>
      <c r="AE19" s="51">
        <v>58.445212785260971</v>
      </c>
      <c r="AF19" s="51">
        <v>59.226243758311249</v>
      </c>
      <c r="AG19" s="51">
        <v>61.289420664908533</v>
      </c>
      <c r="AH19" s="51">
        <v>62.702989612721808</v>
      </c>
      <c r="AI19" s="51">
        <v>63.196373915045193</v>
      </c>
      <c r="AJ19" s="51">
        <v>62.957680996510412</v>
      </c>
      <c r="AK19" s="51">
        <v>64.988168458511666</v>
      </c>
      <c r="AL19" s="51">
        <v>66.616118798112765</v>
      </c>
      <c r="AM19" s="51">
        <v>67.745417692955229</v>
      </c>
      <c r="AN19" s="51">
        <v>68.709054175157519</v>
      </c>
      <c r="AO19" s="51">
        <v>69.296442997963609</v>
      </c>
      <c r="AP19" s="51">
        <v>68.594717261375948</v>
      </c>
      <c r="AQ19" s="51">
        <v>49.719477458271399</v>
      </c>
      <c r="AS19" s="51">
        <f>'скв 20'!C138</f>
        <v>51.6855750358446</v>
      </c>
      <c r="AT19" s="51">
        <f>'скв 20'!D138</f>
        <v>52.433417234078206</v>
      </c>
      <c r="AU19" s="51">
        <f>'скв 20'!E138</f>
        <v>54.720372036637656</v>
      </c>
      <c r="AV19" s="51">
        <f>'скв 20'!F138</f>
        <v>54.766604716237822</v>
      </c>
      <c r="AW19" s="51">
        <f>'скв 20'!G138</f>
        <v>54.896313373622917</v>
      </c>
      <c r="AX19" s="51">
        <f>'скв 20'!H138</f>
        <v>55.828229478500191</v>
      </c>
      <c r="AY19" s="51">
        <f>'скв 20'!I138</f>
        <v>56.90223790966121</v>
      </c>
      <c r="AZ19" s="51">
        <f>'скв 20'!J138</f>
        <v>56.306799569171929</v>
      </c>
      <c r="BA19" s="51">
        <f>'скв 20'!K138</f>
        <v>59.028766062881886</v>
      </c>
      <c r="BB19" s="51">
        <f>'скв 20'!L138</f>
        <v>61.791708585551476</v>
      </c>
      <c r="BC19" s="51">
        <f>'скв 20'!M138</f>
        <v>0</v>
      </c>
      <c r="BD19" s="51">
        <f>'скв 20'!N138</f>
        <v>0</v>
      </c>
      <c r="BE19" s="51">
        <f>'скв 20'!O138</f>
        <v>0</v>
      </c>
      <c r="BF19" s="51">
        <f>'скв 20'!P138</f>
        <v>0</v>
      </c>
    </row>
    <row r="20" spans="1:58" ht="12.6" customHeight="1" x14ac:dyDescent="0.2">
      <c r="A20" s="147" t="s">
        <v>56</v>
      </c>
      <c r="B20" s="44" t="s">
        <v>51</v>
      </c>
      <c r="C20" s="48">
        <v>54.056593135350347</v>
      </c>
      <c r="D20" s="48">
        <v>52.533490403426278</v>
      </c>
      <c r="E20" s="48">
        <v>55.02755320306931</v>
      </c>
      <c r="F20" s="48">
        <v>57.791559835843628</v>
      </c>
      <c r="G20" s="48">
        <v>53.278422616051081</v>
      </c>
      <c r="H20" s="48">
        <v>53.997350078103992</v>
      </c>
      <c r="I20" s="48">
        <v>54.580326417828864</v>
      </c>
      <c r="J20" s="48">
        <v>50.332834946900981</v>
      </c>
      <c r="K20" s="48">
        <v>48.457639584065447</v>
      </c>
      <c r="L20" s="48">
        <v>46.974623251088978</v>
      </c>
      <c r="M20" s="48">
        <v>46.966974351942532</v>
      </c>
      <c r="N20" s="48">
        <v>44.862917497026054</v>
      </c>
      <c r="O20" s="48">
        <v>44.304745737677905</v>
      </c>
      <c r="P20" s="48">
        <v>44.994616539644397</v>
      </c>
      <c r="Q20" s="48">
        <v>43.353627178358835</v>
      </c>
      <c r="R20" s="48">
        <v>45.004232884502585</v>
      </c>
      <c r="S20" s="48">
        <v>42.822335319177746</v>
      </c>
      <c r="T20" s="48">
        <v>42.118036891985646</v>
      </c>
      <c r="U20" s="48">
        <v>45.026859487205684</v>
      </c>
      <c r="V20" s="48">
        <v>43.729279746600099</v>
      </c>
      <c r="W20" s="48">
        <v>47.395592922450064</v>
      </c>
      <c r="X20" s="48">
        <v>49.021770314279657</v>
      </c>
      <c r="Y20" s="48">
        <v>50.77590921784941</v>
      </c>
      <c r="Z20" s="48">
        <v>52.853079721428166</v>
      </c>
      <c r="AA20" s="48">
        <v>49.876576611743864</v>
      </c>
      <c r="AB20" s="48">
        <v>49.478485167823322</v>
      </c>
      <c r="AC20" s="48">
        <v>54.607201568550366</v>
      </c>
      <c r="AD20" s="48">
        <v>54.255601042789571</v>
      </c>
      <c r="AE20" s="48">
        <v>49.311425566981121</v>
      </c>
      <c r="AF20" s="48">
        <v>57.276823929546971</v>
      </c>
      <c r="AG20" s="48">
        <v>54.862395790795595</v>
      </c>
      <c r="AH20" s="48">
        <v>53.888207258377086</v>
      </c>
      <c r="AI20" s="48">
        <v>54.488938495909977</v>
      </c>
      <c r="AJ20" s="48">
        <v>57.485337760229818</v>
      </c>
      <c r="AK20" s="48">
        <v>57.727807906648323</v>
      </c>
      <c r="AL20" s="48">
        <v>56.129861884051259</v>
      </c>
      <c r="AM20" s="48">
        <v>56.603913143997332</v>
      </c>
      <c r="AN20" s="48">
        <v>55.317599870695474</v>
      </c>
      <c r="AO20" s="48">
        <v>53.24242266883433</v>
      </c>
      <c r="AP20" s="48">
        <v>50.641487972982091</v>
      </c>
      <c r="AQ20" s="48">
        <v>53.515771759399556</v>
      </c>
      <c r="AS20" s="48">
        <f>'скв 20'!C139</f>
        <v>75.811956254306054</v>
      </c>
      <c r="AT20" s="48">
        <f>'скв 20'!D139</f>
        <v>74.570815655481908</v>
      </c>
      <c r="AU20" s="48">
        <f>'скв 20'!E139</f>
        <v>77.861348087881339</v>
      </c>
      <c r="AV20" s="48">
        <f>'скв 20'!F139</f>
        <v>80.099470144803547</v>
      </c>
      <c r="AW20" s="48">
        <f>'скв 20'!G139</f>
        <v>81.647989236255739</v>
      </c>
      <c r="AX20" s="48">
        <f>'скв 20'!H139</f>
        <v>78.241660841014564</v>
      </c>
      <c r="AY20" s="48">
        <f>'скв 20'!I139</f>
        <v>79.184781287481727</v>
      </c>
      <c r="AZ20" s="48">
        <f>'скв 20'!J139</f>
        <v>77.148586023389115</v>
      </c>
      <c r="BA20" s="48">
        <f>'скв 20'!K139</f>
        <v>74.397028967327401</v>
      </c>
      <c r="BB20" s="48">
        <f>'скв 20'!L139</f>
        <v>68.350400619664981</v>
      </c>
      <c r="BC20" s="48">
        <f>'скв 20'!M139</f>
        <v>0</v>
      </c>
      <c r="BD20" s="48">
        <f>'скв 20'!N139</f>
        <v>0</v>
      </c>
      <c r="BE20" s="48">
        <f>'скв 20'!O139</f>
        <v>0</v>
      </c>
      <c r="BF20" s="48">
        <f>'скв 20'!P139</f>
        <v>0</v>
      </c>
    </row>
    <row r="21" spans="1:58" ht="12.6" customHeight="1" x14ac:dyDescent="0.2">
      <c r="A21" s="147"/>
      <c r="B21" s="44" t="s">
        <v>52</v>
      </c>
      <c r="C21" s="48">
        <v>23.244812757889559</v>
      </c>
      <c r="D21" s="48">
        <v>8.410302595394846</v>
      </c>
      <c r="E21" s="48">
        <v>9.0245096804546936</v>
      </c>
      <c r="F21" s="48">
        <v>10.610010515405492</v>
      </c>
      <c r="G21" s="48">
        <v>13.577324091943421</v>
      </c>
      <c r="H21" s="48">
        <v>14.980022212461652</v>
      </c>
      <c r="I21" s="48">
        <v>15.374887428377242</v>
      </c>
      <c r="J21" s="48">
        <v>16.429789953765138</v>
      </c>
      <c r="K21" s="48">
        <v>17.753888943229644</v>
      </c>
      <c r="L21" s="48">
        <v>19.285913582648583</v>
      </c>
      <c r="M21" s="48">
        <v>20.293738100691684</v>
      </c>
      <c r="N21" s="48">
        <v>22.108825472364273</v>
      </c>
      <c r="O21" s="48">
        <v>22.643583207659105</v>
      </c>
      <c r="P21" s="48">
        <v>21.407444793577955</v>
      </c>
      <c r="Q21" s="48">
        <v>22.493199582848273</v>
      </c>
      <c r="R21" s="48">
        <v>22.03088121422309</v>
      </c>
      <c r="S21" s="48">
        <v>22.439490909787175</v>
      </c>
      <c r="T21" s="48">
        <v>23.984514192900715</v>
      </c>
      <c r="U21" s="48">
        <v>24.615656573124305</v>
      </c>
      <c r="V21" s="48">
        <v>24.959875129028571</v>
      </c>
      <c r="W21" s="48">
        <v>25.800396283048006</v>
      </c>
      <c r="X21" s="48">
        <v>26.356759738319756</v>
      </c>
      <c r="Y21" s="48">
        <v>26.466492274117869</v>
      </c>
      <c r="Z21" s="48">
        <v>26.202943727951823</v>
      </c>
      <c r="AA21" s="48">
        <v>26.830650802895434</v>
      </c>
      <c r="AB21" s="48">
        <v>27.582453754150226</v>
      </c>
      <c r="AC21" s="48">
        <v>26.403414103773649</v>
      </c>
      <c r="AD21" s="48">
        <v>29.126206918920051</v>
      </c>
      <c r="AE21" s="48">
        <v>34.074623155340177</v>
      </c>
      <c r="AF21" s="48">
        <v>32.88834252273233</v>
      </c>
      <c r="AG21" s="48">
        <v>33.950986922939371</v>
      </c>
      <c r="AH21" s="48">
        <v>34.222672071614355</v>
      </c>
      <c r="AI21" s="48">
        <v>33.601380408298084</v>
      </c>
      <c r="AJ21" s="48">
        <v>33.381667285891062</v>
      </c>
      <c r="AK21" s="48">
        <v>35.217871481283673</v>
      </c>
      <c r="AL21" s="48">
        <v>36.627394616065004</v>
      </c>
      <c r="AM21" s="48">
        <v>36.848050889830745</v>
      </c>
      <c r="AN21" s="48">
        <v>37.131187651599276</v>
      </c>
      <c r="AO21" s="48">
        <v>36.10501817133715</v>
      </c>
      <c r="AP21" s="48">
        <v>34.876048848725887</v>
      </c>
      <c r="AQ21" s="48">
        <v>33.12909760322573</v>
      </c>
      <c r="AS21" s="48">
        <f>'скв 20'!C140</f>
        <v>34.377162931113922</v>
      </c>
      <c r="AT21" s="48">
        <f>'скв 20'!D140</f>
        <v>33.609415966268507</v>
      </c>
      <c r="AU21" s="48">
        <f>'скв 20'!E140</f>
        <v>38.697031360611014</v>
      </c>
      <c r="AV21" s="48">
        <f>'скв 20'!F140</f>
        <v>36.766401676559688</v>
      </c>
      <c r="AW21" s="48">
        <f>'скв 20'!G140</f>
        <v>35.3408197594241</v>
      </c>
      <c r="AX21" s="48">
        <f>'скв 20'!H140</f>
        <v>34.127899047702989</v>
      </c>
      <c r="AY21" s="48">
        <f>'скв 20'!I140</f>
        <v>35.256658431646656</v>
      </c>
      <c r="AZ21" s="48">
        <f>'скв 20'!J140</f>
        <v>33.868240177080075</v>
      </c>
      <c r="BA21" s="48">
        <f>'скв 20'!K140</f>
        <v>34.299249904685752</v>
      </c>
      <c r="BB21" s="48">
        <f>'скв 20'!L140</f>
        <v>36.17166973509611</v>
      </c>
      <c r="BC21" s="48">
        <f>'скв 20'!M140</f>
        <v>0</v>
      </c>
      <c r="BD21" s="48">
        <f>'скв 20'!N140</f>
        <v>0</v>
      </c>
      <c r="BE21" s="48">
        <f>'скв 20'!O140</f>
        <v>0</v>
      </c>
      <c r="BF21" s="48">
        <f>'скв 20'!P140</f>
        <v>0</v>
      </c>
    </row>
    <row r="22" spans="1:58" ht="12.6" customHeight="1" x14ac:dyDescent="0.2">
      <c r="A22" s="147"/>
      <c r="B22" s="44" t="s">
        <v>53</v>
      </c>
      <c r="C22" s="48">
        <v>30.964158164433165</v>
      </c>
      <c r="D22" s="48">
        <v>21.760673311589162</v>
      </c>
      <c r="E22" s="48">
        <v>19.977487159611893</v>
      </c>
      <c r="F22" s="48">
        <v>20.199396203695692</v>
      </c>
      <c r="G22" s="48">
        <v>22.559012597150016</v>
      </c>
      <c r="H22" s="48">
        <v>21.745568900878311</v>
      </c>
      <c r="I22" s="48">
        <v>23.083975115386618</v>
      </c>
      <c r="J22" s="48">
        <v>21.505446837846506</v>
      </c>
      <c r="K22" s="48">
        <v>19.39489251251975</v>
      </c>
      <c r="L22" s="48">
        <v>17.843521466675274</v>
      </c>
      <c r="M22" s="48">
        <v>15.135865718310686</v>
      </c>
      <c r="N22" s="48">
        <v>12.648391774019238</v>
      </c>
      <c r="O22" s="48">
        <v>13.250165527684358</v>
      </c>
      <c r="P22" s="48">
        <v>14.259794546054817</v>
      </c>
      <c r="Q22" s="48">
        <v>13.535333254993317</v>
      </c>
      <c r="R22" s="48">
        <v>13.608428707920647</v>
      </c>
      <c r="S22" s="48">
        <v>12.713190236563342</v>
      </c>
      <c r="T22" s="48">
        <v>11.548893804523166</v>
      </c>
      <c r="U22" s="48">
        <v>14.121211074367993</v>
      </c>
      <c r="V22" s="48">
        <v>16.793656477179933</v>
      </c>
      <c r="W22" s="48">
        <v>19.401043882659401</v>
      </c>
      <c r="X22" s="48">
        <v>19.821832458283943</v>
      </c>
      <c r="Y22" s="48">
        <v>20.944262483904925</v>
      </c>
      <c r="Z22" s="48">
        <v>22.870150681880741</v>
      </c>
      <c r="AA22" s="48">
        <v>22.292588199191744</v>
      </c>
      <c r="AB22" s="48">
        <v>23.164021513360431</v>
      </c>
      <c r="AC22" s="48">
        <v>23.717404929172275</v>
      </c>
      <c r="AD22" s="48">
        <v>22.902043607117374</v>
      </c>
      <c r="AE22" s="48">
        <v>20.043204896256192</v>
      </c>
      <c r="AF22" s="48">
        <v>33.795790217508063</v>
      </c>
      <c r="AG22" s="48">
        <v>30.706876553048147</v>
      </c>
      <c r="AH22" s="48">
        <v>29.426745125341348</v>
      </c>
      <c r="AI22" s="48">
        <v>28.662332071481501</v>
      </c>
      <c r="AJ22" s="48">
        <v>31.681398474247541</v>
      </c>
      <c r="AK22" s="48">
        <v>33.420778951602578</v>
      </c>
      <c r="AL22" s="48">
        <v>34.043466587716111</v>
      </c>
      <c r="AM22" s="48">
        <v>36.583429625340045</v>
      </c>
      <c r="AN22" s="48">
        <v>36.215207001166263</v>
      </c>
      <c r="AO22" s="48">
        <v>33.422557245183114</v>
      </c>
      <c r="AP22" s="48">
        <v>24.604961677724241</v>
      </c>
      <c r="AQ22" s="48">
        <v>33.312666441222255</v>
      </c>
      <c r="AS22" s="48">
        <f>'скв 20'!C141</f>
        <v>57.06556115074315</v>
      </c>
      <c r="AT22" s="48">
        <f>'скв 20'!D141</f>
        <v>55.680120122910417</v>
      </c>
      <c r="AU22" s="48">
        <f>'скв 20'!E141</f>
        <v>65.926982642876126</v>
      </c>
      <c r="AV22" s="48">
        <f>'скв 20'!F141</f>
        <v>65.486459416952968</v>
      </c>
      <c r="AW22" s="48">
        <f>'скв 20'!G141</f>
        <v>66.7039957897466</v>
      </c>
      <c r="AX22" s="48">
        <f>'скв 20'!H141</f>
        <v>65.492239037296969</v>
      </c>
      <c r="AY22" s="48">
        <f>'скв 20'!I141</f>
        <v>66.384354590760509</v>
      </c>
      <c r="AZ22" s="48">
        <f>'скв 20'!J141</f>
        <v>60.758218875610702</v>
      </c>
      <c r="BA22" s="48">
        <f>'скв 20'!K141</f>
        <v>60.165586463554654</v>
      </c>
      <c r="BB22" s="48">
        <f>'скв 20'!L141</f>
        <v>57.07082816034054</v>
      </c>
      <c r="BC22" s="48">
        <f>'скв 20'!M141</f>
        <v>0</v>
      </c>
      <c r="BD22" s="48">
        <f>'скв 20'!N141</f>
        <v>0</v>
      </c>
      <c r="BE22" s="48">
        <f>'скв 20'!O141</f>
        <v>0</v>
      </c>
      <c r="BF22" s="48">
        <f>'скв 20'!P141</f>
        <v>0</v>
      </c>
    </row>
    <row r="23" spans="1:58" ht="12.6" customHeight="1" x14ac:dyDescent="0.2">
      <c r="A23" s="147"/>
      <c r="B23" s="44" t="s">
        <v>54</v>
      </c>
      <c r="C23" s="48">
        <v>3.8724169091390044</v>
      </c>
      <c r="D23" s="48">
        <v>3.4837590563085059</v>
      </c>
      <c r="E23" s="48">
        <v>3.276332091374822</v>
      </c>
      <c r="F23" s="48">
        <v>3.7082691374953742</v>
      </c>
      <c r="G23" s="48">
        <v>5.7488904756009909</v>
      </c>
      <c r="H23" s="48">
        <v>6.0327418575126899</v>
      </c>
      <c r="I23" s="48">
        <v>6.5027558100985692</v>
      </c>
      <c r="J23" s="48">
        <v>7.0199178782831551</v>
      </c>
      <c r="K23" s="48">
        <v>7.1059480117003577</v>
      </c>
      <c r="L23" s="48">
        <v>7.3259085861196018</v>
      </c>
      <c r="M23" s="48">
        <v>6.5400451231708709</v>
      </c>
      <c r="N23" s="48">
        <v>6.2333024721724319</v>
      </c>
      <c r="O23" s="48">
        <v>6.7720518524540303</v>
      </c>
      <c r="P23" s="48">
        <v>6.7845506197820908</v>
      </c>
      <c r="Q23" s="48">
        <v>7.0226129196125076</v>
      </c>
      <c r="R23" s="48">
        <v>6.6618127829604221</v>
      </c>
      <c r="S23" s="48">
        <v>6.6620014315242404</v>
      </c>
      <c r="T23" s="48">
        <v>6.5766935578240702</v>
      </c>
      <c r="U23" s="48">
        <v>7.7200834793867052</v>
      </c>
      <c r="V23" s="48">
        <v>9.5857580299163043</v>
      </c>
      <c r="W23" s="48">
        <v>10.561384353604794</v>
      </c>
      <c r="X23" s="48">
        <v>10.65752118749587</v>
      </c>
      <c r="Y23" s="48">
        <v>10.917221705893812</v>
      </c>
      <c r="Z23" s="48">
        <v>11.338501432120768</v>
      </c>
      <c r="AA23" s="48">
        <v>11.992359180606334</v>
      </c>
      <c r="AB23" s="48">
        <v>12.913414878356425</v>
      </c>
      <c r="AC23" s="48">
        <v>11.468008654920983</v>
      </c>
      <c r="AD23" s="48">
        <v>12.29484048766262</v>
      </c>
      <c r="AE23" s="48">
        <v>13.850029144093581</v>
      </c>
      <c r="AF23" s="48">
        <v>19.405593503511909</v>
      </c>
      <c r="AG23" s="48">
        <v>19.002658717864062</v>
      </c>
      <c r="AH23" s="48">
        <v>18.688021036912943</v>
      </c>
      <c r="AI23" s="48">
        <v>17.675069523595003</v>
      </c>
      <c r="AJ23" s="48">
        <v>18.397420174883997</v>
      </c>
      <c r="AK23" s="48">
        <v>20.38902116478382</v>
      </c>
      <c r="AL23" s="48">
        <v>22.215056229992275</v>
      </c>
      <c r="AM23" s="48">
        <v>23.815200012458568</v>
      </c>
      <c r="AN23" s="48">
        <v>24.30905726774175</v>
      </c>
      <c r="AO23" s="48">
        <v>22.664705549844378</v>
      </c>
      <c r="AP23" s="48">
        <v>16.945072651620428</v>
      </c>
      <c r="AQ23" s="48">
        <v>20.622344541999045</v>
      </c>
      <c r="AS23" s="48">
        <f>'скв 20'!C142</f>
        <v>25.876552859999784</v>
      </c>
      <c r="AT23" s="48">
        <f>'скв 20'!D142</f>
        <v>25.095290990358414</v>
      </c>
      <c r="AU23" s="48">
        <f>'скв 20'!E142</f>
        <v>32.765660722472276</v>
      </c>
      <c r="AV23" s="48">
        <f>'скв 20'!F142</f>
        <v>30.058893859682023</v>
      </c>
      <c r="AW23" s="48">
        <f>'скв 20'!G142</f>
        <v>28.872405977047972</v>
      </c>
      <c r="AX23" s="48">
        <f>'скв 20'!H142</f>
        <v>28.566782686459153</v>
      </c>
      <c r="AY23" s="48">
        <f>'скв 20'!I142</f>
        <v>29.557327518713052</v>
      </c>
      <c r="AZ23" s="48">
        <f>'скв 20'!J142</f>
        <v>26.672866680757174</v>
      </c>
      <c r="BA23" s="48">
        <f>'скв 20'!K142</f>
        <v>27.73813033154477</v>
      </c>
      <c r="BB23" s="48">
        <f>'скв 20'!L142</f>
        <v>30.202414748251417</v>
      </c>
      <c r="BC23" s="48">
        <f>'скв 20'!M142</f>
        <v>0</v>
      </c>
      <c r="BD23" s="48">
        <f>'скв 20'!N142</f>
        <v>0</v>
      </c>
      <c r="BE23" s="48">
        <f>'скв 20'!O142</f>
        <v>0</v>
      </c>
      <c r="BF23" s="48">
        <f>'скв 20'!P142</f>
        <v>0</v>
      </c>
    </row>
    <row r="24" spans="1:58" ht="12.6" customHeight="1" x14ac:dyDescent="0.2">
      <c r="A24" s="137" t="s">
        <v>57</v>
      </c>
      <c r="B24" s="42" t="s">
        <v>51</v>
      </c>
      <c r="C24" s="49">
        <v>55.087930304644473</v>
      </c>
      <c r="D24" s="49">
        <v>55.634776831320551</v>
      </c>
      <c r="E24" s="49">
        <v>58.905456452110109</v>
      </c>
      <c r="F24" s="49">
        <v>58.979113765216617</v>
      </c>
      <c r="G24" s="49">
        <v>59.068342111968761</v>
      </c>
      <c r="H24" s="49">
        <v>59.430183106253324</v>
      </c>
      <c r="I24" s="49">
        <v>59.875814288020202</v>
      </c>
      <c r="J24" s="49">
        <v>60.655080311251552</v>
      </c>
      <c r="K24" s="49">
        <v>60.920445661196098</v>
      </c>
      <c r="L24" s="49">
        <v>61.118201703688833</v>
      </c>
      <c r="M24" s="49">
        <v>61.247063833695115</v>
      </c>
      <c r="N24" s="49">
        <v>61.283363368808438</v>
      </c>
      <c r="O24" s="49">
        <v>61.108438974876286</v>
      </c>
      <c r="P24" s="49">
        <v>63.391448630714144</v>
      </c>
      <c r="Q24" s="49">
        <v>61.900923019274721</v>
      </c>
      <c r="R24" s="49">
        <v>60.896946119419013</v>
      </c>
      <c r="S24" s="49">
        <v>59.841425834346275</v>
      </c>
      <c r="T24" s="49">
        <v>59.297135467273222</v>
      </c>
      <c r="U24" s="49">
        <v>58.069227406967073</v>
      </c>
      <c r="V24" s="49">
        <v>57.486733249112952</v>
      </c>
      <c r="W24" s="49">
        <v>57.371397737615823</v>
      </c>
      <c r="X24" s="49">
        <v>57.471250113766104</v>
      </c>
      <c r="Y24" s="49">
        <v>60.758723421968519</v>
      </c>
      <c r="Z24" s="49">
        <v>59.861033563210697</v>
      </c>
      <c r="AA24" s="49">
        <v>58.604282052502477</v>
      </c>
      <c r="AB24" s="49">
        <v>56.904321278916278</v>
      </c>
      <c r="AC24" s="49">
        <v>54.911265597753776</v>
      </c>
      <c r="AD24" s="49">
        <v>53.266590979822581</v>
      </c>
      <c r="AE24" s="49">
        <v>52.429552830385241</v>
      </c>
      <c r="AF24" s="49">
        <v>52.121590940745079</v>
      </c>
      <c r="AG24" s="49">
        <v>51.866378448506623</v>
      </c>
      <c r="AH24" s="49">
        <v>51.588393401259694</v>
      </c>
      <c r="AI24" s="49">
        <v>51.623862516650561</v>
      </c>
      <c r="AJ24" s="49">
        <v>51.809598275395686</v>
      </c>
      <c r="AK24" s="49">
        <v>51.98013494295283</v>
      </c>
      <c r="AL24" s="49">
        <v>52.039376762521506</v>
      </c>
      <c r="AM24" s="49">
        <v>52.274709386861652</v>
      </c>
      <c r="AN24" s="49">
        <v>52.583732521696447</v>
      </c>
      <c r="AO24" s="49">
        <v>52.946940323711274</v>
      </c>
      <c r="AP24" s="49">
        <v>53.258702923409508</v>
      </c>
      <c r="AQ24" s="49">
        <v>53.669056225038226</v>
      </c>
      <c r="AS24" s="49">
        <f>'скв 20'!C143</f>
        <v>77.119758509398707</v>
      </c>
      <c r="AT24" s="49">
        <f>'скв 20'!D143</f>
        <v>77.341094036502284</v>
      </c>
      <c r="AU24" s="49">
        <f>'скв 20'!E143</f>
        <v>77.424097940068236</v>
      </c>
      <c r="AV24" s="49">
        <f>'скв 20'!F143</f>
        <v>77.522831423190013</v>
      </c>
      <c r="AW24" s="49">
        <f>'скв 20'!G143</f>
        <v>78.10265245336339</v>
      </c>
      <c r="AX24" s="49">
        <f>'скв 20'!H143</f>
        <v>77.978232249455601</v>
      </c>
      <c r="AY24" s="49">
        <f>'скв 20'!I143</f>
        <v>77.599574192441423</v>
      </c>
      <c r="AZ24" s="49">
        <f>'скв 20'!J143</f>
        <v>77.267076138021011</v>
      </c>
      <c r="BA24" s="49">
        <f>'скв 20'!K143</f>
        <v>77.832584011453619</v>
      </c>
      <c r="BB24" s="49">
        <f>'скв 20'!L143</f>
        <v>78.259141196361355</v>
      </c>
      <c r="BC24" s="49">
        <f>'скв 20'!M143</f>
        <v>0</v>
      </c>
      <c r="BD24" s="49">
        <f>'скв 20'!N143</f>
        <v>0</v>
      </c>
      <c r="BE24" s="49">
        <f>'скв 20'!O143</f>
        <v>0</v>
      </c>
      <c r="BF24" s="49">
        <f>'скв 20'!P143</f>
        <v>0</v>
      </c>
    </row>
    <row r="25" spans="1:58" ht="12.6" customHeight="1" x14ac:dyDescent="0.2">
      <c r="A25" s="137"/>
      <c r="B25" s="42" t="s">
        <v>52</v>
      </c>
      <c r="C25" s="49">
        <v>25.647324253140365</v>
      </c>
      <c r="D25" s="49">
        <v>26.883000514454348</v>
      </c>
      <c r="E25" s="49">
        <v>28.633765211763802</v>
      </c>
      <c r="F25" s="49">
        <v>29.814564677248939</v>
      </c>
      <c r="G25" s="49">
        <v>30.453833765329659</v>
      </c>
      <c r="H25" s="49">
        <v>30.77424974688115</v>
      </c>
      <c r="I25" s="49">
        <v>30.261197910089454</v>
      </c>
      <c r="J25" s="49">
        <v>35.140344717882613</v>
      </c>
      <c r="K25" s="49">
        <v>35.900139695207621</v>
      </c>
      <c r="L25" s="49">
        <v>36.262527156754324</v>
      </c>
      <c r="M25" s="49">
        <v>36.380711835081186</v>
      </c>
      <c r="N25" s="49">
        <v>36.744691395455341</v>
      </c>
      <c r="O25" s="49">
        <v>36.958987659411569</v>
      </c>
      <c r="P25" s="49">
        <v>40.477585250673044</v>
      </c>
      <c r="Q25" s="49">
        <v>40.937613107212783</v>
      </c>
      <c r="R25" s="49">
        <v>41.67786897302517</v>
      </c>
      <c r="S25" s="49">
        <v>42.321561285525348</v>
      </c>
      <c r="T25" s="49">
        <v>42.517098790269614</v>
      </c>
      <c r="U25" s="49">
        <v>42.149985466234845</v>
      </c>
      <c r="V25" s="49">
        <v>41.712054102081311</v>
      </c>
      <c r="W25" s="49">
        <v>42.418316848507878</v>
      </c>
      <c r="X25" s="49">
        <v>43.060852560817409</v>
      </c>
      <c r="Y25" s="49">
        <v>46.666988493119483</v>
      </c>
      <c r="Z25" s="49">
        <v>48.106982299626303</v>
      </c>
      <c r="AA25" s="49">
        <v>49.314656549819681</v>
      </c>
      <c r="AB25" s="49">
        <v>51.134899841877271</v>
      </c>
      <c r="AC25" s="49">
        <v>53.362297046970127</v>
      </c>
      <c r="AD25" s="49">
        <v>55.521689328601198</v>
      </c>
      <c r="AE25" s="49">
        <v>57.0881127816115</v>
      </c>
      <c r="AF25" s="49">
        <v>58.116808613464499</v>
      </c>
      <c r="AG25" s="49">
        <v>59.564942164386444</v>
      </c>
      <c r="AH25" s="49">
        <v>60.824619728361995</v>
      </c>
      <c r="AI25" s="49">
        <v>61.794712063240219</v>
      </c>
      <c r="AJ25" s="49">
        <v>62.948705593342702</v>
      </c>
      <c r="AK25" s="49">
        <v>63.844598481533289</v>
      </c>
      <c r="AL25" s="49">
        <v>64.604941191679529</v>
      </c>
      <c r="AM25" s="49">
        <v>65.216548372278709</v>
      </c>
      <c r="AN25" s="49">
        <v>65.829344456242467</v>
      </c>
      <c r="AO25" s="49">
        <v>66.236642583616785</v>
      </c>
      <c r="AP25" s="49">
        <v>66.786641015882694</v>
      </c>
      <c r="AQ25" s="49">
        <v>53.842908301079596</v>
      </c>
      <c r="AS25" s="49">
        <f>'скв 20'!C144</f>
        <v>61.748735128874024</v>
      </c>
      <c r="AT25" s="49">
        <f>'скв 20'!D144</f>
        <v>62.258632808651996</v>
      </c>
      <c r="AU25" s="49">
        <f>'скв 20'!E144</f>
        <v>62.638731936740385</v>
      </c>
      <c r="AV25" s="49">
        <f>'скв 20'!F144</f>
        <v>63.788944941345434</v>
      </c>
      <c r="AW25" s="49">
        <f>'скв 20'!G144</f>
        <v>64.495727266811116</v>
      </c>
      <c r="AX25" s="49">
        <f>'скв 20'!H144</f>
        <v>64.733660895017891</v>
      </c>
      <c r="AY25" s="49">
        <f>'скв 20'!I144</f>
        <v>65.60114061078383</v>
      </c>
      <c r="AZ25" s="49">
        <f>'скв 20'!J144</f>
        <v>66.928634676537726</v>
      </c>
      <c r="BA25" s="49">
        <f>'скв 20'!K144</f>
        <v>70.768857725697544</v>
      </c>
      <c r="BB25" s="49">
        <f>'скв 20'!L144</f>
        <v>72.821833696054753</v>
      </c>
      <c r="BC25" s="49">
        <f>'скв 20'!M144</f>
        <v>0</v>
      </c>
      <c r="BD25" s="49">
        <f>'скв 20'!N144</f>
        <v>0</v>
      </c>
      <c r="BE25" s="49">
        <f>'скв 20'!O144</f>
        <v>0</v>
      </c>
      <c r="BF25" s="49">
        <f>'скв 20'!P144</f>
        <v>0</v>
      </c>
    </row>
    <row r="26" spans="1:58" ht="12.6" customHeight="1" x14ac:dyDescent="0.2">
      <c r="A26" s="137"/>
      <c r="B26" s="42" t="s">
        <v>53</v>
      </c>
      <c r="C26" s="49">
        <v>44.871518959800611</v>
      </c>
      <c r="D26" s="49">
        <v>45.338393734800384</v>
      </c>
      <c r="E26" s="49">
        <v>45.104623933655738</v>
      </c>
      <c r="F26" s="49">
        <v>45.48920778895522</v>
      </c>
      <c r="G26" s="49">
        <v>45.844276001639912</v>
      </c>
      <c r="H26" s="49">
        <v>46.575461807514415</v>
      </c>
      <c r="I26" s="49">
        <v>48.947126105685356</v>
      </c>
      <c r="J26" s="49">
        <v>57.350412686263283</v>
      </c>
      <c r="K26" s="49">
        <v>58.581271861940266</v>
      </c>
      <c r="L26" s="49">
        <v>59.930632065408261</v>
      </c>
      <c r="M26" s="49">
        <v>61.683304202699048</v>
      </c>
      <c r="N26" s="49">
        <v>63.984032284645295</v>
      </c>
      <c r="O26" s="49">
        <v>65.469992832620122</v>
      </c>
      <c r="P26" s="49">
        <v>67.154014374585486</v>
      </c>
      <c r="Q26" s="49">
        <v>67.172772876272163</v>
      </c>
      <c r="R26" s="49">
        <v>66.878773110463854</v>
      </c>
      <c r="S26" s="49">
        <v>66.243321540104532</v>
      </c>
      <c r="T26" s="49">
        <v>65.651086047387722</v>
      </c>
      <c r="U26" s="49">
        <v>65.276150389594989</v>
      </c>
      <c r="V26" s="49">
        <v>65.244608152435504</v>
      </c>
      <c r="W26" s="49">
        <v>65.209388914897261</v>
      </c>
      <c r="X26" s="49">
        <v>65.521221572095129</v>
      </c>
      <c r="Y26" s="49">
        <v>67.542624522539896</v>
      </c>
      <c r="Z26" s="49">
        <v>67.479489353184718</v>
      </c>
      <c r="AA26" s="49">
        <v>67.293109575241942</v>
      </c>
      <c r="AB26" s="49">
        <v>66.574062607673085</v>
      </c>
      <c r="AC26" s="49">
        <v>65.620887966726855</v>
      </c>
      <c r="AD26" s="49">
        <v>64.707974125051209</v>
      </c>
      <c r="AE26" s="49">
        <v>64.324870063179702</v>
      </c>
      <c r="AF26" s="49">
        <v>64.274290752548552</v>
      </c>
      <c r="AG26" s="49">
        <v>64.342738089277944</v>
      </c>
      <c r="AH26" s="49">
        <v>64.156870028448893</v>
      </c>
      <c r="AI26" s="49">
        <v>64.227842560583539</v>
      </c>
      <c r="AJ26" s="49">
        <v>64.343448368973085</v>
      </c>
      <c r="AK26" s="49">
        <v>64.540176753948614</v>
      </c>
      <c r="AL26" s="49">
        <v>64.659927060078886</v>
      </c>
      <c r="AM26" s="49">
        <v>64.903568841197213</v>
      </c>
      <c r="AN26" s="49">
        <v>65.27743081384881</v>
      </c>
      <c r="AO26" s="49">
        <v>65.709119246688317</v>
      </c>
      <c r="AP26" s="49">
        <v>66.083019113116734</v>
      </c>
      <c r="AQ26" s="49">
        <v>58.140024700584156</v>
      </c>
      <c r="AS26" s="49">
        <f>'скв 20'!C145</f>
        <v>75.921879345560029</v>
      </c>
      <c r="AT26" s="49">
        <f>'скв 20'!D145</f>
        <v>76.299692649265694</v>
      </c>
      <c r="AU26" s="49">
        <f>'скв 20'!E145</f>
        <v>76.75939599650448</v>
      </c>
      <c r="AV26" s="49">
        <f>'скв 20'!F145</f>
        <v>77.467021256350705</v>
      </c>
      <c r="AW26" s="49">
        <f>'скв 20'!G145</f>
        <v>78.821532437520261</v>
      </c>
      <c r="AX26" s="49">
        <f>'скв 20'!H145</f>
        <v>79.774739824363778</v>
      </c>
      <c r="AY26" s="49">
        <f>'скв 20'!I145</f>
        <v>80.413160023986293</v>
      </c>
      <c r="AZ26" s="49">
        <f>'скв 20'!J145</f>
        <v>80.59663989092148</v>
      </c>
      <c r="BA26" s="49">
        <f>'скв 20'!K145</f>
        <v>81.609391736293475</v>
      </c>
      <c r="BB26" s="49">
        <f>'скв 20'!L145</f>
        <v>82.31498693071778</v>
      </c>
      <c r="BC26" s="49">
        <f>'скв 20'!M145</f>
        <v>0</v>
      </c>
      <c r="BD26" s="49">
        <f>'скв 20'!N145</f>
        <v>0</v>
      </c>
      <c r="BE26" s="49">
        <f>'скв 20'!O145</f>
        <v>0</v>
      </c>
      <c r="BF26" s="49">
        <f>'скв 20'!P145</f>
        <v>0</v>
      </c>
    </row>
    <row r="27" spans="1:58" ht="12.6" customHeight="1" x14ac:dyDescent="0.2">
      <c r="A27" s="137"/>
      <c r="B27" s="42" t="s">
        <v>54</v>
      </c>
      <c r="C27" s="49">
        <v>20.890863710743286</v>
      </c>
      <c r="D27" s="49">
        <v>21.907738004808714</v>
      </c>
      <c r="E27" s="49">
        <v>21.925222649258032</v>
      </c>
      <c r="F27" s="49">
        <v>22.994974229220581</v>
      </c>
      <c r="G27" s="49">
        <v>23.635909691588953</v>
      </c>
      <c r="H27" s="49">
        <v>24.117794667968543</v>
      </c>
      <c r="I27" s="49">
        <v>24.737848307708862</v>
      </c>
      <c r="J27" s="49">
        <v>33.225801505239289</v>
      </c>
      <c r="K27" s="49">
        <v>34.521685373960622</v>
      </c>
      <c r="L27" s="49">
        <v>35.55793237216028</v>
      </c>
      <c r="M27" s="49">
        <v>36.639852347965913</v>
      </c>
      <c r="N27" s="49">
        <v>38.363991382179236</v>
      </c>
      <c r="O27" s="49">
        <v>39.59691500450662</v>
      </c>
      <c r="P27" s="49">
        <v>42.880125364818468</v>
      </c>
      <c r="Q27" s="49">
        <v>44.424119378981793</v>
      </c>
      <c r="R27" s="49">
        <v>45.771847247523198</v>
      </c>
      <c r="S27" s="49">
        <v>46.849181781405989</v>
      </c>
      <c r="T27" s="49">
        <v>47.073016592223169</v>
      </c>
      <c r="U27" s="49">
        <v>47.381206343495457</v>
      </c>
      <c r="V27" s="49">
        <v>47.341149577094313</v>
      </c>
      <c r="W27" s="49">
        <v>48.213460865029319</v>
      </c>
      <c r="X27" s="49">
        <v>49.092386833291606</v>
      </c>
      <c r="Y27" s="49">
        <v>51.877518112115119</v>
      </c>
      <c r="Z27" s="49">
        <v>54.229527486179641</v>
      </c>
      <c r="AA27" s="49">
        <v>56.62619898978285</v>
      </c>
      <c r="AB27" s="49">
        <v>59.824263447326722</v>
      </c>
      <c r="AC27" s="49">
        <v>63.769836686847903</v>
      </c>
      <c r="AD27" s="49">
        <v>67.447473317365422</v>
      </c>
      <c r="AE27" s="49">
        <v>70.040388006159333</v>
      </c>
      <c r="AF27" s="49">
        <v>71.667374398671228</v>
      </c>
      <c r="AG27" s="49">
        <v>73.893192468204006</v>
      </c>
      <c r="AH27" s="49">
        <v>75.643332301362548</v>
      </c>
      <c r="AI27" s="49">
        <v>76.881921651795366</v>
      </c>
      <c r="AJ27" s="49">
        <v>78.177359882507972</v>
      </c>
      <c r="AK27" s="49">
        <v>79.271484682148539</v>
      </c>
      <c r="AL27" s="49">
        <v>80.272895013176878</v>
      </c>
      <c r="AM27" s="49">
        <v>80.971994120236417</v>
      </c>
      <c r="AN27" s="49">
        <v>81.720543534572428</v>
      </c>
      <c r="AO27" s="49">
        <v>82.202149519616242</v>
      </c>
      <c r="AP27" s="49">
        <v>82.86845218719867</v>
      </c>
      <c r="AQ27" s="49">
        <v>58.328360003016591</v>
      </c>
      <c r="AS27" s="49">
        <f>'скв 20'!C146</f>
        <v>60.789609677317316</v>
      </c>
      <c r="AT27" s="49">
        <f>'скв 20'!D146</f>
        <v>61.42031745531883</v>
      </c>
      <c r="AU27" s="49">
        <f>'скв 20'!E146</f>
        <v>62.100965427753117</v>
      </c>
      <c r="AV27" s="49">
        <f>'скв 20'!F146</f>
        <v>63.743022061668299</v>
      </c>
      <c r="AW27" s="49">
        <f>'скв 20'!G146</f>
        <v>65.08936507473878</v>
      </c>
      <c r="AX27" s="49">
        <f>'скв 20'!H146</f>
        <v>66.225032381581045</v>
      </c>
      <c r="AY27" s="49">
        <f>'скв 20'!I146</f>
        <v>67.979690257176912</v>
      </c>
      <c r="AZ27" s="49">
        <f>'скв 20'!J146</f>
        <v>69.812698202534961</v>
      </c>
      <c r="BA27" s="49">
        <f>'скв 20'!K146</f>
        <v>74.202899803719475</v>
      </c>
      <c r="BB27" s="49">
        <f>'скв 20'!L146</f>
        <v>76.595886401579321</v>
      </c>
      <c r="BC27" s="49">
        <f>'скв 20'!M146</f>
        <v>0</v>
      </c>
      <c r="BD27" s="49">
        <f>'скв 20'!N146</f>
        <v>0</v>
      </c>
      <c r="BE27" s="49">
        <f>'скв 20'!O146</f>
        <v>0</v>
      </c>
      <c r="BF27" s="49">
        <f>'скв 20'!P146</f>
        <v>0</v>
      </c>
    </row>
  </sheetData>
  <mergeCells count="8">
    <mergeCell ref="AL1:AQ1"/>
    <mergeCell ref="A24:A27"/>
    <mergeCell ref="A2:B2"/>
    <mergeCell ref="A3:A6"/>
    <mergeCell ref="A7:A10"/>
    <mergeCell ref="A11:A14"/>
    <mergeCell ref="A16:A19"/>
    <mergeCell ref="A20:A23"/>
  </mergeCells>
  <conditionalFormatting sqref="A11 A7">
    <cfRule type="cellIs" dxfId="2" priority="2" stopIfTrue="1" operator="lessThan">
      <formula>0</formula>
    </cfRule>
  </conditionalFormatting>
  <conditionalFormatting sqref="A24 A20">
    <cfRule type="cellIs" dxfId="1" priority="1" stopIfTrue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46"/>
  <sheetViews>
    <sheetView zoomScale="90" zoomScaleNormal="90" workbookViewId="0">
      <selection activeCell="AB39" sqref="AB39"/>
    </sheetView>
  </sheetViews>
  <sheetFormatPr defaultRowHeight="12.75" outlineLevelRow="1" x14ac:dyDescent="0.2"/>
  <cols>
    <col min="1" max="1" width="5.7109375" customWidth="1"/>
    <col min="2" max="2" width="42.7109375" customWidth="1"/>
    <col min="3" max="12" width="14.28515625" customWidth="1"/>
    <col min="234" max="234" width="57.85546875" customWidth="1"/>
    <col min="235" max="235" width="18.140625" customWidth="1"/>
    <col min="236" max="240" width="21.5703125" customWidth="1"/>
    <col min="241" max="241" width="21.7109375" customWidth="1"/>
    <col min="242" max="242" width="21.28515625" customWidth="1"/>
    <col min="243" max="259" width="21.5703125" customWidth="1"/>
    <col min="490" max="490" width="57.85546875" customWidth="1"/>
    <col min="491" max="491" width="18.140625" customWidth="1"/>
    <col min="492" max="496" width="21.5703125" customWidth="1"/>
    <col min="497" max="497" width="21.7109375" customWidth="1"/>
    <col min="498" max="498" width="21.28515625" customWidth="1"/>
    <col min="499" max="515" width="21.5703125" customWidth="1"/>
    <col min="746" max="746" width="57.85546875" customWidth="1"/>
    <col min="747" max="747" width="18.140625" customWidth="1"/>
    <col min="748" max="752" width="21.5703125" customWidth="1"/>
    <col min="753" max="753" width="21.7109375" customWidth="1"/>
    <col min="754" max="754" width="21.28515625" customWidth="1"/>
    <col min="755" max="771" width="21.5703125" customWidth="1"/>
    <col min="1002" max="1002" width="57.85546875" customWidth="1"/>
    <col min="1003" max="1003" width="18.140625" customWidth="1"/>
    <col min="1004" max="1008" width="21.5703125" customWidth="1"/>
    <col min="1009" max="1009" width="21.7109375" customWidth="1"/>
    <col min="1010" max="1010" width="21.28515625" customWidth="1"/>
    <col min="1011" max="1027" width="21.5703125" customWidth="1"/>
    <col min="1258" max="1258" width="57.85546875" customWidth="1"/>
    <col min="1259" max="1259" width="18.140625" customWidth="1"/>
    <col min="1260" max="1264" width="21.5703125" customWidth="1"/>
    <col min="1265" max="1265" width="21.7109375" customWidth="1"/>
    <col min="1266" max="1266" width="21.28515625" customWidth="1"/>
    <col min="1267" max="1283" width="21.5703125" customWidth="1"/>
    <col min="1514" max="1514" width="57.85546875" customWidth="1"/>
    <col min="1515" max="1515" width="18.140625" customWidth="1"/>
    <col min="1516" max="1520" width="21.5703125" customWidth="1"/>
    <col min="1521" max="1521" width="21.7109375" customWidth="1"/>
    <col min="1522" max="1522" width="21.28515625" customWidth="1"/>
    <col min="1523" max="1539" width="21.5703125" customWidth="1"/>
    <col min="1770" max="1770" width="57.85546875" customWidth="1"/>
    <col min="1771" max="1771" width="18.140625" customWidth="1"/>
    <col min="1772" max="1776" width="21.5703125" customWidth="1"/>
    <col min="1777" max="1777" width="21.7109375" customWidth="1"/>
    <col min="1778" max="1778" width="21.28515625" customWidth="1"/>
    <col min="1779" max="1795" width="21.5703125" customWidth="1"/>
    <col min="2026" max="2026" width="57.85546875" customWidth="1"/>
    <col min="2027" max="2027" width="18.140625" customWidth="1"/>
    <col min="2028" max="2032" width="21.5703125" customWidth="1"/>
    <col min="2033" max="2033" width="21.7109375" customWidth="1"/>
    <col min="2034" max="2034" width="21.28515625" customWidth="1"/>
    <col min="2035" max="2051" width="21.5703125" customWidth="1"/>
    <col min="2282" max="2282" width="57.85546875" customWidth="1"/>
    <col min="2283" max="2283" width="18.140625" customWidth="1"/>
    <col min="2284" max="2288" width="21.5703125" customWidth="1"/>
    <col min="2289" max="2289" width="21.7109375" customWidth="1"/>
    <col min="2290" max="2290" width="21.28515625" customWidth="1"/>
    <col min="2291" max="2307" width="21.5703125" customWidth="1"/>
    <col min="2538" max="2538" width="57.85546875" customWidth="1"/>
    <col min="2539" max="2539" width="18.140625" customWidth="1"/>
    <col min="2540" max="2544" width="21.5703125" customWidth="1"/>
    <col min="2545" max="2545" width="21.7109375" customWidth="1"/>
    <col min="2546" max="2546" width="21.28515625" customWidth="1"/>
    <col min="2547" max="2563" width="21.5703125" customWidth="1"/>
    <col min="2794" max="2794" width="57.85546875" customWidth="1"/>
    <col min="2795" max="2795" width="18.140625" customWidth="1"/>
    <col min="2796" max="2800" width="21.5703125" customWidth="1"/>
    <col min="2801" max="2801" width="21.7109375" customWidth="1"/>
    <col min="2802" max="2802" width="21.28515625" customWidth="1"/>
    <col min="2803" max="2819" width="21.5703125" customWidth="1"/>
    <col min="3050" max="3050" width="57.85546875" customWidth="1"/>
    <col min="3051" max="3051" width="18.140625" customWidth="1"/>
    <col min="3052" max="3056" width="21.5703125" customWidth="1"/>
    <col min="3057" max="3057" width="21.7109375" customWidth="1"/>
    <col min="3058" max="3058" width="21.28515625" customWidth="1"/>
    <col min="3059" max="3075" width="21.5703125" customWidth="1"/>
    <col min="3306" max="3306" width="57.85546875" customWidth="1"/>
    <col min="3307" max="3307" width="18.140625" customWidth="1"/>
    <col min="3308" max="3312" width="21.5703125" customWidth="1"/>
    <col min="3313" max="3313" width="21.7109375" customWidth="1"/>
    <col min="3314" max="3314" width="21.28515625" customWidth="1"/>
    <col min="3315" max="3331" width="21.5703125" customWidth="1"/>
    <col min="3562" max="3562" width="57.85546875" customWidth="1"/>
    <col min="3563" max="3563" width="18.140625" customWidth="1"/>
    <col min="3564" max="3568" width="21.5703125" customWidth="1"/>
    <col min="3569" max="3569" width="21.7109375" customWidth="1"/>
    <col min="3570" max="3570" width="21.28515625" customWidth="1"/>
    <col min="3571" max="3587" width="21.5703125" customWidth="1"/>
    <col min="3818" max="3818" width="57.85546875" customWidth="1"/>
    <col min="3819" max="3819" width="18.140625" customWidth="1"/>
    <col min="3820" max="3824" width="21.5703125" customWidth="1"/>
    <col min="3825" max="3825" width="21.7109375" customWidth="1"/>
    <col min="3826" max="3826" width="21.28515625" customWidth="1"/>
    <col min="3827" max="3843" width="21.5703125" customWidth="1"/>
    <col min="4074" max="4074" width="57.85546875" customWidth="1"/>
    <col min="4075" max="4075" width="18.140625" customWidth="1"/>
    <col min="4076" max="4080" width="21.5703125" customWidth="1"/>
    <col min="4081" max="4081" width="21.7109375" customWidth="1"/>
    <col min="4082" max="4082" width="21.28515625" customWidth="1"/>
    <col min="4083" max="4099" width="21.5703125" customWidth="1"/>
    <col min="4330" max="4330" width="57.85546875" customWidth="1"/>
    <col min="4331" max="4331" width="18.140625" customWidth="1"/>
    <col min="4332" max="4336" width="21.5703125" customWidth="1"/>
    <col min="4337" max="4337" width="21.7109375" customWidth="1"/>
    <col min="4338" max="4338" width="21.28515625" customWidth="1"/>
    <col min="4339" max="4355" width="21.5703125" customWidth="1"/>
    <col min="4586" max="4586" width="57.85546875" customWidth="1"/>
    <col min="4587" max="4587" width="18.140625" customWidth="1"/>
    <col min="4588" max="4592" width="21.5703125" customWidth="1"/>
    <col min="4593" max="4593" width="21.7109375" customWidth="1"/>
    <col min="4594" max="4594" width="21.28515625" customWidth="1"/>
    <col min="4595" max="4611" width="21.5703125" customWidth="1"/>
    <col min="4842" max="4842" width="57.85546875" customWidth="1"/>
    <col min="4843" max="4843" width="18.140625" customWidth="1"/>
    <col min="4844" max="4848" width="21.5703125" customWidth="1"/>
    <col min="4849" max="4849" width="21.7109375" customWidth="1"/>
    <col min="4850" max="4850" width="21.28515625" customWidth="1"/>
    <col min="4851" max="4867" width="21.5703125" customWidth="1"/>
    <col min="5098" max="5098" width="57.85546875" customWidth="1"/>
    <col min="5099" max="5099" width="18.140625" customWidth="1"/>
    <col min="5100" max="5104" width="21.5703125" customWidth="1"/>
    <col min="5105" max="5105" width="21.7109375" customWidth="1"/>
    <col min="5106" max="5106" width="21.28515625" customWidth="1"/>
    <col min="5107" max="5123" width="21.5703125" customWidth="1"/>
    <col min="5354" max="5354" width="57.85546875" customWidth="1"/>
    <col min="5355" max="5355" width="18.140625" customWidth="1"/>
    <col min="5356" max="5360" width="21.5703125" customWidth="1"/>
    <col min="5361" max="5361" width="21.7109375" customWidth="1"/>
    <col min="5362" max="5362" width="21.28515625" customWidth="1"/>
    <col min="5363" max="5379" width="21.5703125" customWidth="1"/>
    <col min="5610" max="5610" width="57.85546875" customWidth="1"/>
    <col min="5611" max="5611" width="18.140625" customWidth="1"/>
    <col min="5612" max="5616" width="21.5703125" customWidth="1"/>
    <col min="5617" max="5617" width="21.7109375" customWidth="1"/>
    <col min="5618" max="5618" width="21.28515625" customWidth="1"/>
    <col min="5619" max="5635" width="21.5703125" customWidth="1"/>
    <col min="5866" max="5866" width="57.85546875" customWidth="1"/>
    <col min="5867" max="5867" width="18.140625" customWidth="1"/>
    <col min="5868" max="5872" width="21.5703125" customWidth="1"/>
    <col min="5873" max="5873" width="21.7109375" customWidth="1"/>
    <col min="5874" max="5874" width="21.28515625" customWidth="1"/>
    <col min="5875" max="5891" width="21.5703125" customWidth="1"/>
    <col min="6122" max="6122" width="57.85546875" customWidth="1"/>
    <col min="6123" max="6123" width="18.140625" customWidth="1"/>
    <col min="6124" max="6128" width="21.5703125" customWidth="1"/>
    <col min="6129" max="6129" width="21.7109375" customWidth="1"/>
    <col min="6130" max="6130" width="21.28515625" customWidth="1"/>
    <col min="6131" max="6147" width="21.5703125" customWidth="1"/>
    <col min="6378" max="6378" width="57.85546875" customWidth="1"/>
    <col min="6379" max="6379" width="18.140625" customWidth="1"/>
    <col min="6380" max="6384" width="21.5703125" customWidth="1"/>
    <col min="6385" max="6385" width="21.7109375" customWidth="1"/>
    <col min="6386" max="6386" width="21.28515625" customWidth="1"/>
    <col min="6387" max="6403" width="21.5703125" customWidth="1"/>
    <col min="6634" max="6634" width="57.85546875" customWidth="1"/>
    <col min="6635" max="6635" width="18.140625" customWidth="1"/>
    <col min="6636" max="6640" width="21.5703125" customWidth="1"/>
    <col min="6641" max="6641" width="21.7109375" customWidth="1"/>
    <col min="6642" max="6642" width="21.28515625" customWidth="1"/>
    <col min="6643" max="6659" width="21.5703125" customWidth="1"/>
    <col min="6890" max="6890" width="57.85546875" customWidth="1"/>
    <col min="6891" max="6891" width="18.140625" customWidth="1"/>
    <col min="6892" max="6896" width="21.5703125" customWidth="1"/>
    <col min="6897" max="6897" width="21.7109375" customWidth="1"/>
    <col min="6898" max="6898" width="21.28515625" customWidth="1"/>
    <col min="6899" max="6915" width="21.5703125" customWidth="1"/>
    <col min="7146" max="7146" width="57.85546875" customWidth="1"/>
    <col min="7147" max="7147" width="18.140625" customWidth="1"/>
    <col min="7148" max="7152" width="21.5703125" customWidth="1"/>
    <col min="7153" max="7153" width="21.7109375" customWidth="1"/>
    <col min="7154" max="7154" width="21.28515625" customWidth="1"/>
    <col min="7155" max="7171" width="21.5703125" customWidth="1"/>
    <col min="7402" max="7402" width="57.85546875" customWidth="1"/>
    <col min="7403" max="7403" width="18.140625" customWidth="1"/>
    <col min="7404" max="7408" width="21.5703125" customWidth="1"/>
    <col min="7409" max="7409" width="21.7109375" customWidth="1"/>
    <col min="7410" max="7410" width="21.28515625" customWidth="1"/>
    <col min="7411" max="7427" width="21.5703125" customWidth="1"/>
    <col min="7658" max="7658" width="57.85546875" customWidth="1"/>
    <col min="7659" max="7659" width="18.140625" customWidth="1"/>
    <col min="7660" max="7664" width="21.5703125" customWidth="1"/>
    <col min="7665" max="7665" width="21.7109375" customWidth="1"/>
    <col min="7666" max="7666" width="21.28515625" customWidth="1"/>
    <col min="7667" max="7683" width="21.5703125" customWidth="1"/>
    <col min="7914" max="7914" width="57.85546875" customWidth="1"/>
    <col min="7915" max="7915" width="18.140625" customWidth="1"/>
    <col min="7916" max="7920" width="21.5703125" customWidth="1"/>
    <col min="7921" max="7921" width="21.7109375" customWidth="1"/>
    <col min="7922" max="7922" width="21.28515625" customWidth="1"/>
    <col min="7923" max="7939" width="21.5703125" customWidth="1"/>
    <col min="8170" max="8170" width="57.85546875" customWidth="1"/>
    <col min="8171" max="8171" width="18.140625" customWidth="1"/>
    <col min="8172" max="8176" width="21.5703125" customWidth="1"/>
    <col min="8177" max="8177" width="21.7109375" customWidth="1"/>
    <col min="8178" max="8178" width="21.28515625" customWidth="1"/>
    <col min="8179" max="8195" width="21.5703125" customWidth="1"/>
    <col min="8426" max="8426" width="57.85546875" customWidth="1"/>
    <col min="8427" max="8427" width="18.140625" customWidth="1"/>
    <col min="8428" max="8432" width="21.5703125" customWidth="1"/>
    <col min="8433" max="8433" width="21.7109375" customWidth="1"/>
    <col min="8434" max="8434" width="21.28515625" customWidth="1"/>
    <col min="8435" max="8451" width="21.5703125" customWidth="1"/>
    <col min="8682" max="8682" width="57.85546875" customWidth="1"/>
    <col min="8683" max="8683" width="18.140625" customWidth="1"/>
    <col min="8684" max="8688" width="21.5703125" customWidth="1"/>
    <col min="8689" max="8689" width="21.7109375" customWidth="1"/>
    <col min="8690" max="8690" width="21.28515625" customWidth="1"/>
    <col min="8691" max="8707" width="21.5703125" customWidth="1"/>
    <col min="8938" max="8938" width="57.85546875" customWidth="1"/>
    <col min="8939" max="8939" width="18.140625" customWidth="1"/>
    <col min="8940" max="8944" width="21.5703125" customWidth="1"/>
    <col min="8945" max="8945" width="21.7109375" customWidth="1"/>
    <col min="8946" max="8946" width="21.28515625" customWidth="1"/>
    <col min="8947" max="8963" width="21.5703125" customWidth="1"/>
    <col min="9194" max="9194" width="57.85546875" customWidth="1"/>
    <col min="9195" max="9195" width="18.140625" customWidth="1"/>
    <col min="9196" max="9200" width="21.5703125" customWidth="1"/>
    <col min="9201" max="9201" width="21.7109375" customWidth="1"/>
    <col min="9202" max="9202" width="21.28515625" customWidth="1"/>
    <col min="9203" max="9219" width="21.5703125" customWidth="1"/>
    <col min="9450" max="9450" width="57.85546875" customWidth="1"/>
    <col min="9451" max="9451" width="18.140625" customWidth="1"/>
    <col min="9452" max="9456" width="21.5703125" customWidth="1"/>
    <col min="9457" max="9457" width="21.7109375" customWidth="1"/>
    <col min="9458" max="9458" width="21.28515625" customWidth="1"/>
    <col min="9459" max="9475" width="21.5703125" customWidth="1"/>
    <col min="9706" max="9706" width="57.85546875" customWidth="1"/>
    <col min="9707" max="9707" width="18.140625" customWidth="1"/>
    <col min="9708" max="9712" width="21.5703125" customWidth="1"/>
    <col min="9713" max="9713" width="21.7109375" customWidth="1"/>
    <col min="9714" max="9714" width="21.28515625" customWidth="1"/>
    <col min="9715" max="9731" width="21.5703125" customWidth="1"/>
    <col min="9962" max="9962" width="57.85546875" customWidth="1"/>
    <col min="9963" max="9963" width="18.140625" customWidth="1"/>
    <col min="9964" max="9968" width="21.5703125" customWidth="1"/>
    <col min="9969" max="9969" width="21.7109375" customWidth="1"/>
    <col min="9970" max="9970" width="21.28515625" customWidth="1"/>
    <col min="9971" max="9987" width="21.5703125" customWidth="1"/>
    <col min="10218" max="10218" width="57.85546875" customWidth="1"/>
    <col min="10219" max="10219" width="18.140625" customWidth="1"/>
    <col min="10220" max="10224" width="21.5703125" customWidth="1"/>
    <col min="10225" max="10225" width="21.7109375" customWidth="1"/>
    <col min="10226" max="10226" width="21.28515625" customWidth="1"/>
    <col min="10227" max="10243" width="21.5703125" customWidth="1"/>
    <col min="10474" max="10474" width="57.85546875" customWidth="1"/>
    <col min="10475" max="10475" width="18.140625" customWidth="1"/>
    <col min="10476" max="10480" width="21.5703125" customWidth="1"/>
    <col min="10481" max="10481" width="21.7109375" customWidth="1"/>
    <col min="10482" max="10482" width="21.28515625" customWidth="1"/>
    <col min="10483" max="10499" width="21.5703125" customWidth="1"/>
    <col min="10730" max="10730" width="57.85546875" customWidth="1"/>
    <col min="10731" max="10731" width="18.140625" customWidth="1"/>
    <col min="10732" max="10736" width="21.5703125" customWidth="1"/>
    <col min="10737" max="10737" width="21.7109375" customWidth="1"/>
    <col min="10738" max="10738" width="21.28515625" customWidth="1"/>
    <col min="10739" max="10755" width="21.5703125" customWidth="1"/>
    <col min="10986" max="10986" width="57.85546875" customWidth="1"/>
    <col min="10987" max="10987" width="18.140625" customWidth="1"/>
    <col min="10988" max="10992" width="21.5703125" customWidth="1"/>
    <col min="10993" max="10993" width="21.7109375" customWidth="1"/>
    <col min="10994" max="10994" width="21.28515625" customWidth="1"/>
    <col min="10995" max="11011" width="21.5703125" customWidth="1"/>
    <col min="11242" max="11242" width="57.85546875" customWidth="1"/>
    <col min="11243" max="11243" width="18.140625" customWidth="1"/>
    <col min="11244" max="11248" width="21.5703125" customWidth="1"/>
    <col min="11249" max="11249" width="21.7109375" customWidth="1"/>
    <col min="11250" max="11250" width="21.28515625" customWidth="1"/>
    <col min="11251" max="11267" width="21.5703125" customWidth="1"/>
    <col min="11498" max="11498" width="57.85546875" customWidth="1"/>
    <col min="11499" max="11499" width="18.140625" customWidth="1"/>
    <col min="11500" max="11504" width="21.5703125" customWidth="1"/>
    <col min="11505" max="11505" width="21.7109375" customWidth="1"/>
    <col min="11506" max="11506" width="21.28515625" customWidth="1"/>
    <col min="11507" max="11523" width="21.5703125" customWidth="1"/>
    <col min="11754" max="11754" width="57.85546875" customWidth="1"/>
    <col min="11755" max="11755" width="18.140625" customWidth="1"/>
    <col min="11756" max="11760" width="21.5703125" customWidth="1"/>
    <col min="11761" max="11761" width="21.7109375" customWidth="1"/>
    <col min="11762" max="11762" width="21.28515625" customWidth="1"/>
    <col min="11763" max="11779" width="21.5703125" customWidth="1"/>
    <col min="12010" max="12010" width="57.85546875" customWidth="1"/>
    <col min="12011" max="12011" width="18.140625" customWidth="1"/>
    <col min="12012" max="12016" width="21.5703125" customWidth="1"/>
    <col min="12017" max="12017" width="21.7109375" customWidth="1"/>
    <col min="12018" max="12018" width="21.28515625" customWidth="1"/>
    <col min="12019" max="12035" width="21.5703125" customWidth="1"/>
    <col min="12266" max="12266" width="57.85546875" customWidth="1"/>
    <col min="12267" max="12267" width="18.140625" customWidth="1"/>
    <col min="12268" max="12272" width="21.5703125" customWidth="1"/>
    <col min="12273" max="12273" width="21.7109375" customWidth="1"/>
    <col min="12274" max="12274" width="21.28515625" customWidth="1"/>
    <col min="12275" max="12291" width="21.5703125" customWidth="1"/>
    <col min="12522" max="12522" width="57.85546875" customWidth="1"/>
    <col min="12523" max="12523" width="18.140625" customWidth="1"/>
    <col min="12524" max="12528" width="21.5703125" customWidth="1"/>
    <col min="12529" max="12529" width="21.7109375" customWidth="1"/>
    <col min="12530" max="12530" width="21.28515625" customWidth="1"/>
    <col min="12531" max="12547" width="21.5703125" customWidth="1"/>
    <col min="12778" max="12778" width="57.85546875" customWidth="1"/>
    <col min="12779" max="12779" width="18.140625" customWidth="1"/>
    <col min="12780" max="12784" width="21.5703125" customWidth="1"/>
    <col min="12785" max="12785" width="21.7109375" customWidth="1"/>
    <col min="12786" max="12786" width="21.28515625" customWidth="1"/>
    <col min="12787" max="12803" width="21.5703125" customWidth="1"/>
    <col min="13034" max="13034" width="57.85546875" customWidth="1"/>
    <col min="13035" max="13035" width="18.140625" customWidth="1"/>
    <col min="13036" max="13040" width="21.5703125" customWidth="1"/>
    <col min="13041" max="13041" width="21.7109375" customWidth="1"/>
    <col min="13042" max="13042" width="21.28515625" customWidth="1"/>
    <col min="13043" max="13059" width="21.5703125" customWidth="1"/>
    <col min="13290" max="13290" width="57.85546875" customWidth="1"/>
    <col min="13291" max="13291" width="18.140625" customWidth="1"/>
    <col min="13292" max="13296" width="21.5703125" customWidth="1"/>
    <col min="13297" max="13297" width="21.7109375" customWidth="1"/>
    <col min="13298" max="13298" width="21.28515625" customWidth="1"/>
    <col min="13299" max="13315" width="21.5703125" customWidth="1"/>
    <col min="13546" max="13546" width="57.85546875" customWidth="1"/>
    <col min="13547" max="13547" width="18.140625" customWidth="1"/>
    <col min="13548" max="13552" width="21.5703125" customWidth="1"/>
    <col min="13553" max="13553" width="21.7109375" customWidth="1"/>
    <col min="13554" max="13554" width="21.28515625" customWidth="1"/>
    <col min="13555" max="13571" width="21.5703125" customWidth="1"/>
    <col min="13802" max="13802" width="57.85546875" customWidth="1"/>
    <col min="13803" max="13803" width="18.140625" customWidth="1"/>
    <col min="13804" max="13808" width="21.5703125" customWidth="1"/>
    <col min="13809" max="13809" width="21.7109375" customWidth="1"/>
    <col min="13810" max="13810" width="21.28515625" customWidth="1"/>
    <col min="13811" max="13827" width="21.5703125" customWidth="1"/>
    <col min="14058" max="14058" width="57.85546875" customWidth="1"/>
    <col min="14059" max="14059" width="18.140625" customWidth="1"/>
    <col min="14060" max="14064" width="21.5703125" customWidth="1"/>
    <col min="14065" max="14065" width="21.7109375" customWidth="1"/>
    <col min="14066" max="14066" width="21.28515625" customWidth="1"/>
    <col min="14067" max="14083" width="21.5703125" customWidth="1"/>
    <col min="14314" max="14314" width="57.85546875" customWidth="1"/>
    <col min="14315" max="14315" width="18.140625" customWidth="1"/>
    <col min="14316" max="14320" width="21.5703125" customWidth="1"/>
    <col min="14321" max="14321" width="21.7109375" customWidth="1"/>
    <col min="14322" max="14322" width="21.28515625" customWidth="1"/>
    <col min="14323" max="14339" width="21.5703125" customWidth="1"/>
    <col min="14570" max="14570" width="57.85546875" customWidth="1"/>
    <col min="14571" max="14571" width="18.140625" customWidth="1"/>
    <col min="14572" max="14576" width="21.5703125" customWidth="1"/>
    <col min="14577" max="14577" width="21.7109375" customWidth="1"/>
    <col min="14578" max="14578" width="21.28515625" customWidth="1"/>
    <col min="14579" max="14595" width="21.5703125" customWidth="1"/>
    <col min="14826" max="14826" width="57.85546875" customWidth="1"/>
    <col min="14827" max="14827" width="18.140625" customWidth="1"/>
    <col min="14828" max="14832" width="21.5703125" customWidth="1"/>
    <col min="14833" max="14833" width="21.7109375" customWidth="1"/>
    <col min="14834" max="14834" width="21.28515625" customWidth="1"/>
    <col min="14835" max="14851" width="21.5703125" customWidth="1"/>
    <col min="15082" max="15082" width="57.85546875" customWidth="1"/>
    <col min="15083" max="15083" width="18.140625" customWidth="1"/>
    <col min="15084" max="15088" width="21.5703125" customWidth="1"/>
    <col min="15089" max="15089" width="21.7109375" customWidth="1"/>
    <col min="15090" max="15090" width="21.28515625" customWidth="1"/>
    <col min="15091" max="15107" width="21.5703125" customWidth="1"/>
    <col min="15338" max="15338" width="57.85546875" customWidth="1"/>
    <col min="15339" max="15339" width="18.140625" customWidth="1"/>
    <col min="15340" max="15344" width="21.5703125" customWidth="1"/>
    <col min="15345" max="15345" width="21.7109375" customWidth="1"/>
    <col min="15346" max="15346" width="21.28515625" customWidth="1"/>
    <col min="15347" max="15363" width="21.5703125" customWidth="1"/>
    <col min="15594" max="15594" width="57.85546875" customWidth="1"/>
    <col min="15595" max="15595" width="18.140625" customWidth="1"/>
    <col min="15596" max="15600" width="21.5703125" customWidth="1"/>
    <col min="15601" max="15601" width="21.7109375" customWidth="1"/>
    <col min="15602" max="15602" width="21.28515625" customWidth="1"/>
    <col min="15603" max="15619" width="21.5703125" customWidth="1"/>
    <col min="15850" max="15850" width="57.85546875" customWidth="1"/>
    <col min="15851" max="15851" width="18.140625" customWidth="1"/>
    <col min="15852" max="15856" width="21.5703125" customWidth="1"/>
    <col min="15857" max="15857" width="21.7109375" customWidth="1"/>
    <col min="15858" max="15858" width="21.28515625" customWidth="1"/>
    <col min="15859" max="15875" width="21.5703125" customWidth="1"/>
    <col min="16106" max="16106" width="57.85546875" customWidth="1"/>
    <col min="16107" max="16107" width="18.140625" customWidth="1"/>
    <col min="16108" max="16112" width="21.5703125" customWidth="1"/>
    <col min="16113" max="16113" width="21.7109375" customWidth="1"/>
    <col min="16114" max="16114" width="21.28515625" customWidth="1"/>
    <col min="16115" max="16131" width="21.5703125" customWidth="1"/>
  </cols>
  <sheetData>
    <row r="1" spans="2:12" s="35" customFormat="1" ht="14.85" customHeight="1" x14ac:dyDescent="0.2">
      <c r="B1" s="148" t="s">
        <v>61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</row>
    <row r="2" spans="2:12" s="35" customFormat="1" ht="14.45" customHeight="1" x14ac:dyDescent="0.2">
      <c r="B2" s="135" t="s">
        <v>0</v>
      </c>
      <c r="C2" s="135"/>
    </row>
    <row r="3" spans="2:12" s="35" customFormat="1" ht="15" customHeight="1" x14ac:dyDescent="0.2">
      <c r="B3" s="91" t="s">
        <v>1</v>
      </c>
      <c r="C3" s="92" t="str">
        <f>'Доли в срочных'!B20</f>
        <v>01.01.2020</v>
      </c>
      <c r="D3" s="92" t="str">
        <f>'Доли в срочных'!C20</f>
        <v>01.02.2020</v>
      </c>
      <c r="E3" s="92" t="str">
        <f>'Доли в срочных'!D20</f>
        <v>01.03.2020</v>
      </c>
      <c r="F3" s="92" t="str">
        <f>'Доли в срочных'!E20</f>
        <v>01.04.2020</v>
      </c>
      <c r="G3" s="92" t="str">
        <f>'Доли в срочных'!F20</f>
        <v>01.05.2020</v>
      </c>
      <c r="H3" s="92" t="str">
        <f>'Доли в срочных'!G20</f>
        <v>01.06.2020</v>
      </c>
      <c r="I3" s="92" t="str">
        <f>'Доли в срочных'!H20</f>
        <v>01.07.2020</v>
      </c>
      <c r="J3" s="92" t="str">
        <f>'Доли в срочных'!I20</f>
        <v>01.08.2020</v>
      </c>
      <c r="K3" s="92" t="str">
        <f>'Доли в срочных'!J20</f>
        <v>01.09.2020</v>
      </c>
      <c r="L3" s="92">
        <f>'Доли в срочных'!AM20</f>
        <v>44958</v>
      </c>
    </row>
    <row r="4" spans="2:12" s="35" customFormat="1" ht="23.85" hidden="1" customHeight="1" outlineLevel="1" thickTop="1" x14ac:dyDescent="0.2">
      <c r="B4" s="30" t="s">
        <v>25</v>
      </c>
      <c r="C4" s="25">
        <v>17980756.440271597</v>
      </c>
      <c r="D4" s="4">
        <v>18005414.019031599</v>
      </c>
      <c r="E4" s="4">
        <v>18673257.9710146</v>
      </c>
      <c r="F4" s="4">
        <v>21500558.408995003</v>
      </c>
      <c r="G4" s="4">
        <v>19731965.169318698</v>
      </c>
      <c r="H4" s="4">
        <v>19366053.074414197</v>
      </c>
      <c r="I4" s="4">
        <v>19065605.561340798</v>
      </c>
      <c r="J4" s="4">
        <v>19840041.855548598</v>
      </c>
      <c r="K4" s="4">
        <v>20647712.754852299</v>
      </c>
      <c r="L4" s="4">
        <v>19633631.9248395</v>
      </c>
    </row>
    <row r="5" spans="2:12" s="35" customFormat="1" ht="13.35" hidden="1" customHeight="1" outlineLevel="1" x14ac:dyDescent="0.2">
      <c r="B5" s="31" t="s">
        <v>3</v>
      </c>
      <c r="C5" s="26">
        <v>1093924.3011504002</v>
      </c>
      <c r="D5" s="6">
        <v>857405.49534100003</v>
      </c>
      <c r="E5" s="6">
        <v>804588.90164339996</v>
      </c>
      <c r="F5" s="6">
        <v>1136758.8671899</v>
      </c>
      <c r="G5" s="6">
        <v>1210691.7833837001</v>
      </c>
      <c r="H5" s="6">
        <v>1097359.8602308</v>
      </c>
      <c r="I5" s="6">
        <v>920300.30811480002</v>
      </c>
      <c r="J5" s="6">
        <v>1055418.8141918001</v>
      </c>
      <c r="K5" s="6">
        <v>1455968.9290086001</v>
      </c>
      <c r="L5" s="6">
        <v>1420003.9725354</v>
      </c>
    </row>
    <row r="6" spans="2:12" s="35" customFormat="1" ht="13.35" hidden="1" customHeight="1" outlineLevel="1" x14ac:dyDescent="0.2">
      <c r="B6" s="31" t="s">
        <v>4</v>
      </c>
      <c r="C6" s="26">
        <v>3485645.6265876</v>
      </c>
      <c r="D6" s="6">
        <v>3521726.3089536</v>
      </c>
      <c r="E6" s="6">
        <v>3703618.0610083994</v>
      </c>
      <c r="F6" s="6">
        <v>4203846.6489350013</v>
      </c>
      <c r="G6" s="6">
        <v>3885012.7005889001</v>
      </c>
      <c r="H6" s="6">
        <v>3913763.9036022993</v>
      </c>
      <c r="I6" s="6">
        <v>4206325.0623739995</v>
      </c>
      <c r="J6" s="6">
        <v>4666066.8536391994</v>
      </c>
      <c r="K6" s="6">
        <v>4904673.9981666002</v>
      </c>
      <c r="L6" s="6">
        <v>4872450.2733354</v>
      </c>
    </row>
    <row r="7" spans="2:12" s="35" customFormat="1" ht="13.35" hidden="1" customHeight="1" outlineLevel="1" x14ac:dyDescent="0.2">
      <c r="B7" s="31" t="s">
        <v>5</v>
      </c>
      <c r="C7" s="26">
        <v>12847088.753194001</v>
      </c>
      <c r="D7" s="6">
        <v>13015704.176156703</v>
      </c>
      <c r="E7" s="6">
        <v>13560699.090143399</v>
      </c>
      <c r="F7" s="6">
        <v>15502671.1613129</v>
      </c>
      <c r="G7" s="6">
        <v>14023973.8942382</v>
      </c>
      <c r="H7" s="6">
        <v>13710534.8011155</v>
      </c>
      <c r="I7" s="6">
        <v>13345633.564980399</v>
      </c>
      <c r="J7" s="6">
        <v>13383292.881142803</v>
      </c>
      <c r="K7" s="6">
        <v>13470679.1740788</v>
      </c>
      <c r="L7" s="6">
        <v>12552053.414467797</v>
      </c>
    </row>
    <row r="8" spans="2:12" s="35" customFormat="1" ht="13.35" hidden="1" customHeight="1" outlineLevel="1" x14ac:dyDescent="0.2">
      <c r="B8" s="31" t="s">
        <v>6</v>
      </c>
      <c r="C8" s="26">
        <v>554097.7593396001</v>
      </c>
      <c r="D8" s="6">
        <v>610578.03858030005</v>
      </c>
      <c r="E8" s="6">
        <v>604351.9182194001</v>
      </c>
      <c r="F8" s="6">
        <v>657281.73155719996</v>
      </c>
      <c r="G8" s="6">
        <v>612286.79110789998</v>
      </c>
      <c r="H8" s="6">
        <v>644394.50946560001</v>
      </c>
      <c r="I8" s="6">
        <v>593346.6258716</v>
      </c>
      <c r="J8" s="6">
        <v>735263.30657480005</v>
      </c>
      <c r="K8" s="6">
        <v>816390.65359829995</v>
      </c>
      <c r="L8" s="6">
        <v>789124.26450090006</v>
      </c>
    </row>
    <row r="9" spans="2:12" s="35" customFormat="1" ht="13.35" hidden="1" customHeight="1" outlineLevel="1" x14ac:dyDescent="0.2">
      <c r="B9" s="32" t="s">
        <v>7</v>
      </c>
      <c r="C9" s="28"/>
      <c r="D9" s="8"/>
      <c r="E9" s="8"/>
      <c r="F9" s="8"/>
      <c r="G9" s="8"/>
      <c r="H9" s="8"/>
      <c r="I9" s="8"/>
      <c r="J9" s="8"/>
      <c r="K9" s="8"/>
      <c r="L9" s="8"/>
    </row>
    <row r="10" spans="2:12" s="35" customFormat="1" ht="13.35" hidden="1" customHeight="1" outlineLevel="1" x14ac:dyDescent="0.2">
      <c r="B10" s="33" t="s">
        <v>8</v>
      </c>
      <c r="C10" s="29">
        <v>1404446.9898352004</v>
      </c>
      <c r="D10" s="10">
        <v>1421713.1924343</v>
      </c>
      <c r="E10" s="10">
        <v>1492014.0184084</v>
      </c>
      <c r="F10" s="10">
        <v>1639707.1335410001</v>
      </c>
      <c r="G10" s="10">
        <v>1544091.5636151</v>
      </c>
      <c r="H10" s="10">
        <v>1527567.2152938999</v>
      </c>
      <c r="I10" s="10">
        <v>1558863.5577987998</v>
      </c>
      <c r="J10" s="10">
        <v>1604422.0077792001</v>
      </c>
      <c r="K10" s="10">
        <v>1731589.2639681001</v>
      </c>
      <c r="L10" s="10">
        <v>1723020.6194388</v>
      </c>
    </row>
    <row r="11" spans="2:12" s="35" customFormat="1" ht="13.35" hidden="1" customHeight="1" outlineLevel="1" x14ac:dyDescent="0.2">
      <c r="B11" s="31" t="s">
        <v>3</v>
      </c>
      <c r="C11" s="26" t="s">
        <v>2</v>
      </c>
      <c r="D11" s="6" t="s">
        <v>2</v>
      </c>
      <c r="E11" s="6" t="s">
        <v>2</v>
      </c>
      <c r="F11" s="6">
        <v>72.083710000000011</v>
      </c>
      <c r="G11" s="6">
        <v>67.479969999999994</v>
      </c>
      <c r="H11" s="6">
        <v>56.8064295</v>
      </c>
      <c r="I11" s="6">
        <v>55.396059199999996</v>
      </c>
      <c r="J11" s="6">
        <v>56.268256400000006</v>
      </c>
      <c r="K11" s="6">
        <v>46.082282400000004</v>
      </c>
      <c r="L11" s="6" t="s">
        <v>2</v>
      </c>
    </row>
    <row r="12" spans="2:12" s="35" customFormat="1" ht="13.35" hidden="1" customHeight="1" outlineLevel="1" x14ac:dyDescent="0.2">
      <c r="B12" s="31" t="s">
        <v>4</v>
      </c>
      <c r="C12" s="26">
        <v>1196242.1844819998</v>
      </c>
      <c r="D12" s="6">
        <v>1212644.5673751002</v>
      </c>
      <c r="E12" s="6">
        <v>1267829.812109</v>
      </c>
      <c r="F12" s="6">
        <v>1380790.0583123001</v>
      </c>
      <c r="G12" s="6">
        <v>1285093.3134446002</v>
      </c>
      <c r="H12" s="6">
        <v>1269054.338551</v>
      </c>
      <c r="I12" s="6">
        <v>1276940.0737639999</v>
      </c>
      <c r="J12" s="6">
        <v>1326882.5499308</v>
      </c>
      <c r="K12" s="6">
        <v>1487272.9248524997</v>
      </c>
      <c r="L12" s="6">
        <v>1517876.6735363998</v>
      </c>
    </row>
    <row r="13" spans="2:12" s="35" customFormat="1" ht="13.35" hidden="1" customHeight="1" outlineLevel="1" x14ac:dyDescent="0.2">
      <c r="B13" s="31" t="s">
        <v>5</v>
      </c>
      <c r="C13" s="26">
        <v>208204.8053532</v>
      </c>
      <c r="D13" s="6">
        <v>209068.62505919999</v>
      </c>
      <c r="E13" s="6">
        <v>224184.20629940002</v>
      </c>
      <c r="F13" s="6">
        <v>258844.99151869997</v>
      </c>
      <c r="G13" s="6">
        <v>258930.7702005</v>
      </c>
      <c r="H13" s="6">
        <v>258456.07031340004</v>
      </c>
      <c r="I13" s="6">
        <v>281868.08797559998</v>
      </c>
      <c r="J13" s="6">
        <v>277483.18959199998</v>
      </c>
      <c r="K13" s="6">
        <v>244270.25683320005</v>
      </c>
      <c r="L13" s="6">
        <v>205143.94590239998</v>
      </c>
    </row>
    <row r="14" spans="2:12" s="35" customFormat="1" ht="13.35" hidden="1" customHeight="1" outlineLevel="1" x14ac:dyDescent="0.2">
      <c r="B14" s="31" t="s">
        <v>6</v>
      </c>
      <c r="C14" s="26" t="s">
        <v>2</v>
      </c>
      <c r="D14" s="6" t="s">
        <v>2</v>
      </c>
      <c r="E14" s="6" t="s">
        <v>2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</row>
    <row r="15" spans="2:12" s="35" customFormat="1" ht="13.35" customHeight="1" collapsed="1" x14ac:dyDescent="0.2">
      <c r="B15" s="66" t="s">
        <v>9</v>
      </c>
      <c r="C15" s="67">
        <v>14872459.0729472</v>
      </c>
      <c r="D15" s="85">
        <v>14822983.9965556</v>
      </c>
      <c r="E15" s="85">
        <v>15312638.395935796</v>
      </c>
      <c r="F15" s="85">
        <v>17711352.712010302</v>
      </c>
      <c r="G15" s="85">
        <v>16196533.507377399</v>
      </c>
      <c r="H15" s="85">
        <v>15898393.149186797</v>
      </c>
      <c r="I15" s="85">
        <v>15608850.305361997</v>
      </c>
      <c r="J15" s="85">
        <v>16345951.402152199</v>
      </c>
      <c r="K15" s="85">
        <v>16883657.463183898</v>
      </c>
      <c r="L15" s="85">
        <v>15913957.1589831</v>
      </c>
    </row>
    <row r="16" spans="2:12" s="35" customFormat="1" ht="13.35" customHeight="1" x14ac:dyDescent="0.2">
      <c r="B16" s="62" t="s">
        <v>3</v>
      </c>
      <c r="C16" s="63">
        <v>1092230.5731503998</v>
      </c>
      <c r="D16" s="83">
        <v>857405.49534100003</v>
      </c>
      <c r="E16" s="83">
        <v>804588.90164340008</v>
      </c>
      <c r="F16" s="83">
        <v>1136686.7834798999</v>
      </c>
      <c r="G16" s="83">
        <v>1210624.3034137001</v>
      </c>
      <c r="H16" s="83">
        <v>1097303.0538013</v>
      </c>
      <c r="I16" s="83">
        <v>920244.91205559997</v>
      </c>
      <c r="J16" s="83">
        <v>1055362.5459354001</v>
      </c>
      <c r="K16" s="83">
        <v>1455922.8467262001</v>
      </c>
      <c r="L16" s="83">
        <v>1420003.9725354</v>
      </c>
    </row>
    <row r="17" spans="2:12" s="35" customFormat="1" ht="13.35" customHeight="1" x14ac:dyDescent="0.2">
      <c r="B17" s="62" t="s">
        <v>4</v>
      </c>
      <c r="C17" s="63">
        <v>2281093.5131923999</v>
      </c>
      <c r="D17" s="83">
        <v>2300856.5303901001</v>
      </c>
      <c r="E17" s="83">
        <v>2427415.9049713998</v>
      </c>
      <c r="F17" s="83">
        <v>2813564.2017311002</v>
      </c>
      <c r="G17" s="83">
        <v>2591520.4646631009</v>
      </c>
      <c r="H17" s="83">
        <v>2636870.6108708996</v>
      </c>
      <c r="I17" s="83">
        <v>2922068.0896563996</v>
      </c>
      <c r="J17" s="83">
        <v>3332239.9219971998</v>
      </c>
      <c r="K17" s="83">
        <v>3410350.0047488995</v>
      </c>
      <c r="L17" s="83">
        <v>3348123.0168615007</v>
      </c>
    </row>
    <row r="18" spans="2:12" s="35" customFormat="1" ht="13.35" customHeight="1" x14ac:dyDescent="0.2">
      <c r="B18" s="62" t="s">
        <v>5</v>
      </c>
      <c r="C18" s="63">
        <v>10945037.227264801</v>
      </c>
      <c r="D18" s="83">
        <v>11054143.9322442</v>
      </c>
      <c r="E18" s="83">
        <v>11476281.6711016</v>
      </c>
      <c r="F18" s="83">
        <v>13103819.995242102</v>
      </c>
      <c r="G18" s="83">
        <v>11782101.948192699</v>
      </c>
      <c r="H18" s="83">
        <v>11519824.975049</v>
      </c>
      <c r="I18" s="83">
        <v>11173190.6777784</v>
      </c>
      <c r="J18" s="83">
        <v>11223085.6276448</v>
      </c>
      <c r="K18" s="83">
        <v>11200993.958110502</v>
      </c>
      <c r="L18" s="83">
        <v>10356705.905085301</v>
      </c>
    </row>
    <row r="19" spans="2:12" s="35" customFormat="1" ht="13.35" customHeight="1" x14ac:dyDescent="0.2">
      <c r="B19" s="62" t="s">
        <v>6</v>
      </c>
      <c r="C19" s="63">
        <v>554097.7593396001</v>
      </c>
      <c r="D19" s="83">
        <v>610578.03858030005</v>
      </c>
      <c r="E19" s="83">
        <v>604351.9182194001</v>
      </c>
      <c r="F19" s="83">
        <v>657281.73155719996</v>
      </c>
      <c r="G19" s="83">
        <v>612286.79110789998</v>
      </c>
      <c r="H19" s="83">
        <v>644394.50946560001</v>
      </c>
      <c r="I19" s="83">
        <v>593346.6258716</v>
      </c>
      <c r="J19" s="83">
        <v>735263.30657480005</v>
      </c>
      <c r="K19" s="83">
        <v>816390.65359829995</v>
      </c>
      <c r="L19" s="83">
        <v>789124.26450090006</v>
      </c>
    </row>
    <row r="20" spans="2:12" s="35" customFormat="1" ht="13.35" customHeight="1" x14ac:dyDescent="0.2">
      <c r="B20" s="64" t="s">
        <v>10</v>
      </c>
      <c r="C20" s="65"/>
      <c r="D20" s="84"/>
      <c r="E20" s="84"/>
      <c r="F20" s="84"/>
      <c r="G20" s="84"/>
      <c r="H20" s="84"/>
      <c r="I20" s="84"/>
      <c r="J20" s="84"/>
      <c r="K20" s="84"/>
      <c r="L20" s="84"/>
    </row>
    <row r="21" spans="2:12" s="35" customFormat="1" ht="13.35" customHeight="1" x14ac:dyDescent="0.2">
      <c r="B21" s="66" t="s">
        <v>11</v>
      </c>
      <c r="C21" s="67">
        <v>6258987.0885256007</v>
      </c>
      <c r="D21" s="85">
        <v>6156380.032771999</v>
      </c>
      <c r="E21" s="85">
        <v>6135735.8469429994</v>
      </c>
      <c r="F21" s="85">
        <v>7081797.0237754006</v>
      </c>
      <c r="G21" s="85">
        <v>6541679.8919890001</v>
      </c>
      <c r="H21" s="85">
        <v>6456416.9777487991</v>
      </c>
      <c r="I21" s="85">
        <v>6297121.7220471995</v>
      </c>
      <c r="J21" s="85">
        <v>6665192.9180438006</v>
      </c>
      <c r="K21" s="85">
        <v>6698484.9576261016</v>
      </c>
      <c r="L21" s="85">
        <v>6098583.3234155998</v>
      </c>
    </row>
    <row r="22" spans="2:12" s="35" customFormat="1" ht="13.35" customHeight="1" x14ac:dyDescent="0.2">
      <c r="B22" s="62" t="s">
        <v>3</v>
      </c>
      <c r="C22" s="63">
        <v>947197.31052639999</v>
      </c>
      <c r="D22" s="83">
        <v>755511.9926639999</v>
      </c>
      <c r="E22" s="83">
        <v>669125.52365420002</v>
      </c>
      <c r="F22" s="83">
        <v>954662.77549819998</v>
      </c>
      <c r="G22" s="83">
        <v>1021212.8965139</v>
      </c>
      <c r="H22" s="83">
        <v>906799.76961990003</v>
      </c>
      <c r="I22" s="83">
        <v>735554.65254120005</v>
      </c>
      <c r="J22" s="83">
        <v>863152.92874619993</v>
      </c>
      <c r="K22" s="83">
        <v>1209259.4281686002</v>
      </c>
      <c r="L22" s="83">
        <v>1166268.4998156</v>
      </c>
    </row>
    <row r="23" spans="2:12" s="35" customFormat="1" ht="13.35" customHeight="1" x14ac:dyDescent="0.2">
      <c r="B23" s="62" t="s">
        <v>4</v>
      </c>
      <c r="C23" s="63">
        <v>1377038.6741531997</v>
      </c>
      <c r="D23" s="83">
        <v>1433381.8208771003</v>
      </c>
      <c r="E23" s="83">
        <v>1407067.2519626</v>
      </c>
      <c r="F23" s="83">
        <v>1702376.3287991004</v>
      </c>
      <c r="G23" s="83">
        <v>1604715.1816150001</v>
      </c>
      <c r="H23" s="83">
        <v>1691191.1888558997</v>
      </c>
      <c r="I23" s="83">
        <v>1898438.8816459998</v>
      </c>
      <c r="J23" s="83">
        <v>2192133.0071101999</v>
      </c>
      <c r="K23" s="83">
        <v>2172867.2854700997</v>
      </c>
      <c r="L23" s="83">
        <v>2038905.1433991003</v>
      </c>
    </row>
    <row r="24" spans="2:12" s="35" customFormat="1" ht="13.35" customHeight="1" x14ac:dyDescent="0.2">
      <c r="B24" s="62" t="s">
        <v>5</v>
      </c>
      <c r="C24" s="63">
        <v>3684241.3415052001</v>
      </c>
      <c r="D24" s="83">
        <v>3656397.1814945</v>
      </c>
      <c r="E24" s="83">
        <v>3786426.0677113989</v>
      </c>
      <c r="F24" s="83">
        <v>4171194.5655287998</v>
      </c>
      <c r="G24" s="83">
        <v>3690031.5566215999</v>
      </c>
      <c r="H24" s="83">
        <v>3574828.4365515998</v>
      </c>
      <c r="I24" s="83">
        <v>3427987.6977559994</v>
      </c>
      <c r="J24" s="83">
        <v>3322827.5965480004</v>
      </c>
      <c r="K24" s="83">
        <v>2967062.1330798003</v>
      </c>
      <c r="L24" s="83">
        <v>2551500.4086461999</v>
      </c>
    </row>
    <row r="25" spans="2:12" s="35" customFormat="1" ht="13.35" customHeight="1" x14ac:dyDescent="0.2">
      <c r="B25" s="62" t="s">
        <v>6</v>
      </c>
      <c r="C25" s="63">
        <v>250509.76234079999</v>
      </c>
      <c r="D25" s="83">
        <v>311089.03773639997</v>
      </c>
      <c r="E25" s="83">
        <v>273117.00361479999</v>
      </c>
      <c r="F25" s="83">
        <v>253563.35394929998</v>
      </c>
      <c r="G25" s="83">
        <v>225720.25723849999</v>
      </c>
      <c r="H25" s="83">
        <v>283597.58272140002</v>
      </c>
      <c r="I25" s="83">
        <v>235140.490104</v>
      </c>
      <c r="J25" s="83">
        <v>287079.38563939999</v>
      </c>
      <c r="K25" s="83">
        <v>349296.11090759997</v>
      </c>
      <c r="L25" s="83">
        <v>341909.27155469998</v>
      </c>
    </row>
    <row r="26" spans="2:12" s="35" customFormat="1" ht="13.35" customHeight="1" x14ac:dyDescent="0.2">
      <c r="B26" s="66" t="s">
        <v>12</v>
      </c>
      <c r="C26" s="67">
        <v>8108558.254102801</v>
      </c>
      <c r="D26" s="85">
        <v>8148844.0152336005</v>
      </c>
      <c r="E26" s="85">
        <v>8673153.4771805983</v>
      </c>
      <c r="F26" s="85">
        <v>10052812.5080039</v>
      </c>
      <c r="G26" s="85">
        <v>9159048.639538601</v>
      </c>
      <c r="H26" s="85">
        <v>8951517.7612523995</v>
      </c>
      <c r="I26" s="85">
        <v>8893605.8913280014</v>
      </c>
      <c r="J26" s="85">
        <v>9246482.4636209998</v>
      </c>
      <c r="K26" s="85">
        <v>9875926.4349266998</v>
      </c>
      <c r="L26" s="85">
        <v>9552093.7205000985</v>
      </c>
    </row>
    <row r="27" spans="2:12" s="35" customFormat="1" ht="13.35" customHeight="1" x14ac:dyDescent="0.2">
      <c r="B27" s="62" t="s">
        <v>3</v>
      </c>
      <c r="C27" s="63">
        <v>145033.262624</v>
      </c>
      <c r="D27" s="83">
        <v>101893.502677</v>
      </c>
      <c r="E27" s="83">
        <v>135463.37798920003</v>
      </c>
      <c r="F27" s="83">
        <v>182024.00798170001</v>
      </c>
      <c r="G27" s="83">
        <v>189411.40689979997</v>
      </c>
      <c r="H27" s="83">
        <v>190503.28418139997</v>
      </c>
      <c r="I27" s="83">
        <v>184690.25951440001</v>
      </c>
      <c r="J27" s="83">
        <v>192209.61718919998</v>
      </c>
      <c r="K27" s="83">
        <v>246663.41855760003</v>
      </c>
      <c r="L27" s="83">
        <v>253735.47271979999</v>
      </c>
    </row>
    <row r="28" spans="2:12" s="35" customFormat="1" ht="13.35" customHeight="1" x14ac:dyDescent="0.2">
      <c r="B28" s="62" t="s">
        <v>4</v>
      </c>
      <c r="C28" s="63">
        <v>903594.5514943999</v>
      </c>
      <c r="D28" s="83">
        <v>867011.86517280003</v>
      </c>
      <c r="E28" s="83">
        <v>1019867.5049982</v>
      </c>
      <c r="F28" s="83">
        <v>1110622.5436403998</v>
      </c>
      <c r="G28" s="83">
        <v>986282.04064680019</v>
      </c>
      <c r="H28" s="83">
        <v>945156.90086280019</v>
      </c>
      <c r="I28" s="83">
        <v>1023101.2969447998</v>
      </c>
      <c r="J28" s="83">
        <v>1139554.7463805999</v>
      </c>
      <c r="K28" s="83">
        <v>1237464.8232467996</v>
      </c>
      <c r="L28" s="83">
        <v>1309200.1042434</v>
      </c>
    </row>
    <row r="29" spans="2:12" s="35" customFormat="1" ht="13.35" customHeight="1" x14ac:dyDescent="0.2">
      <c r="B29" s="62" t="s">
        <v>5</v>
      </c>
      <c r="C29" s="63">
        <v>6758422.0472203996</v>
      </c>
      <c r="D29" s="83">
        <v>6882158.880915801</v>
      </c>
      <c r="E29" s="83">
        <v>7188597.3122666012</v>
      </c>
      <c r="F29" s="83">
        <v>8358788.5219779992</v>
      </c>
      <c r="G29" s="83">
        <v>7598952.338804001</v>
      </c>
      <c r="H29" s="83">
        <v>7457204.4350477997</v>
      </c>
      <c r="I29" s="83">
        <v>7329740.5272403983</v>
      </c>
      <c r="J29" s="83">
        <v>7511457.9791613994</v>
      </c>
      <c r="K29" s="83">
        <v>7926815.4780791989</v>
      </c>
      <c r="L29" s="83">
        <v>7541943.1505907001</v>
      </c>
    </row>
    <row r="30" spans="2:12" s="35" customFormat="1" ht="13.35" customHeight="1" x14ac:dyDescent="0.2">
      <c r="B30" s="62" t="s">
        <v>6</v>
      </c>
      <c r="C30" s="63">
        <v>301508.39276399999</v>
      </c>
      <c r="D30" s="83">
        <v>297779.76646800002</v>
      </c>
      <c r="E30" s="83">
        <v>329225.28192660003</v>
      </c>
      <c r="F30" s="83">
        <v>401377.4344038</v>
      </c>
      <c r="G30" s="83">
        <v>384402.85318800004</v>
      </c>
      <c r="H30" s="83">
        <v>358653.14116040006</v>
      </c>
      <c r="I30" s="83">
        <v>356073.80762840004</v>
      </c>
      <c r="J30" s="83">
        <v>403260.12088979996</v>
      </c>
      <c r="K30" s="83">
        <v>464982.7150431</v>
      </c>
      <c r="L30" s="83">
        <v>447214.99294620001</v>
      </c>
    </row>
    <row r="31" spans="2:12" s="35" customFormat="1" ht="13.35" hidden="1" customHeight="1" outlineLevel="1" x14ac:dyDescent="0.2">
      <c r="B31" s="66" t="s">
        <v>13</v>
      </c>
      <c r="C31" s="67">
        <v>1703850.3774892001</v>
      </c>
      <c r="D31" s="85">
        <v>1760716.8300417</v>
      </c>
      <c r="E31" s="85">
        <v>1868605.5566703998</v>
      </c>
      <c r="F31" s="85">
        <v>2149498.5634437003</v>
      </c>
      <c r="G31" s="85">
        <v>1991340.0983261999</v>
      </c>
      <c r="H31" s="85">
        <v>1940092.7099334998</v>
      </c>
      <c r="I31" s="85">
        <v>1897891.6981799998</v>
      </c>
      <c r="J31" s="85">
        <v>1889668.4456171999</v>
      </c>
      <c r="K31" s="85">
        <v>2032466.0277003003</v>
      </c>
      <c r="L31" s="85">
        <v>1996654.1464175999</v>
      </c>
    </row>
    <row r="32" spans="2:12" s="35" customFormat="1" ht="13.35" hidden="1" customHeight="1" outlineLevel="1" x14ac:dyDescent="0.2">
      <c r="B32" s="62" t="s">
        <v>3</v>
      </c>
      <c r="C32" s="63">
        <v>1693.7279999999998</v>
      </c>
      <c r="D32" s="83" t="s">
        <v>2</v>
      </c>
      <c r="E32" s="83" t="s">
        <v>2</v>
      </c>
      <c r="F32" s="83" t="s">
        <v>2</v>
      </c>
      <c r="G32" s="83" t="s">
        <v>2</v>
      </c>
      <c r="H32" s="83" t="s">
        <v>2</v>
      </c>
      <c r="I32" s="83" t="s">
        <v>2</v>
      </c>
      <c r="J32" s="83" t="s">
        <v>2</v>
      </c>
      <c r="K32" s="83" t="s">
        <v>2</v>
      </c>
      <c r="L32" s="83" t="s">
        <v>2</v>
      </c>
    </row>
    <row r="33" spans="2:12" s="35" customFormat="1" ht="13.35" hidden="1" customHeight="1" outlineLevel="1" x14ac:dyDescent="0.2">
      <c r="B33" s="62" t="s">
        <v>4</v>
      </c>
      <c r="C33" s="63">
        <v>8309.9289131999994</v>
      </c>
      <c r="D33" s="83">
        <v>8225.2111884000005</v>
      </c>
      <c r="E33" s="83">
        <v>8372.3439280000002</v>
      </c>
      <c r="F33" s="83">
        <v>9492.3888915999996</v>
      </c>
      <c r="G33" s="83">
        <v>8398.9224812000011</v>
      </c>
      <c r="H33" s="83">
        <v>7838.9541804</v>
      </c>
      <c r="I33" s="83">
        <v>7316.898953599999</v>
      </c>
      <c r="J33" s="83">
        <v>6944.3817112000006</v>
      </c>
      <c r="K33" s="83">
        <v>7051.0685652000002</v>
      </c>
      <c r="L33" s="83">
        <v>6450.5829375000003</v>
      </c>
    </row>
    <row r="34" spans="2:12" s="35" customFormat="1" ht="13.35" hidden="1" customHeight="1" outlineLevel="1" x14ac:dyDescent="0.2">
      <c r="B34" s="62" t="s">
        <v>5</v>
      </c>
      <c r="C34" s="63">
        <v>1693846.7205759999</v>
      </c>
      <c r="D34" s="83">
        <v>1752491.6188533003</v>
      </c>
      <c r="E34" s="83">
        <v>1860233.2127423999</v>
      </c>
      <c r="F34" s="83">
        <v>2140006.1745521002</v>
      </c>
      <c r="G34" s="83">
        <v>1982941.175845</v>
      </c>
      <c r="H34" s="83">
        <v>1932253.7557530999</v>
      </c>
      <c r="I34" s="83">
        <v>1890574.7992264</v>
      </c>
      <c r="J34" s="83">
        <v>1882724.0639060002</v>
      </c>
      <c r="K34" s="83">
        <v>2025414.9591351</v>
      </c>
      <c r="L34" s="83">
        <v>1990203.5634800999</v>
      </c>
    </row>
    <row r="35" spans="2:12" s="35" customFormat="1" ht="13.35" hidden="1" customHeight="1" outlineLevel="1" x14ac:dyDescent="0.2">
      <c r="B35" s="62" t="s">
        <v>6</v>
      </c>
      <c r="C35" s="63" t="s">
        <v>2</v>
      </c>
      <c r="D35" s="83" t="s">
        <v>2</v>
      </c>
      <c r="E35" s="83" t="s">
        <v>2</v>
      </c>
      <c r="F35" s="83" t="s">
        <v>2</v>
      </c>
      <c r="G35" s="83" t="s">
        <v>2</v>
      </c>
      <c r="H35" s="83" t="s">
        <v>2</v>
      </c>
      <c r="I35" s="83" t="s">
        <v>2</v>
      </c>
      <c r="J35" s="83" t="s">
        <v>2</v>
      </c>
      <c r="K35" s="83" t="s">
        <v>2</v>
      </c>
      <c r="L35" s="83" t="s">
        <v>2</v>
      </c>
    </row>
    <row r="36" spans="2:12" s="35" customFormat="1" ht="13.35" hidden="1" customHeight="1" outlineLevel="1" x14ac:dyDescent="0.2">
      <c r="B36" s="64" t="s">
        <v>10</v>
      </c>
      <c r="C36" s="65"/>
      <c r="D36" s="84"/>
      <c r="E36" s="84"/>
      <c r="F36" s="84"/>
      <c r="G36" s="84"/>
      <c r="H36" s="84"/>
      <c r="I36" s="84"/>
      <c r="J36" s="84"/>
      <c r="K36" s="84"/>
      <c r="L36" s="84"/>
    </row>
    <row r="37" spans="2:12" s="35" customFormat="1" ht="13.35" hidden="1" customHeight="1" outlineLevel="1" x14ac:dyDescent="0.2">
      <c r="B37" s="66" t="s">
        <v>11</v>
      </c>
      <c r="C37" s="67">
        <v>1693492.4874012</v>
      </c>
      <c r="D37" s="85">
        <v>1752136.3068777001</v>
      </c>
      <c r="E37" s="85">
        <v>1859863.6492019999</v>
      </c>
      <c r="F37" s="85">
        <v>2139569.9852968003</v>
      </c>
      <c r="G37" s="85">
        <v>1982536.1734156001</v>
      </c>
      <c r="H37" s="85">
        <v>1931851.8645637</v>
      </c>
      <c r="I37" s="85">
        <v>1890174.1096871998</v>
      </c>
      <c r="J37" s="85">
        <v>1882313.4302204</v>
      </c>
      <c r="K37" s="85">
        <v>2024967.685059</v>
      </c>
      <c r="L37" s="85">
        <v>1989763.5563637</v>
      </c>
    </row>
    <row r="38" spans="2:12" s="35" customFormat="1" ht="13.35" hidden="1" customHeight="1" outlineLevel="1" x14ac:dyDescent="0.2">
      <c r="B38" s="62" t="s">
        <v>3</v>
      </c>
      <c r="C38" s="63" t="s">
        <v>2</v>
      </c>
      <c r="D38" s="83" t="s">
        <v>2</v>
      </c>
      <c r="E38" s="83" t="s">
        <v>2</v>
      </c>
      <c r="F38" s="83" t="s">
        <v>2</v>
      </c>
      <c r="G38" s="83" t="s">
        <v>2</v>
      </c>
      <c r="H38" s="83" t="s">
        <v>2</v>
      </c>
      <c r="I38" s="83" t="s">
        <v>2</v>
      </c>
      <c r="J38" s="83" t="s">
        <v>2</v>
      </c>
      <c r="K38" s="83" t="s">
        <v>2</v>
      </c>
      <c r="L38" s="83" t="s">
        <v>2</v>
      </c>
    </row>
    <row r="39" spans="2:12" s="35" customFormat="1" ht="13.35" hidden="1" customHeight="1" outlineLevel="1" x14ac:dyDescent="0.2">
      <c r="B39" s="62" t="s">
        <v>4</v>
      </c>
      <c r="C39" s="63" t="s">
        <v>2</v>
      </c>
      <c r="D39" s="83" t="s">
        <v>2</v>
      </c>
      <c r="E39" s="83" t="s">
        <v>2</v>
      </c>
      <c r="F39" s="83" t="s">
        <v>2</v>
      </c>
      <c r="G39" s="83" t="s">
        <v>2</v>
      </c>
      <c r="H39" s="83" t="s">
        <v>2</v>
      </c>
      <c r="I39" s="83" t="s">
        <v>2</v>
      </c>
      <c r="J39" s="83" t="s">
        <v>2</v>
      </c>
      <c r="K39" s="83" t="s">
        <v>2</v>
      </c>
      <c r="L39" s="83" t="s">
        <v>2</v>
      </c>
    </row>
    <row r="40" spans="2:12" s="35" customFormat="1" ht="13.35" hidden="1" customHeight="1" outlineLevel="1" x14ac:dyDescent="0.2">
      <c r="B40" s="62" t="s">
        <v>5</v>
      </c>
      <c r="C40" s="63">
        <v>1693492.4874012</v>
      </c>
      <c r="D40" s="83">
        <v>1752136.3068777001</v>
      </c>
      <c r="E40" s="83">
        <v>1859863.6492019999</v>
      </c>
      <c r="F40" s="83">
        <v>2139569.9852968003</v>
      </c>
      <c r="G40" s="83">
        <v>1982536.1734156001</v>
      </c>
      <c r="H40" s="83">
        <v>1931851.8645637</v>
      </c>
      <c r="I40" s="83">
        <v>1890174.1096871998</v>
      </c>
      <c r="J40" s="83">
        <v>1882313.4302204</v>
      </c>
      <c r="K40" s="83">
        <v>2024967.685059</v>
      </c>
      <c r="L40" s="83">
        <v>1989763.5563637</v>
      </c>
    </row>
    <row r="41" spans="2:12" s="35" customFormat="1" ht="13.35" hidden="1" customHeight="1" outlineLevel="1" x14ac:dyDescent="0.2">
      <c r="B41" s="62" t="s">
        <v>6</v>
      </c>
      <c r="C41" s="63" t="s">
        <v>2</v>
      </c>
      <c r="D41" s="83" t="s">
        <v>2</v>
      </c>
      <c r="E41" s="83" t="s">
        <v>2</v>
      </c>
      <c r="F41" s="83" t="s">
        <v>2</v>
      </c>
      <c r="G41" s="83" t="s">
        <v>2</v>
      </c>
      <c r="H41" s="83" t="s">
        <v>2</v>
      </c>
      <c r="I41" s="83" t="s">
        <v>2</v>
      </c>
      <c r="J41" s="83" t="s">
        <v>2</v>
      </c>
      <c r="K41" s="83" t="s">
        <v>2</v>
      </c>
      <c r="L41" s="83" t="s">
        <v>2</v>
      </c>
    </row>
    <row r="42" spans="2:12" s="35" customFormat="1" ht="13.35" hidden="1" customHeight="1" outlineLevel="1" x14ac:dyDescent="0.2">
      <c r="B42" s="66" t="s">
        <v>12</v>
      </c>
      <c r="C42" s="67">
        <v>10000.802328</v>
      </c>
      <c r="D42" s="85">
        <v>8222.3103295000001</v>
      </c>
      <c r="E42" s="85">
        <v>8369.3123899999991</v>
      </c>
      <c r="F42" s="85">
        <v>9488.8575705000003</v>
      </c>
      <c r="G42" s="85">
        <v>8395.6166935000001</v>
      </c>
      <c r="H42" s="85">
        <v>7835.6787894999998</v>
      </c>
      <c r="I42" s="85">
        <v>7313.641067999999</v>
      </c>
      <c r="J42" s="85">
        <v>6941.0725310000007</v>
      </c>
      <c r="K42" s="85">
        <v>7051.0685652000002</v>
      </c>
      <c r="L42" s="85">
        <v>6450.5829375000003</v>
      </c>
    </row>
    <row r="43" spans="2:12" s="35" customFormat="1" ht="13.35" hidden="1" customHeight="1" outlineLevel="1" x14ac:dyDescent="0.2">
      <c r="B43" s="62" t="s">
        <v>3</v>
      </c>
      <c r="C43" s="63">
        <v>1693.7279999999998</v>
      </c>
      <c r="D43" s="83" t="s">
        <v>2</v>
      </c>
      <c r="E43" s="83" t="s">
        <v>2</v>
      </c>
      <c r="F43" s="83" t="s">
        <v>2</v>
      </c>
      <c r="G43" s="83" t="s">
        <v>2</v>
      </c>
      <c r="H43" s="83" t="s">
        <v>2</v>
      </c>
      <c r="I43" s="83" t="s">
        <v>2</v>
      </c>
      <c r="J43" s="83" t="s">
        <v>2</v>
      </c>
      <c r="K43" s="83" t="s">
        <v>2</v>
      </c>
      <c r="L43" s="83" t="s">
        <v>2</v>
      </c>
    </row>
    <row r="44" spans="2:12" s="35" customFormat="1" ht="13.35" hidden="1" customHeight="1" outlineLevel="1" x14ac:dyDescent="0.2">
      <c r="B44" s="62" t="s">
        <v>4</v>
      </c>
      <c r="C44" s="63">
        <v>8307.0743280000006</v>
      </c>
      <c r="D44" s="83">
        <v>8222.3103295000001</v>
      </c>
      <c r="E44" s="83">
        <v>8369.3123899999991</v>
      </c>
      <c r="F44" s="83">
        <v>9488.8575705000003</v>
      </c>
      <c r="G44" s="83">
        <v>8395.6166935000001</v>
      </c>
      <c r="H44" s="83">
        <v>7835.6787894999998</v>
      </c>
      <c r="I44" s="83">
        <v>7313.641067999999</v>
      </c>
      <c r="J44" s="83">
        <v>6941.0725310000007</v>
      </c>
      <c r="K44" s="83">
        <v>7051.0685652000002</v>
      </c>
      <c r="L44" s="83">
        <v>6450.5829375000003</v>
      </c>
    </row>
    <row r="45" spans="2:12" s="35" customFormat="1" ht="13.35" hidden="1" customHeight="1" outlineLevel="1" x14ac:dyDescent="0.2">
      <c r="B45" s="62" t="s">
        <v>5</v>
      </c>
      <c r="C45" s="63" t="s">
        <v>2</v>
      </c>
      <c r="D45" s="83" t="s">
        <v>2</v>
      </c>
      <c r="E45" s="83" t="s">
        <v>2</v>
      </c>
      <c r="F45" s="83" t="s">
        <v>2</v>
      </c>
      <c r="G45" s="83" t="s">
        <v>2</v>
      </c>
      <c r="H45" s="83" t="s">
        <v>2</v>
      </c>
      <c r="I45" s="83" t="s">
        <v>2</v>
      </c>
      <c r="J45" s="83" t="s">
        <v>2</v>
      </c>
      <c r="K45" s="83" t="s">
        <v>2</v>
      </c>
      <c r="L45" s="83" t="s">
        <v>2</v>
      </c>
    </row>
    <row r="46" spans="2:12" s="35" customFormat="1" ht="13.35" hidden="1" customHeight="1" outlineLevel="1" x14ac:dyDescent="0.2">
      <c r="B46" s="62" t="s">
        <v>6</v>
      </c>
      <c r="C46" s="63" t="s">
        <v>2</v>
      </c>
      <c r="D46" s="83" t="s">
        <v>2</v>
      </c>
      <c r="E46" s="83" t="s">
        <v>2</v>
      </c>
      <c r="F46" s="83" t="s">
        <v>2</v>
      </c>
      <c r="G46" s="83" t="s">
        <v>2</v>
      </c>
      <c r="H46" s="83" t="s">
        <v>2</v>
      </c>
      <c r="I46" s="83" t="s">
        <v>2</v>
      </c>
      <c r="J46" s="83" t="s">
        <v>2</v>
      </c>
      <c r="K46" s="83" t="s">
        <v>2</v>
      </c>
      <c r="L46" s="83" t="s">
        <v>2</v>
      </c>
    </row>
    <row r="47" spans="2:12" s="35" customFormat="1" ht="13.35" hidden="1" customHeight="1" outlineLevel="1" x14ac:dyDescent="0.2">
      <c r="B47" s="96" t="s">
        <v>14</v>
      </c>
      <c r="C47" s="63" t="s">
        <v>2</v>
      </c>
      <c r="D47" s="83" t="s">
        <v>2</v>
      </c>
      <c r="E47" s="83" t="s">
        <v>2</v>
      </c>
      <c r="F47" s="83" t="s">
        <v>2</v>
      </c>
      <c r="G47" s="83" t="s">
        <v>2</v>
      </c>
      <c r="H47" s="83" t="s">
        <v>2</v>
      </c>
      <c r="I47" s="83" t="s">
        <v>2</v>
      </c>
      <c r="J47" s="83" t="s">
        <v>2</v>
      </c>
      <c r="K47" s="83" t="s">
        <v>2</v>
      </c>
      <c r="L47" s="83" t="s">
        <v>2</v>
      </c>
    </row>
    <row r="48" spans="2:12" s="35" customFormat="1" ht="13.35" hidden="1" customHeight="1" outlineLevel="1" x14ac:dyDescent="0.2">
      <c r="B48" s="62" t="s">
        <v>15</v>
      </c>
      <c r="C48" s="63" t="s">
        <v>2</v>
      </c>
      <c r="D48" s="83" t="s">
        <v>2</v>
      </c>
      <c r="E48" s="83" t="s">
        <v>2</v>
      </c>
      <c r="F48" s="83" t="s">
        <v>2</v>
      </c>
      <c r="G48" s="83" t="s">
        <v>2</v>
      </c>
      <c r="H48" s="83" t="s">
        <v>2</v>
      </c>
      <c r="I48" s="83" t="s">
        <v>2</v>
      </c>
      <c r="J48" s="83" t="s">
        <v>2</v>
      </c>
      <c r="K48" s="83" t="s">
        <v>2</v>
      </c>
      <c r="L48" s="83" t="s">
        <v>2</v>
      </c>
    </row>
    <row r="49" spans="2:12" s="35" customFormat="1" ht="13.35" hidden="1" customHeight="1" outlineLevel="1" x14ac:dyDescent="0.2">
      <c r="B49" s="62" t="s">
        <v>16</v>
      </c>
      <c r="C49" s="63" t="s">
        <v>2</v>
      </c>
      <c r="D49" s="83" t="s">
        <v>2</v>
      </c>
      <c r="E49" s="83" t="s">
        <v>2</v>
      </c>
      <c r="F49" s="83" t="s">
        <v>2</v>
      </c>
      <c r="G49" s="83" t="s">
        <v>2</v>
      </c>
      <c r="H49" s="83" t="s">
        <v>2</v>
      </c>
      <c r="I49" s="83" t="s">
        <v>2</v>
      </c>
      <c r="J49" s="83" t="s">
        <v>2</v>
      </c>
      <c r="K49" s="83" t="s">
        <v>2</v>
      </c>
      <c r="L49" s="83" t="s">
        <v>2</v>
      </c>
    </row>
    <row r="50" spans="2:12" s="35" customFormat="1" ht="13.35" hidden="1" customHeight="1" outlineLevel="1" x14ac:dyDescent="0.2">
      <c r="B50" s="62" t="s">
        <v>24</v>
      </c>
      <c r="C50" s="63">
        <v>17980756.440271597</v>
      </c>
      <c r="D50" s="83">
        <v>18005414.019031599</v>
      </c>
      <c r="E50" s="83">
        <v>18673257.9710146</v>
      </c>
      <c r="F50" s="83">
        <v>21500558.408994999</v>
      </c>
      <c r="G50" s="83">
        <v>19731965.169318698</v>
      </c>
      <c r="H50" s="83">
        <v>19366053.074414201</v>
      </c>
      <c r="I50" s="83">
        <v>19065605.561340798</v>
      </c>
      <c r="J50" s="83">
        <v>19840041.855548598</v>
      </c>
      <c r="K50" s="83">
        <v>20647712.754852299</v>
      </c>
      <c r="L50" s="83">
        <v>19633631.9248395</v>
      </c>
    </row>
    <row r="51" spans="2:12" ht="13.5" hidden="1" outlineLevel="1" collapsed="1" thickBot="1" x14ac:dyDescent="0.25"/>
    <row r="52" spans="2:12" ht="24.75" hidden="1" outlineLevel="1" thickTop="1" x14ac:dyDescent="0.2">
      <c r="B52" s="53" t="s">
        <v>25</v>
      </c>
      <c r="C52" s="54">
        <v>17980756.440271597</v>
      </c>
      <c r="D52" s="81">
        <v>18005414.019031607</v>
      </c>
      <c r="E52" s="81">
        <v>18673257.9710146</v>
      </c>
      <c r="F52" s="81">
        <v>21500558.408994995</v>
      </c>
      <c r="G52" s="81">
        <v>19731965.169318702</v>
      </c>
      <c r="H52" s="81">
        <v>19366053.074414201</v>
      </c>
      <c r="I52" s="81">
        <v>19065605.561340798</v>
      </c>
      <c r="J52" s="81">
        <v>19840041.855548602</v>
      </c>
      <c r="K52" s="81">
        <v>20647712.754852299</v>
      </c>
      <c r="L52" s="81">
        <v>19633631.9248395</v>
      </c>
    </row>
    <row r="53" spans="2:12" hidden="1" outlineLevel="1" x14ac:dyDescent="0.2">
      <c r="B53" s="55" t="s">
        <v>17</v>
      </c>
      <c r="C53" s="56">
        <v>4859015.991244399</v>
      </c>
      <c r="D53" s="79">
        <v>4885201.8706905991</v>
      </c>
      <c r="E53" s="79">
        <v>4932578.2175448006</v>
      </c>
      <c r="F53" s="79">
        <v>5502430.3167577004</v>
      </c>
      <c r="G53" s="79">
        <v>4934597.4521317007</v>
      </c>
      <c r="H53" s="79">
        <v>5017538.0691288989</v>
      </c>
      <c r="I53" s="79">
        <v>4985394.9493960012</v>
      </c>
      <c r="J53" s="79">
        <v>5326811.5111236013</v>
      </c>
      <c r="K53" s="79">
        <v>5669934.7299320996</v>
      </c>
      <c r="L53" s="79">
        <v>5733941.7917987993</v>
      </c>
    </row>
    <row r="54" spans="2:12" hidden="1" outlineLevel="1" x14ac:dyDescent="0.2">
      <c r="B54" s="55" t="s">
        <v>18</v>
      </c>
      <c r="C54" s="56">
        <v>2878791.7457263996</v>
      </c>
      <c r="D54" s="79">
        <v>2850868.1403546999</v>
      </c>
      <c r="E54" s="79">
        <v>3089781.8445472</v>
      </c>
      <c r="F54" s="79">
        <v>5850167.7081815004</v>
      </c>
      <c r="G54" s="79">
        <v>5383996.5604358995</v>
      </c>
      <c r="H54" s="79">
        <v>5234202.8494292004</v>
      </c>
      <c r="I54" s="79">
        <v>5157833.4933540002</v>
      </c>
      <c r="J54" s="79">
        <v>5371111.2439476</v>
      </c>
      <c r="K54" s="79">
        <v>5815435.8308961</v>
      </c>
      <c r="L54" s="79">
        <v>5235794.8094687993</v>
      </c>
    </row>
    <row r="55" spans="2:12" hidden="1" outlineLevel="1" x14ac:dyDescent="0.2">
      <c r="B55" s="55" t="s">
        <v>19</v>
      </c>
      <c r="C55" s="56">
        <v>10242948.7033008</v>
      </c>
      <c r="D55" s="79">
        <v>10269344.0079863</v>
      </c>
      <c r="E55" s="79">
        <v>10650897.9089226</v>
      </c>
      <c r="F55" s="79">
        <v>10147960.384055799</v>
      </c>
      <c r="G55" s="79">
        <v>9413371.1567510981</v>
      </c>
      <c r="H55" s="79">
        <v>9114312.1558561008</v>
      </c>
      <c r="I55" s="79">
        <v>8922377.118590802</v>
      </c>
      <c r="J55" s="79">
        <v>9142119.1004773993</v>
      </c>
      <c r="K55" s="79">
        <v>9162342.194024099</v>
      </c>
      <c r="L55" s="79">
        <v>8663895.3235718999</v>
      </c>
    </row>
    <row r="56" spans="2:12" hidden="1" outlineLevel="1" x14ac:dyDescent="0.2">
      <c r="B56" s="57" t="s">
        <v>20</v>
      </c>
      <c r="C56" s="58">
        <v>5133667.6870775996</v>
      </c>
      <c r="D56" s="80">
        <v>4989709.8428748995</v>
      </c>
      <c r="E56" s="80">
        <v>5112558.8808712</v>
      </c>
      <c r="F56" s="80">
        <v>5997887.2476821002</v>
      </c>
      <c r="G56" s="80">
        <v>5707991.2750805002</v>
      </c>
      <c r="H56" s="80">
        <v>5655518.2732986985</v>
      </c>
      <c r="I56" s="80">
        <v>5719971.9963603998</v>
      </c>
      <c r="J56" s="80">
        <v>6456748.9744058</v>
      </c>
      <c r="K56" s="80">
        <v>7177033.5807735017</v>
      </c>
      <c r="L56" s="80">
        <v>7081578.5103716999</v>
      </c>
    </row>
    <row r="57" spans="2:12" hidden="1" outlineLevel="1" x14ac:dyDescent="0.2">
      <c r="B57" s="55" t="s">
        <v>17</v>
      </c>
      <c r="C57" s="56">
        <v>2146208.6985936002</v>
      </c>
      <c r="D57" s="79">
        <v>2171029.8549788999</v>
      </c>
      <c r="E57" s="79">
        <v>2117147.4735271996</v>
      </c>
      <c r="F57" s="79">
        <v>2297785.5659107007</v>
      </c>
      <c r="G57" s="79">
        <v>2095297.7483143001</v>
      </c>
      <c r="H57" s="79">
        <v>2221814.8586168</v>
      </c>
      <c r="I57" s="79">
        <v>2200287.7226476003</v>
      </c>
      <c r="J57" s="79">
        <v>2497586.0837859996</v>
      </c>
      <c r="K57" s="79">
        <v>2942249.6982230996</v>
      </c>
      <c r="L57" s="79">
        <v>3276724.4319536998</v>
      </c>
    </row>
    <row r="58" spans="2:12" hidden="1" outlineLevel="1" x14ac:dyDescent="0.2">
      <c r="B58" s="55" t="s">
        <v>18</v>
      </c>
      <c r="C58" s="56">
        <v>1314616.9463287997</v>
      </c>
      <c r="D58" s="79">
        <v>1287740.0993284998</v>
      </c>
      <c r="E58" s="79">
        <v>1478392.5032151998</v>
      </c>
      <c r="F58" s="79">
        <v>1811950.7510410999</v>
      </c>
      <c r="G58" s="79">
        <v>1807106.2273256001</v>
      </c>
      <c r="H58" s="79">
        <v>1782850.0225883003</v>
      </c>
      <c r="I58" s="79">
        <v>1829690.9099607996</v>
      </c>
      <c r="J58" s="79">
        <v>2043151.9143328001</v>
      </c>
      <c r="K58" s="79">
        <v>2484819.6554019004</v>
      </c>
      <c r="L58" s="79">
        <v>2201467.6258863001</v>
      </c>
    </row>
    <row r="59" spans="2:12" hidden="1" outlineLevel="1" x14ac:dyDescent="0.2">
      <c r="B59" s="55" t="s">
        <v>19</v>
      </c>
      <c r="C59" s="56">
        <v>1672842.0421551999</v>
      </c>
      <c r="D59" s="79">
        <v>1530939.8885674998</v>
      </c>
      <c r="E59" s="79">
        <v>1517018.9041287999</v>
      </c>
      <c r="F59" s="79">
        <v>1888150.9307303</v>
      </c>
      <c r="G59" s="79">
        <v>1805587.2994406002</v>
      </c>
      <c r="H59" s="79">
        <v>1650853.3920935998</v>
      </c>
      <c r="I59" s="79">
        <v>1689993.363752</v>
      </c>
      <c r="J59" s="79">
        <v>1916010.9762870001</v>
      </c>
      <c r="K59" s="79">
        <v>1749964.2271484996</v>
      </c>
      <c r="L59" s="79">
        <v>1603386.4525316998</v>
      </c>
    </row>
    <row r="60" spans="2:12" hidden="1" outlineLevel="1" x14ac:dyDescent="0.2">
      <c r="B60" s="57" t="s">
        <v>5</v>
      </c>
      <c r="C60" s="58">
        <v>12847088.753194001</v>
      </c>
      <c r="D60" s="80">
        <v>13015704.1761567</v>
      </c>
      <c r="E60" s="80">
        <v>13560699.090143397</v>
      </c>
      <c r="F60" s="80">
        <v>15502671.1613129</v>
      </c>
      <c r="G60" s="80">
        <v>14023973.894238202</v>
      </c>
      <c r="H60" s="80">
        <v>13710534.801115502</v>
      </c>
      <c r="I60" s="80">
        <v>13345633.564980397</v>
      </c>
      <c r="J60" s="80">
        <v>13383292.881142803</v>
      </c>
      <c r="K60" s="80">
        <v>13470679.174078802</v>
      </c>
      <c r="L60" s="80">
        <v>12552053.414467797</v>
      </c>
    </row>
    <row r="61" spans="2:12" hidden="1" outlineLevel="1" x14ac:dyDescent="0.2">
      <c r="B61" s="55" t="s">
        <v>17</v>
      </c>
      <c r="C61" s="56">
        <v>2712807.2926507997</v>
      </c>
      <c r="D61" s="79">
        <v>2714172.0157117001</v>
      </c>
      <c r="E61" s="79">
        <v>2815430.7440176001</v>
      </c>
      <c r="F61" s="79">
        <v>3204644.7508470002</v>
      </c>
      <c r="G61" s="79">
        <v>2839299.7038174002</v>
      </c>
      <c r="H61" s="79">
        <v>2795723.2105120998</v>
      </c>
      <c r="I61" s="79">
        <v>2785107.2267483999</v>
      </c>
      <c r="J61" s="79">
        <v>2829225.4273376004</v>
      </c>
      <c r="K61" s="79">
        <v>2727685.0317089995</v>
      </c>
      <c r="L61" s="79">
        <v>2457217.3598451004</v>
      </c>
    </row>
    <row r="62" spans="2:12" hidden="1" outlineLevel="1" x14ac:dyDescent="0.2">
      <c r="B62" s="55" t="s">
        <v>18</v>
      </c>
      <c r="C62" s="56">
        <v>1564174.7993976001</v>
      </c>
      <c r="D62" s="79">
        <v>1563128.0410262002</v>
      </c>
      <c r="E62" s="79">
        <v>1611389.341332</v>
      </c>
      <c r="F62" s="79">
        <v>4038216.9571404001</v>
      </c>
      <c r="G62" s="79">
        <v>3576890.3331102999</v>
      </c>
      <c r="H62" s="79">
        <v>3451352.8268408999</v>
      </c>
      <c r="I62" s="79">
        <v>3328142.5833931994</v>
      </c>
      <c r="J62" s="79">
        <v>3327959.3296148004</v>
      </c>
      <c r="K62" s="79">
        <v>3330616.1754941996</v>
      </c>
      <c r="L62" s="79">
        <v>3034327.1835825001</v>
      </c>
    </row>
    <row r="63" spans="2:12" hidden="1" outlineLevel="1" x14ac:dyDescent="0.2">
      <c r="B63" s="55" t="s">
        <v>19</v>
      </c>
      <c r="C63" s="56">
        <v>8570106.6611456014</v>
      </c>
      <c r="D63" s="79">
        <v>8738404.1194187999</v>
      </c>
      <c r="E63" s="79">
        <v>9133879.0047938004</v>
      </c>
      <c r="F63" s="79">
        <v>8259809.4533254988</v>
      </c>
      <c r="G63" s="79">
        <v>7607783.8573105009</v>
      </c>
      <c r="H63" s="79">
        <v>7463458.7637625001</v>
      </c>
      <c r="I63" s="79">
        <v>7232383.7548387982</v>
      </c>
      <c r="J63" s="79">
        <v>7226108.1241904004</v>
      </c>
      <c r="K63" s="79">
        <v>7412377.9668756006</v>
      </c>
      <c r="L63" s="79">
        <v>7060508.871040199</v>
      </c>
    </row>
    <row r="64" spans="2:12" hidden="1" outlineLevel="1" x14ac:dyDescent="0.2">
      <c r="B64" s="57" t="s">
        <v>7</v>
      </c>
      <c r="C64" s="59"/>
      <c r="D64" s="82"/>
      <c r="E64" s="82"/>
      <c r="F64" s="82"/>
      <c r="G64" s="82"/>
      <c r="H64" s="82"/>
      <c r="I64" s="82"/>
      <c r="J64" s="82"/>
      <c r="K64" s="82"/>
      <c r="L64" s="82"/>
    </row>
    <row r="65" spans="2:12" hidden="1" outlineLevel="1" x14ac:dyDescent="0.2">
      <c r="B65" s="60" t="s">
        <v>8</v>
      </c>
      <c r="C65" s="61">
        <v>1404446.9898352004</v>
      </c>
      <c r="D65" s="78">
        <v>1421713.1924343</v>
      </c>
      <c r="E65" s="78">
        <v>1492014.0184084</v>
      </c>
      <c r="F65" s="78">
        <v>1639707.1335410001</v>
      </c>
      <c r="G65" s="78">
        <v>1544091.5636151002</v>
      </c>
      <c r="H65" s="78">
        <v>1527567.2152938999</v>
      </c>
      <c r="I65" s="78">
        <v>1558863.5577987998</v>
      </c>
      <c r="J65" s="78">
        <v>1604422.0077791999</v>
      </c>
      <c r="K65" s="78">
        <v>1731589.2639681001</v>
      </c>
      <c r="L65" s="78">
        <v>1723020.6194388</v>
      </c>
    </row>
    <row r="66" spans="2:12" hidden="1" outlineLevel="1" x14ac:dyDescent="0.2">
      <c r="B66" s="55" t="s">
        <v>20</v>
      </c>
      <c r="C66" s="56">
        <v>1196242.1844819998</v>
      </c>
      <c r="D66" s="79">
        <v>1212644.5673751002</v>
      </c>
      <c r="E66" s="79">
        <v>1267829.812109</v>
      </c>
      <c r="F66" s="79">
        <v>1380862.1420223003</v>
      </c>
      <c r="G66" s="79">
        <v>1285160.7934146002</v>
      </c>
      <c r="H66" s="79">
        <v>1269111.1449805</v>
      </c>
      <c r="I66" s="79">
        <v>1276995.4698232</v>
      </c>
      <c r="J66" s="79">
        <v>1326938.8181872</v>
      </c>
      <c r="K66" s="79">
        <v>1487319.0071348997</v>
      </c>
      <c r="L66" s="79">
        <v>1517876.6735363998</v>
      </c>
    </row>
    <row r="67" spans="2:12" hidden="1" outlineLevel="1" x14ac:dyDescent="0.2">
      <c r="B67" s="55" t="s">
        <v>5</v>
      </c>
      <c r="C67" s="56">
        <v>208204.8053532</v>
      </c>
      <c r="D67" s="79">
        <v>209068.62505919999</v>
      </c>
      <c r="E67" s="79">
        <v>224184.20629940002</v>
      </c>
      <c r="F67" s="79">
        <v>258844.9915187</v>
      </c>
      <c r="G67" s="79">
        <v>258930.7702005</v>
      </c>
      <c r="H67" s="79">
        <v>258456.07031340004</v>
      </c>
      <c r="I67" s="79">
        <v>281868.08797559992</v>
      </c>
      <c r="J67" s="79">
        <v>277483.18959199998</v>
      </c>
      <c r="K67" s="79">
        <v>244270.25683319996</v>
      </c>
      <c r="L67" s="79">
        <v>205143.94590239998</v>
      </c>
    </row>
    <row r="68" spans="2:12" collapsed="1" x14ac:dyDescent="0.2">
      <c r="B68" s="60" t="s">
        <v>9</v>
      </c>
      <c r="C68" s="61">
        <v>14872459.072947197</v>
      </c>
      <c r="D68" s="78">
        <v>14822983.996555598</v>
      </c>
      <c r="E68" s="78">
        <v>15312638.395935798</v>
      </c>
      <c r="F68" s="78">
        <v>17711352.712010298</v>
      </c>
      <c r="G68" s="78">
        <v>16196533.507377399</v>
      </c>
      <c r="H68" s="78">
        <v>15898393.149186799</v>
      </c>
      <c r="I68" s="78">
        <v>15608850.305361995</v>
      </c>
      <c r="J68" s="78">
        <v>16345951.402152201</v>
      </c>
      <c r="K68" s="78">
        <v>16883657.463183902</v>
      </c>
      <c r="L68" s="78">
        <v>15913957.1589831</v>
      </c>
    </row>
    <row r="69" spans="2:12" x14ac:dyDescent="0.2">
      <c r="B69" s="55" t="s">
        <v>17</v>
      </c>
      <c r="C69" s="56">
        <v>3454217.4629459996</v>
      </c>
      <c r="D69" s="79">
        <v>3463133.3662807001</v>
      </c>
      <c r="E69" s="79">
        <v>3440191.7716080006</v>
      </c>
      <c r="F69" s="79">
        <v>3862291.1342207002</v>
      </c>
      <c r="G69" s="79">
        <v>3390104.7667944999</v>
      </c>
      <c r="H69" s="79">
        <v>3489572.8149108002</v>
      </c>
      <c r="I69" s="79">
        <v>3426134.5409371997</v>
      </c>
      <c r="J69" s="79">
        <v>3721982.776296</v>
      </c>
      <c r="K69" s="79">
        <v>3937901.6166345002</v>
      </c>
      <c r="L69" s="79">
        <v>4010484.5659500007</v>
      </c>
    </row>
    <row r="70" spans="2:12" x14ac:dyDescent="0.2">
      <c r="B70" s="55" t="s">
        <v>18</v>
      </c>
      <c r="C70" s="56">
        <v>2875101.7433983996</v>
      </c>
      <c r="D70" s="79">
        <v>2850868.1403546999</v>
      </c>
      <c r="E70" s="79">
        <v>3089781.8445471996</v>
      </c>
      <c r="F70" s="79">
        <v>5850167.7081815004</v>
      </c>
      <c r="G70" s="79">
        <v>5383996.5604358995</v>
      </c>
      <c r="H70" s="79">
        <v>5234202.8494291995</v>
      </c>
      <c r="I70" s="79">
        <v>5157833.4933540002</v>
      </c>
      <c r="J70" s="79">
        <v>5371111.2439476</v>
      </c>
      <c r="K70" s="79">
        <v>5815435.8308961</v>
      </c>
      <c r="L70" s="79">
        <v>5235794.8094687993</v>
      </c>
    </row>
    <row r="71" spans="2:12" x14ac:dyDescent="0.2">
      <c r="B71" s="55" t="s">
        <v>19</v>
      </c>
      <c r="C71" s="56">
        <v>8543139.8666028008</v>
      </c>
      <c r="D71" s="79">
        <v>8508982.4899201989</v>
      </c>
      <c r="E71" s="79">
        <v>8782664.7797806002</v>
      </c>
      <c r="F71" s="79">
        <v>7998893.8696080986</v>
      </c>
      <c r="G71" s="79">
        <v>7422432.1801470015</v>
      </c>
      <c r="H71" s="79">
        <v>7174617.4848468006</v>
      </c>
      <c r="I71" s="79">
        <v>7024882.2710707989</v>
      </c>
      <c r="J71" s="79">
        <v>7252857.3819086011</v>
      </c>
      <c r="K71" s="79">
        <v>7130320.0156533001</v>
      </c>
      <c r="L71" s="79">
        <v>6667677.7835642993</v>
      </c>
    </row>
    <row r="72" spans="2:12" x14ac:dyDescent="0.2">
      <c r="B72" s="57" t="s">
        <v>20</v>
      </c>
      <c r="C72" s="58">
        <v>3927421.8456823998</v>
      </c>
      <c r="D72" s="80">
        <v>3768840.0643114001</v>
      </c>
      <c r="E72" s="80">
        <v>3836356.7248341995</v>
      </c>
      <c r="F72" s="80">
        <v>4607532.7167681996</v>
      </c>
      <c r="G72" s="80">
        <v>4414431.5591847003</v>
      </c>
      <c r="H72" s="80">
        <v>4378568.1741377991</v>
      </c>
      <c r="I72" s="80">
        <v>4435659.6275835996</v>
      </c>
      <c r="J72" s="80">
        <v>5122865.7745073996</v>
      </c>
      <c r="K72" s="80">
        <v>5682663.5050734002</v>
      </c>
      <c r="L72" s="80">
        <v>5557251.2538977982</v>
      </c>
    </row>
    <row r="73" spans="2:12" x14ac:dyDescent="0.2">
      <c r="B73" s="55" t="s">
        <v>17</v>
      </c>
      <c r="C73" s="56">
        <v>949966.5141116</v>
      </c>
      <c r="D73" s="79">
        <v>958385.28760379995</v>
      </c>
      <c r="E73" s="79">
        <v>849317.66141819977</v>
      </c>
      <c r="F73" s="79">
        <v>916923.42388840008</v>
      </c>
      <c r="G73" s="79">
        <v>810136.95489970024</v>
      </c>
      <c r="H73" s="79">
        <v>952703.71363629994</v>
      </c>
      <c r="I73" s="79">
        <v>923292.25282439985</v>
      </c>
      <c r="J73" s="79">
        <v>1170647.2655988003</v>
      </c>
      <c r="K73" s="79">
        <v>1454930.6910882001</v>
      </c>
      <c r="L73" s="79">
        <v>1758847.7584172997</v>
      </c>
    </row>
    <row r="74" spans="2:12" x14ac:dyDescent="0.2">
      <c r="B74" s="55" t="s">
        <v>18</v>
      </c>
      <c r="C74" s="56">
        <v>1310926.9440007999</v>
      </c>
      <c r="D74" s="79">
        <v>1287740.0993284998</v>
      </c>
      <c r="E74" s="79">
        <v>1478392.5032152</v>
      </c>
      <c r="F74" s="79">
        <v>1811950.7510410999</v>
      </c>
      <c r="G74" s="79">
        <v>1807106.2273256001</v>
      </c>
      <c r="H74" s="79">
        <v>1782850.0225883003</v>
      </c>
      <c r="I74" s="79">
        <v>1829690.9099607996</v>
      </c>
      <c r="J74" s="79">
        <v>2043151.9143328001</v>
      </c>
      <c r="K74" s="79">
        <v>2484819.6554019004</v>
      </c>
      <c r="L74" s="79">
        <v>2201467.6258863001</v>
      </c>
    </row>
    <row r="75" spans="2:12" x14ac:dyDescent="0.2">
      <c r="B75" s="55" t="s">
        <v>19</v>
      </c>
      <c r="C75" s="56">
        <v>1666528.3875700003</v>
      </c>
      <c r="D75" s="79">
        <v>1522714.6773790999</v>
      </c>
      <c r="E75" s="79">
        <v>1508646.5602008</v>
      </c>
      <c r="F75" s="79">
        <v>1878658.5418387</v>
      </c>
      <c r="G75" s="79">
        <v>1797188.3769594003</v>
      </c>
      <c r="H75" s="79">
        <v>1643014.4379131999</v>
      </c>
      <c r="I75" s="79">
        <v>1682676.4647983999</v>
      </c>
      <c r="J75" s="79">
        <v>1909066.5945758</v>
      </c>
      <c r="K75" s="79">
        <v>1742913.1585832997</v>
      </c>
      <c r="L75" s="79">
        <v>1596935.8695941998</v>
      </c>
    </row>
    <row r="76" spans="2:12" x14ac:dyDescent="0.2">
      <c r="B76" s="57" t="s">
        <v>5</v>
      </c>
      <c r="C76" s="58">
        <v>10945037.227264801</v>
      </c>
      <c r="D76" s="80">
        <v>11054143.9322442</v>
      </c>
      <c r="E76" s="80">
        <v>11476281.671101598</v>
      </c>
      <c r="F76" s="80">
        <v>13103819.9952421</v>
      </c>
      <c r="G76" s="80">
        <v>11782101.948192699</v>
      </c>
      <c r="H76" s="80">
        <v>11519824.975049</v>
      </c>
      <c r="I76" s="80">
        <v>11173190.6777784</v>
      </c>
      <c r="J76" s="80">
        <v>11223085.6276448</v>
      </c>
      <c r="K76" s="80">
        <v>11200993.958110502</v>
      </c>
      <c r="L76" s="80">
        <v>10356705.905085301</v>
      </c>
    </row>
    <row r="77" spans="2:12" x14ac:dyDescent="0.2">
      <c r="B77" s="55" t="s">
        <v>17</v>
      </c>
      <c r="C77" s="56">
        <v>2504250.9488343997</v>
      </c>
      <c r="D77" s="79">
        <v>2504748.0786769004</v>
      </c>
      <c r="E77" s="79">
        <v>2590874.1101898002</v>
      </c>
      <c r="F77" s="79">
        <v>2945367.7103322996</v>
      </c>
      <c r="G77" s="79">
        <v>2579967.8118948</v>
      </c>
      <c r="H77" s="79">
        <v>2536869.1012744997</v>
      </c>
      <c r="I77" s="79">
        <v>2502842.2881128001</v>
      </c>
      <c r="J77" s="79">
        <v>2551335.5106972004</v>
      </c>
      <c r="K77" s="79">
        <v>2482970.9255463001</v>
      </c>
      <c r="L77" s="79">
        <v>2251636.8075326998</v>
      </c>
    </row>
    <row r="78" spans="2:12" x14ac:dyDescent="0.2">
      <c r="B78" s="55" t="s">
        <v>18</v>
      </c>
      <c r="C78" s="56">
        <v>1564174.7993976001</v>
      </c>
      <c r="D78" s="79">
        <v>1563128.0410262002</v>
      </c>
      <c r="E78" s="79">
        <v>1611389.341332</v>
      </c>
      <c r="F78" s="79">
        <v>4038216.9571404001</v>
      </c>
      <c r="G78" s="79">
        <v>3576890.3331102999</v>
      </c>
      <c r="H78" s="79">
        <v>3451352.8268408999</v>
      </c>
      <c r="I78" s="79">
        <v>3328142.5833931994</v>
      </c>
      <c r="J78" s="79">
        <v>3327959.3296148004</v>
      </c>
      <c r="K78" s="79">
        <v>3330616.1754941996</v>
      </c>
      <c r="L78" s="79">
        <v>3034327.1835825001</v>
      </c>
    </row>
    <row r="79" spans="2:12" x14ac:dyDescent="0.2">
      <c r="B79" s="55" t="s">
        <v>19</v>
      </c>
      <c r="C79" s="56">
        <v>6876611.4790328024</v>
      </c>
      <c r="D79" s="79">
        <v>6986267.8125410993</v>
      </c>
      <c r="E79" s="79">
        <v>7274018.2195798</v>
      </c>
      <c r="F79" s="79">
        <v>6120235.3277693978</v>
      </c>
      <c r="G79" s="79">
        <v>5625243.8031876013</v>
      </c>
      <c r="H79" s="79">
        <v>5531603.0469336007</v>
      </c>
      <c r="I79" s="79">
        <v>5342205.8062723987</v>
      </c>
      <c r="J79" s="79">
        <v>5343790.7873328002</v>
      </c>
      <c r="K79" s="79">
        <v>5387406.8570699999</v>
      </c>
      <c r="L79" s="79">
        <v>5070741.9139700998</v>
      </c>
    </row>
    <row r="80" spans="2:12" hidden="1" outlineLevel="1" x14ac:dyDescent="0.2">
      <c r="B80" s="60" t="s">
        <v>13</v>
      </c>
      <c r="C80" s="61">
        <v>1703850.3774892001</v>
      </c>
      <c r="D80" s="78">
        <v>1760716.8300417</v>
      </c>
      <c r="E80" s="78">
        <v>1868605.5566703998</v>
      </c>
      <c r="F80" s="78">
        <v>2149498.5634437003</v>
      </c>
      <c r="G80" s="78">
        <v>1991340.0983261999</v>
      </c>
      <c r="H80" s="78">
        <v>1940092.7099334998</v>
      </c>
      <c r="I80" s="78">
        <v>1897891.6981799998</v>
      </c>
      <c r="J80" s="78">
        <v>1889668.4456171999</v>
      </c>
      <c r="K80" s="78">
        <v>2032466.0277003003</v>
      </c>
      <c r="L80" s="78">
        <v>1996654.1464175999</v>
      </c>
    </row>
    <row r="81" spans="2:12" hidden="1" outlineLevel="1" x14ac:dyDescent="0.2">
      <c r="B81" s="55" t="s">
        <v>17</v>
      </c>
      <c r="C81" s="56">
        <v>351.53846320000002</v>
      </c>
      <c r="D81" s="79">
        <v>355.31197560000004</v>
      </c>
      <c r="E81" s="79">
        <v>372.42752839999997</v>
      </c>
      <c r="F81" s="79">
        <v>432.04899600000005</v>
      </c>
      <c r="G81" s="79">
        <v>401.1217221</v>
      </c>
      <c r="H81" s="79">
        <v>398.0389242</v>
      </c>
      <c r="I81" s="79">
        <v>396.85065999999995</v>
      </c>
      <c r="J81" s="79">
        <v>406.72704839999994</v>
      </c>
      <c r="K81" s="79">
        <v>443.84932950000001</v>
      </c>
      <c r="L81" s="79">
        <v>436.60640999999998</v>
      </c>
    </row>
    <row r="82" spans="2:12" hidden="1" outlineLevel="1" x14ac:dyDescent="0.2">
      <c r="B82" s="55" t="s">
        <v>18</v>
      </c>
      <c r="C82" s="56">
        <v>3690.0023279999996</v>
      </c>
      <c r="D82" s="79" t="s">
        <v>2</v>
      </c>
      <c r="E82" s="79" t="s">
        <v>2</v>
      </c>
      <c r="F82" s="79" t="s">
        <v>2</v>
      </c>
      <c r="G82" s="79" t="s">
        <v>2</v>
      </c>
      <c r="H82" s="79" t="s">
        <v>2</v>
      </c>
      <c r="I82" s="79" t="s">
        <v>2</v>
      </c>
      <c r="J82" s="79" t="s">
        <v>2</v>
      </c>
      <c r="K82" s="79" t="s">
        <v>2</v>
      </c>
      <c r="L82" s="79" t="s">
        <v>2</v>
      </c>
    </row>
    <row r="83" spans="2:12" hidden="1" outlineLevel="1" x14ac:dyDescent="0.2">
      <c r="B83" s="55" t="s">
        <v>19</v>
      </c>
      <c r="C83" s="56">
        <v>1699808.8366979999</v>
      </c>
      <c r="D83" s="79">
        <v>1760361.5180661001</v>
      </c>
      <c r="E83" s="79">
        <v>1868233.1291419999</v>
      </c>
      <c r="F83" s="79">
        <v>2149066.5144477002</v>
      </c>
      <c r="G83" s="79">
        <v>1990938.9766041001</v>
      </c>
      <c r="H83" s="79">
        <v>1939694.6710093</v>
      </c>
      <c r="I83" s="79">
        <v>1897494.8475199998</v>
      </c>
      <c r="J83" s="79">
        <v>1889261.7185688</v>
      </c>
      <c r="K83" s="79">
        <v>2032022.1783708001</v>
      </c>
      <c r="L83" s="79">
        <v>1996217.5400075999</v>
      </c>
    </row>
    <row r="84" spans="2:12" hidden="1" outlineLevel="1" x14ac:dyDescent="0.2">
      <c r="B84" s="57" t="s">
        <v>20</v>
      </c>
      <c r="C84" s="58">
        <v>10003.6569132</v>
      </c>
      <c r="D84" s="80">
        <v>8225.2111884000005</v>
      </c>
      <c r="E84" s="80">
        <v>8372.3439280000002</v>
      </c>
      <c r="F84" s="80">
        <v>9492.3888915999996</v>
      </c>
      <c r="G84" s="80">
        <v>8398.9224812000011</v>
      </c>
      <c r="H84" s="80">
        <v>7838.9541804</v>
      </c>
      <c r="I84" s="80">
        <v>7316.898953599999</v>
      </c>
      <c r="J84" s="80">
        <v>6944.3817112000006</v>
      </c>
      <c r="K84" s="80">
        <v>7051.0685652000002</v>
      </c>
      <c r="L84" s="80">
        <v>6450.5829375000003</v>
      </c>
    </row>
    <row r="85" spans="2:12" hidden="1" outlineLevel="1" x14ac:dyDescent="0.2">
      <c r="B85" s="55" t="s">
        <v>17</v>
      </c>
      <c r="C85" s="56" t="s">
        <v>2</v>
      </c>
      <c r="D85" s="79" t="s">
        <v>2</v>
      </c>
      <c r="E85" s="79" t="s">
        <v>2</v>
      </c>
      <c r="F85" s="79" t="s">
        <v>2</v>
      </c>
      <c r="G85" s="79" t="s">
        <v>2</v>
      </c>
      <c r="H85" s="79" t="s">
        <v>2</v>
      </c>
      <c r="I85" s="79" t="s">
        <v>2</v>
      </c>
      <c r="J85" s="79" t="s">
        <v>2</v>
      </c>
      <c r="K85" s="79" t="s">
        <v>2</v>
      </c>
      <c r="L85" s="79" t="s">
        <v>2</v>
      </c>
    </row>
    <row r="86" spans="2:12" hidden="1" outlineLevel="1" x14ac:dyDescent="0.2">
      <c r="B86" s="55" t="s">
        <v>18</v>
      </c>
      <c r="C86" s="56">
        <v>3690.0023279999996</v>
      </c>
      <c r="D86" s="79" t="s">
        <v>2</v>
      </c>
      <c r="E86" s="79" t="s">
        <v>2</v>
      </c>
      <c r="F86" s="79" t="s">
        <v>2</v>
      </c>
      <c r="G86" s="79" t="s">
        <v>2</v>
      </c>
      <c r="H86" s="79" t="s">
        <v>2</v>
      </c>
      <c r="I86" s="79" t="s">
        <v>2</v>
      </c>
      <c r="J86" s="79" t="s">
        <v>2</v>
      </c>
      <c r="K86" s="79" t="s">
        <v>2</v>
      </c>
      <c r="L86" s="79" t="s">
        <v>2</v>
      </c>
    </row>
    <row r="87" spans="2:12" hidden="1" outlineLevel="1" x14ac:dyDescent="0.2">
      <c r="B87" s="55" t="s">
        <v>19</v>
      </c>
      <c r="C87" s="56">
        <v>6313.6545851999999</v>
      </c>
      <c r="D87" s="79">
        <v>8225.2111884000005</v>
      </c>
      <c r="E87" s="79">
        <v>8372.3439280000002</v>
      </c>
      <c r="F87" s="79">
        <v>9492.3888915999996</v>
      </c>
      <c r="G87" s="79">
        <v>8398.9224812000011</v>
      </c>
      <c r="H87" s="79">
        <v>7838.9541804</v>
      </c>
      <c r="I87" s="79">
        <v>7316.898953599999</v>
      </c>
      <c r="J87" s="79">
        <v>6944.3817112000006</v>
      </c>
      <c r="K87" s="79">
        <v>7051.0685652000002</v>
      </c>
      <c r="L87" s="79">
        <v>6450.5829375000003</v>
      </c>
    </row>
    <row r="88" spans="2:12" hidden="1" outlineLevel="1" x14ac:dyDescent="0.2">
      <c r="B88" s="57" t="s">
        <v>5</v>
      </c>
      <c r="C88" s="58">
        <v>1693846.7205759999</v>
      </c>
      <c r="D88" s="80">
        <v>1752491.6188533003</v>
      </c>
      <c r="E88" s="80">
        <v>1860233.2127423999</v>
      </c>
      <c r="F88" s="80">
        <v>2140006.1745521002</v>
      </c>
      <c r="G88" s="80">
        <v>1982941.175845</v>
      </c>
      <c r="H88" s="80">
        <v>1932253.7557530999</v>
      </c>
      <c r="I88" s="80">
        <v>1890574.7992264</v>
      </c>
      <c r="J88" s="80">
        <v>1882724.0639060002</v>
      </c>
      <c r="K88" s="80">
        <v>2025414.9591351</v>
      </c>
      <c r="L88" s="80">
        <v>1990203.5634800999</v>
      </c>
    </row>
    <row r="89" spans="2:12" hidden="1" outlineLevel="1" x14ac:dyDescent="0.2">
      <c r="B89" s="55" t="s">
        <v>17</v>
      </c>
      <c r="C89" s="56">
        <v>351.53846320000008</v>
      </c>
      <c r="D89" s="79">
        <v>355.31197559999998</v>
      </c>
      <c r="E89" s="79">
        <v>372.42752839999997</v>
      </c>
      <c r="F89" s="79">
        <v>432.04899600000005</v>
      </c>
      <c r="G89" s="79">
        <v>401.1217221</v>
      </c>
      <c r="H89" s="79">
        <v>398.0389242</v>
      </c>
      <c r="I89" s="79">
        <v>396.85066</v>
      </c>
      <c r="J89" s="79">
        <v>406.72704839999994</v>
      </c>
      <c r="K89" s="79">
        <v>443.84932950000001</v>
      </c>
      <c r="L89" s="79">
        <v>436.60640999999998</v>
      </c>
    </row>
    <row r="90" spans="2:12" hidden="1" outlineLevel="1" x14ac:dyDescent="0.2">
      <c r="B90" s="55" t="s">
        <v>18</v>
      </c>
      <c r="C90" s="56" t="s">
        <v>2</v>
      </c>
      <c r="D90" s="79" t="s">
        <v>2</v>
      </c>
      <c r="E90" s="79" t="s">
        <v>2</v>
      </c>
      <c r="F90" s="79" t="s">
        <v>2</v>
      </c>
      <c r="G90" s="79" t="s">
        <v>2</v>
      </c>
      <c r="H90" s="79" t="s">
        <v>2</v>
      </c>
      <c r="I90" s="79" t="s">
        <v>2</v>
      </c>
      <c r="J90" s="79" t="s">
        <v>2</v>
      </c>
      <c r="K90" s="79" t="s">
        <v>2</v>
      </c>
      <c r="L90" s="79" t="s">
        <v>2</v>
      </c>
    </row>
    <row r="91" spans="2:12" hidden="1" outlineLevel="1" x14ac:dyDescent="0.2">
      <c r="B91" s="55" t="s">
        <v>19</v>
      </c>
      <c r="C91" s="56">
        <v>1693495.1821128002</v>
      </c>
      <c r="D91" s="79">
        <v>1752136.3068777001</v>
      </c>
      <c r="E91" s="79">
        <v>1859860.7852139999</v>
      </c>
      <c r="F91" s="79">
        <v>2139574.1255561002</v>
      </c>
      <c r="G91" s="79">
        <v>1982540.0541229001</v>
      </c>
      <c r="H91" s="79">
        <v>1931855.7168288999</v>
      </c>
      <c r="I91" s="79">
        <v>1890177.9485664</v>
      </c>
      <c r="J91" s="79">
        <v>1882317.3368575999</v>
      </c>
      <c r="K91" s="79">
        <v>2024971.1098056</v>
      </c>
      <c r="L91" s="79">
        <v>1989766.9570700999</v>
      </c>
    </row>
    <row r="92" spans="2:12" hidden="1" outlineLevel="1" x14ac:dyDescent="0.2">
      <c r="B92" s="77" t="s">
        <v>14</v>
      </c>
      <c r="C92" s="56" t="s">
        <v>2</v>
      </c>
      <c r="D92" s="79" t="s">
        <v>2</v>
      </c>
      <c r="E92" s="79" t="s">
        <v>2</v>
      </c>
      <c r="F92" s="79" t="s">
        <v>2</v>
      </c>
      <c r="G92" s="79" t="s">
        <v>2</v>
      </c>
      <c r="H92" s="79" t="s">
        <v>2</v>
      </c>
      <c r="I92" s="79" t="s">
        <v>2</v>
      </c>
      <c r="J92" s="79" t="s">
        <v>2</v>
      </c>
      <c r="K92" s="79" t="s">
        <v>2</v>
      </c>
      <c r="L92" s="79" t="s">
        <v>2</v>
      </c>
    </row>
    <row r="93" spans="2:12" hidden="1" outlineLevel="1" x14ac:dyDescent="0.2">
      <c r="B93" s="55" t="s">
        <v>15</v>
      </c>
      <c r="C93" s="56" t="s">
        <v>2</v>
      </c>
      <c r="D93" s="79" t="s">
        <v>2</v>
      </c>
      <c r="E93" s="79" t="s">
        <v>2</v>
      </c>
      <c r="F93" s="79" t="s">
        <v>2</v>
      </c>
      <c r="G93" s="79" t="s">
        <v>2</v>
      </c>
      <c r="H93" s="79" t="s">
        <v>2</v>
      </c>
      <c r="I93" s="79" t="s">
        <v>2</v>
      </c>
      <c r="J93" s="79" t="s">
        <v>2</v>
      </c>
      <c r="K93" s="79" t="s">
        <v>2</v>
      </c>
      <c r="L93" s="79" t="s">
        <v>2</v>
      </c>
    </row>
    <row r="94" spans="2:12" hidden="1" outlineLevel="1" x14ac:dyDescent="0.2">
      <c r="B94" s="55" t="s">
        <v>16</v>
      </c>
      <c r="C94" s="56" t="s">
        <v>2</v>
      </c>
      <c r="D94" s="79" t="s">
        <v>2</v>
      </c>
      <c r="E94" s="79" t="s">
        <v>2</v>
      </c>
      <c r="F94" s="79" t="s">
        <v>2</v>
      </c>
      <c r="G94" s="79" t="s">
        <v>2</v>
      </c>
      <c r="H94" s="79" t="s">
        <v>2</v>
      </c>
      <c r="I94" s="79" t="s">
        <v>2</v>
      </c>
      <c r="J94" s="79" t="s">
        <v>2</v>
      </c>
      <c r="K94" s="79" t="s">
        <v>2</v>
      </c>
      <c r="L94" s="79" t="s">
        <v>2</v>
      </c>
    </row>
    <row r="95" spans="2:12" ht="13.5" hidden="1" outlineLevel="1" thickBot="1" x14ac:dyDescent="0.25">
      <c r="B95" s="55" t="s">
        <v>24</v>
      </c>
      <c r="C95" s="56">
        <v>17980756.440271597</v>
      </c>
      <c r="D95" s="79">
        <v>18005414.019031607</v>
      </c>
      <c r="E95" s="79">
        <v>18673257.9710146</v>
      </c>
      <c r="F95" s="79">
        <v>21500558.408994995</v>
      </c>
      <c r="G95" s="79">
        <v>19731965.169318702</v>
      </c>
      <c r="H95" s="79">
        <v>19366053.074414201</v>
      </c>
      <c r="I95" s="79">
        <v>19065605.561340798</v>
      </c>
      <c r="J95" s="79">
        <v>19840041.855548598</v>
      </c>
      <c r="K95" s="79">
        <v>20647712.754852299</v>
      </c>
      <c r="L95" s="79">
        <v>19633631.9248395</v>
      </c>
    </row>
    <row r="96" spans="2:12" ht="24.75" hidden="1" outlineLevel="1" thickTop="1" x14ac:dyDescent="0.2">
      <c r="B96" s="68" t="s">
        <v>25</v>
      </c>
      <c r="C96" s="69">
        <v>8118559.0564308008</v>
      </c>
      <c r="D96" s="86">
        <v>8157066.3255631011</v>
      </c>
      <c r="E96" s="86">
        <v>8681522.7895705979</v>
      </c>
      <c r="F96" s="86">
        <v>10062301.365574401</v>
      </c>
      <c r="G96" s="86">
        <v>9167444.2562321015</v>
      </c>
      <c r="H96" s="86">
        <v>8959353.4400419015</v>
      </c>
      <c r="I96" s="86">
        <v>8900919.532395998</v>
      </c>
      <c r="J96" s="86">
        <v>9253423.5361519996</v>
      </c>
      <c r="K96" s="86">
        <v>9882977.5034919009</v>
      </c>
      <c r="L96" s="86">
        <v>9558544.3034375999</v>
      </c>
    </row>
    <row r="97" spans="2:12" hidden="1" outlineLevel="1" x14ac:dyDescent="0.2">
      <c r="B97" s="70" t="s">
        <v>17</v>
      </c>
      <c r="C97" s="71">
        <v>2206974.4189916006</v>
      </c>
      <c r="D97" s="87">
        <v>2192486.1370935002</v>
      </c>
      <c r="E97" s="87">
        <v>2176506.5144972</v>
      </c>
      <c r="F97" s="87">
        <v>2468151.6967874998</v>
      </c>
      <c r="G97" s="87">
        <v>2128791.3861385002</v>
      </c>
      <c r="H97" s="87">
        <v>2023893.0694579999</v>
      </c>
      <c r="I97" s="87">
        <v>1961367.9831971999</v>
      </c>
      <c r="J97" s="87">
        <v>2138329.7517849999</v>
      </c>
      <c r="K97" s="87">
        <v>2234206.5011951998</v>
      </c>
      <c r="L97" s="87">
        <v>2196734.6242521</v>
      </c>
    </row>
    <row r="98" spans="2:12" hidden="1" outlineLevel="1" x14ac:dyDescent="0.2">
      <c r="B98" s="70" t="s">
        <v>18</v>
      </c>
      <c r="C98" s="71">
        <v>1815345.3217551999</v>
      </c>
      <c r="D98" s="87">
        <v>1804405.4616397</v>
      </c>
      <c r="E98" s="87">
        <v>1969990.9909826003</v>
      </c>
      <c r="F98" s="87">
        <v>2567158.5211833999</v>
      </c>
      <c r="G98" s="87">
        <v>2422425.9481249</v>
      </c>
      <c r="H98" s="87">
        <v>2435415.4206785001</v>
      </c>
      <c r="I98" s="87">
        <v>2456112.5049395994</v>
      </c>
      <c r="J98" s="87">
        <v>2607925.8341672001</v>
      </c>
      <c r="K98" s="87">
        <v>2949734.3213741998</v>
      </c>
      <c r="L98" s="87">
        <v>2839498.2176826</v>
      </c>
    </row>
    <row r="99" spans="2:12" hidden="1" outlineLevel="1" x14ac:dyDescent="0.2">
      <c r="B99" s="70" t="s">
        <v>19</v>
      </c>
      <c r="C99" s="71">
        <v>4096239.315684</v>
      </c>
      <c r="D99" s="87">
        <v>4160174.7268298999</v>
      </c>
      <c r="E99" s="87">
        <v>4535025.2840907993</v>
      </c>
      <c r="F99" s="87">
        <v>5026991.1476035006</v>
      </c>
      <c r="G99" s="87">
        <v>4616226.9219687004</v>
      </c>
      <c r="H99" s="87">
        <v>4500044.9499053992</v>
      </c>
      <c r="I99" s="87">
        <v>4483439.0442591999</v>
      </c>
      <c r="J99" s="87">
        <v>4507167.9501997996</v>
      </c>
      <c r="K99" s="87">
        <v>4699036.6809224999</v>
      </c>
      <c r="L99" s="87">
        <v>4522311.4615029003</v>
      </c>
    </row>
    <row r="100" spans="2:12" hidden="1" outlineLevel="1" x14ac:dyDescent="0.2">
      <c r="B100" s="72" t="s">
        <v>20</v>
      </c>
      <c r="C100" s="73">
        <v>1360137.0092104001</v>
      </c>
      <c r="D100" s="88">
        <v>1274907.4446472998</v>
      </c>
      <c r="E100" s="88">
        <v>1492925.4773039997</v>
      </c>
      <c r="F100" s="88">
        <v>1703512.8435964002</v>
      </c>
      <c r="G100" s="88">
        <v>1568491.9174281</v>
      </c>
      <c r="H100" s="88">
        <v>1502149.0049941002</v>
      </c>
      <c r="I100" s="88">
        <v>1571179.0051555999</v>
      </c>
      <c r="J100" s="88">
        <v>1741965.5569906</v>
      </c>
      <c r="K100" s="88">
        <v>1956162.0254127004</v>
      </c>
      <c r="L100" s="88">
        <v>2016601.1528469</v>
      </c>
    </row>
    <row r="101" spans="2:12" hidden="1" outlineLevel="1" x14ac:dyDescent="0.2">
      <c r="B101" s="70" t="s">
        <v>17</v>
      </c>
      <c r="C101" s="71">
        <v>579673.40412559977</v>
      </c>
      <c r="D101" s="87">
        <v>561393.32995060005</v>
      </c>
      <c r="E101" s="87">
        <v>505833.07974740007</v>
      </c>
      <c r="F101" s="87">
        <v>584667.65590360004</v>
      </c>
      <c r="G101" s="87">
        <v>519449.72997659998</v>
      </c>
      <c r="H101" s="87">
        <v>515654.07064049994</v>
      </c>
      <c r="I101" s="87">
        <v>525703.43546959991</v>
      </c>
      <c r="J101" s="87">
        <v>680854.51064619992</v>
      </c>
      <c r="K101" s="87">
        <v>776416.91883480002</v>
      </c>
      <c r="L101" s="87">
        <v>862940.99239230005</v>
      </c>
    </row>
    <row r="102" spans="2:12" hidden="1" outlineLevel="1" x14ac:dyDescent="0.2">
      <c r="B102" s="70" t="s">
        <v>18</v>
      </c>
      <c r="C102" s="71">
        <v>537590.05342920008</v>
      </c>
      <c r="D102" s="87">
        <v>528787.17972130002</v>
      </c>
      <c r="E102" s="87">
        <v>660182.38232179987</v>
      </c>
      <c r="F102" s="87">
        <v>787450.81005309999</v>
      </c>
      <c r="G102" s="87">
        <v>785360.42869740014</v>
      </c>
      <c r="H102" s="87">
        <v>770299.13105039997</v>
      </c>
      <c r="I102" s="87">
        <v>783039.07101359987</v>
      </c>
      <c r="J102" s="87">
        <v>838024.74694940005</v>
      </c>
      <c r="K102" s="87">
        <v>1053012.7601898001</v>
      </c>
      <c r="L102" s="87">
        <v>1029425.7722082</v>
      </c>
    </row>
    <row r="103" spans="2:12" hidden="1" outlineLevel="1" x14ac:dyDescent="0.2">
      <c r="B103" s="70" t="s">
        <v>19</v>
      </c>
      <c r="C103" s="71">
        <v>242873.55165560002</v>
      </c>
      <c r="D103" s="87">
        <v>184726.93497540001</v>
      </c>
      <c r="E103" s="87">
        <v>326910.01523480006</v>
      </c>
      <c r="F103" s="87">
        <v>331394.37763970008</v>
      </c>
      <c r="G103" s="87">
        <v>263681.75875410001</v>
      </c>
      <c r="H103" s="87">
        <v>216195.80330319997</v>
      </c>
      <c r="I103" s="87">
        <v>262436.49867239996</v>
      </c>
      <c r="J103" s="87">
        <v>223086.29939500001</v>
      </c>
      <c r="K103" s="87">
        <v>126732.34638810001</v>
      </c>
      <c r="L103" s="87">
        <v>124234.38824640002</v>
      </c>
    </row>
    <row r="104" spans="2:12" hidden="1" outlineLevel="1" x14ac:dyDescent="0.2">
      <c r="B104" s="72" t="s">
        <v>5</v>
      </c>
      <c r="C104" s="73">
        <v>6758422.0472203996</v>
      </c>
      <c r="D104" s="88">
        <v>6882158.880915801</v>
      </c>
      <c r="E104" s="88">
        <v>7188597.3122666003</v>
      </c>
      <c r="F104" s="88">
        <v>8358788.5219779992</v>
      </c>
      <c r="G104" s="88">
        <v>7598952.338804001</v>
      </c>
      <c r="H104" s="88">
        <v>7457204.4350477997</v>
      </c>
      <c r="I104" s="88">
        <v>7329740.5272403993</v>
      </c>
      <c r="J104" s="88">
        <v>7511457.9791613994</v>
      </c>
      <c r="K104" s="88">
        <v>7926815.4780792007</v>
      </c>
      <c r="L104" s="88">
        <v>7541943.1505907001</v>
      </c>
    </row>
    <row r="105" spans="2:12" hidden="1" outlineLevel="1" x14ac:dyDescent="0.2">
      <c r="B105" s="70" t="s">
        <v>17</v>
      </c>
      <c r="C105" s="71">
        <v>1627301.0148660003</v>
      </c>
      <c r="D105" s="87">
        <v>1631092.8071429003</v>
      </c>
      <c r="E105" s="87">
        <v>1670673.4347498002</v>
      </c>
      <c r="F105" s="87">
        <v>1883484.0408839001</v>
      </c>
      <c r="G105" s="87">
        <v>1609341.6561619001</v>
      </c>
      <c r="H105" s="87">
        <v>1508238.9988175</v>
      </c>
      <c r="I105" s="87">
        <v>1435664.5477276</v>
      </c>
      <c r="J105" s="87">
        <v>1457475.2411388</v>
      </c>
      <c r="K105" s="87">
        <v>1457789.5823603999</v>
      </c>
      <c r="L105" s="87">
        <v>1333793.6318597998</v>
      </c>
    </row>
    <row r="106" spans="2:12" hidden="1" outlineLevel="1" x14ac:dyDescent="0.2">
      <c r="B106" s="70" t="s">
        <v>18</v>
      </c>
      <c r="C106" s="71">
        <v>1277755.2683259998</v>
      </c>
      <c r="D106" s="87">
        <v>1275618.2819183997</v>
      </c>
      <c r="E106" s="87">
        <v>1309808.6086607997</v>
      </c>
      <c r="F106" s="87">
        <v>1779707.7111303001</v>
      </c>
      <c r="G106" s="87">
        <v>1637065.5194275</v>
      </c>
      <c r="H106" s="87">
        <v>1665116.2896280999</v>
      </c>
      <c r="I106" s="87">
        <v>1673073.4339259996</v>
      </c>
      <c r="J106" s="87">
        <v>1769901.0872177999</v>
      </c>
      <c r="K106" s="87">
        <v>1896721.5611844</v>
      </c>
      <c r="L106" s="87">
        <v>1810072.4454744</v>
      </c>
    </row>
    <row r="107" spans="2:12" hidden="1" outlineLevel="1" x14ac:dyDescent="0.2">
      <c r="B107" s="70" t="s">
        <v>19</v>
      </c>
      <c r="C107" s="71">
        <v>3853365.7640284006</v>
      </c>
      <c r="D107" s="87">
        <v>3975447.7918545003</v>
      </c>
      <c r="E107" s="87">
        <v>4208115.2688560002</v>
      </c>
      <c r="F107" s="87">
        <v>4695596.7699638</v>
      </c>
      <c r="G107" s="87">
        <v>4352545.1632145997</v>
      </c>
      <c r="H107" s="87">
        <v>4283849.1466021994</v>
      </c>
      <c r="I107" s="87">
        <v>4221002.5455867993</v>
      </c>
      <c r="J107" s="87">
        <v>4284081.6508048</v>
      </c>
      <c r="K107" s="87">
        <v>4572304.3345344001</v>
      </c>
      <c r="L107" s="87">
        <v>4398077.0732565001</v>
      </c>
    </row>
    <row r="108" spans="2:12" hidden="1" outlineLevel="1" x14ac:dyDescent="0.2">
      <c r="B108" s="72" t="s">
        <v>7</v>
      </c>
      <c r="C108" s="74"/>
      <c r="D108" s="89"/>
      <c r="E108" s="89"/>
      <c r="F108" s="89"/>
      <c r="G108" s="89"/>
      <c r="H108" s="89"/>
      <c r="I108" s="89"/>
      <c r="J108" s="89"/>
      <c r="K108" s="89"/>
      <c r="L108" s="89"/>
    </row>
    <row r="109" spans="2:12" collapsed="1" x14ac:dyDescent="0.2">
      <c r="B109" s="75" t="s">
        <v>62</v>
      </c>
      <c r="C109" s="76">
        <v>8108558.254102801</v>
      </c>
      <c r="D109" s="90">
        <v>8148844.0152336005</v>
      </c>
      <c r="E109" s="90">
        <v>8673153.4771805983</v>
      </c>
      <c r="F109" s="90">
        <v>10052812.5080039</v>
      </c>
      <c r="G109" s="90">
        <v>9159048.639538601</v>
      </c>
      <c r="H109" s="90">
        <v>8951517.7612523995</v>
      </c>
      <c r="I109" s="90">
        <v>8893605.8913279995</v>
      </c>
      <c r="J109" s="90">
        <v>9246482.4636209998</v>
      </c>
      <c r="K109" s="90">
        <v>9875926.4349266998</v>
      </c>
      <c r="L109" s="90">
        <v>9552093.7205000985</v>
      </c>
    </row>
    <row r="110" spans="2:12" x14ac:dyDescent="0.2">
      <c r="B110" s="70" t="s">
        <v>17</v>
      </c>
      <c r="C110" s="71">
        <v>2206974.4189916002</v>
      </c>
      <c r="D110" s="87">
        <v>2192486.1370935002</v>
      </c>
      <c r="E110" s="87">
        <v>2176506.5144972</v>
      </c>
      <c r="F110" s="87">
        <v>2468151.6967874994</v>
      </c>
      <c r="G110" s="87">
        <v>2128791.3861385002</v>
      </c>
      <c r="H110" s="87">
        <v>2023893.0694579999</v>
      </c>
      <c r="I110" s="87">
        <v>1961367.9831972001</v>
      </c>
      <c r="J110" s="87">
        <v>2138329.7517849999</v>
      </c>
      <c r="K110" s="87">
        <v>2234206.5011952003</v>
      </c>
      <c r="L110" s="87">
        <v>2196734.6242521</v>
      </c>
    </row>
    <row r="111" spans="2:12" x14ac:dyDescent="0.2">
      <c r="B111" s="70" t="s">
        <v>18</v>
      </c>
      <c r="C111" s="71">
        <v>1811655.3194272001</v>
      </c>
      <c r="D111" s="87">
        <v>1804405.4616397</v>
      </c>
      <c r="E111" s="87">
        <v>1969990.9909826003</v>
      </c>
      <c r="F111" s="87">
        <v>2567158.5211833999</v>
      </c>
      <c r="G111" s="87">
        <v>2422425.9481249</v>
      </c>
      <c r="H111" s="87">
        <v>2435415.4206785001</v>
      </c>
      <c r="I111" s="87">
        <v>2456112.5049395999</v>
      </c>
      <c r="J111" s="87">
        <v>2607925.8341672001</v>
      </c>
      <c r="K111" s="87">
        <v>2949734.3213741998</v>
      </c>
      <c r="L111" s="87">
        <v>2839498.2176826</v>
      </c>
    </row>
    <row r="112" spans="2:12" x14ac:dyDescent="0.2">
      <c r="B112" s="70" t="s">
        <v>19</v>
      </c>
      <c r="C112" s="71">
        <v>4089928.5156840007</v>
      </c>
      <c r="D112" s="87">
        <v>4151952.4165004003</v>
      </c>
      <c r="E112" s="87">
        <v>4526655.9717007997</v>
      </c>
      <c r="F112" s="87">
        <v>5017502.2900329996</v>
      </c>
      <c r="G112" s="87">
        <v>4607831.3052751999</v>
      </c>
      <c r="H112" s="87">
        <v>4492209.2711159</v>
      </c>
      <c r="I112" s="87">
        <v>4476125.4031912005</v>
      </c>
      <c r="J112" s="87">
        <v>4500226.8776687998</v>
      </c>
      <c r="K112" s="87">
        <v>4691985.6123572998</v>
      </c>
      <c r="L112" s="87">
        <v>4515860.878565399</v>
      </c>
    </row>
    <row r="113" spans="2:12" x14ac:dyDescent="0.2">
      <c r="B113" s="72" t="s">
        <v>20</v>
      </c>
      <c r="C113" s="73">
        <v>1350136.2068824</v>
      </c>
      <c r="D113" s="88">
        <v>1266685.1343177997</v>
      </c>
      <c r="E113" s="88">
        <v>1484556.1649139996</v>
      </c>
      <c r="F113" s="88">
        <v>1694023.9860259003</v>
      </c>
      <c r="G113" s="88">
        <v>1560096.3007346001</v>
      </c>
      <c r="H113" s="88">
        <v>1494313.3262046</v>
      </c>
      <c r="I113" s="88">
        <v>1563865.3640875998</v>
      </c>
      <c r="J113" s="88">
        <v>1735024.4844595999</v>
      </c>
      <c r="K113" s="88">
        <v>1949110.9568475003</v>
      </c>
      <c r="L113" s="88">
        <v>2010150.5699094003</v>
      </c>
    </row>
    <row r="114" spans="2:12" x14ac:dyDescent="0.2">
      <c r="B114" s="70" t="s">
        <v>17</v>
      </c>
      <c r="C114" s="71">
        <v>579673.40412559989</v>
      </c>
      <c r="D114" s="87">
        <v>561393.32995060005</v>
      </c>
      <c r="E114" s="87">
        <v>505833.07974740007</v>
      </c>
      <c r="F114" s="87">
        <v>584667.65590360004</v>
      </c>
      <c r="G114" s="87">
        <v>519449.72997659998</v>
      </c>
      <c r="H114" s="87">
        <v>515654.07064049994</v>
      </c>
      <c r="I114" s="87">
        <v>525703.43546959991</v>
      </c>
      <c r="J114" s="87">
        <v>680854.51064620004</v>
      </c>
      <c r="K114" s="87">
        <v>776416.91883480002</v>
      </c>
      <c r="L114" s="87">
        <v>862940.99239230016</v>
      </c>
    </row>
    <row r="115" spans="2:12" x14ac:dyDescent="0.2">
      <c r="B115" s="70" t="s">
        <v>18</v>
      </c>
      <c r="C115" s="71">
        <v>533900.05110119993</v>
      </c>
      <c r="D115" s="87">
        <v>528787.17972130002</v>
      </c>
      <c r="E115" s="87">
        <v>660182.38232179987</v>
      </c>
      <c r="F115" s="87">
        <v>787450.81005310011</v>
      </c>
      <c r="G115" s="87">
        <v>785360.42869740003</v>
      </c>
      <c r="H115" s="87">
        <v>770299.13105039997</v>
      </c>
      <c r="I115" s="87">
        <v>783039.07101359998</v>
      </c>
      <c r="J115" s="87">
        <v>838024.74694939994</v>
      </c>
      <c r="K115" s="87">
        <v>1053012.7601898001</v>
      </c>
      <c r="L115" s="87">
        <v>1029425.7722082</v>
      </c>
    </row>
    <row r="116" spans="2:12" x14ac:dyDescent="0.2">
      <c r="B116" s="70" t="s">
        <v>19</v>
      </c>
      <c r="C116" s="71">
        <v>236562.7516556</v>
      </c>
      <c r="D116" s="87">
        <v>176504.62464590001</v>
      </c>
      <c r="E116" s="87">
        <v>318540.70284480008</v>
      </c>
      <c r="F116" s="87">
        <v>321905.52006920002</v>
      </c>
      <c r="G116" s="87">
        <v>255286.14206060005</v>
      </c>
      <c r="H116" s="87">
        <v>208360.12451369996</v>
      </c>
      <c r="I116" s="87">
        <v>255122.85760439999</v>
      </c>
      <c r="J116" s="87">
        <v>216145.22686400003</v>
      </c>
      <c r="K116" s="87">
        <v>119681.27782290001</v>
      </c>
      <c r="L116" s="87">
        <v>117783.8053089</v>
      </c>
    </row>
    <row r="117" spans="2:12" x14ac:dyDescent="0.2">
      <c r="B117" s="72" t="s">
        <v>5</v>
      </c>
      <c r="C117" s="73">
        <v>6758422.0472203996</v>
      </c>
      <c r="D117" s="88">
        <v>6882158.880915801</v>
      </c>
      <c r="E117" s="88">
        <v>7188597.3122666012</v>
      </c>
      <c r="F117" s="88">
        <v>8358788.5219779992</v>
      </c>
      <c r="G117" s="88">
        <v>7598952.338804001</v>
      </c>
      <c r="H117" s="88">
        <v>7457204.4350477997</v>
      </c>
      <c r="I117" s="88">
        <v>7329740.5272403993</v>
      </c>
      <c r="J117" s="88">
        <v>7511457.9791613994</v>
      </c>
      <c r="K117" s="88">
        <v>7926815.4780792007</v>
      </c>
      <c r="L117" s="88">
        <v>7541943.1505907001</v>
      </c>
    </row>
    <row r="118" spans="2:12" x14ac:dyDescent="0.2">
      <c r="B118" s="70" t="s">
        <v>17</v>
      </c>
      <c r="C118" s="71">
        <v>1627301.014866</v>
      </c>
      <c r="D118" s="87">
        <v>1631092.8071429003</v>
      </c>
      <c r="E118" s="87">
        <v>1670673.4347498002</v>
      </c>
      <c r="F118" s="87">
        <v>1883484.0408839001</v>
      </c>
      <c r="G118" s="87">
        <v>1609341.6561619001</v>
      </c>
      <c r="H118" s="87">
        <v>1508238.9988175</v>
      </c>
      <c r="I118" s="87">
        <v>1435664.5477276</v>
      </c>
      <c r="J118" s="87">
        <v>1457475.2411387998</v>
      </c>
      <c r="K118" s="87">
        <v>1457789.5823603999</v>
      </c>
      <c r="L118" s="87">
        <v>1333793.6318597998</v>
      </c>
    </row>
    <row r="119" spans="2:12" x14ac:dyDescent="0.2">
      <c r="B119" s="70" t="s">
        <v>18</v>
      </c>
      <c r="C119" s="71">
        <v>1277755.2683260003</v>
      </c>
      <c r="D119" s="87">
        <v>1275618.2819183997</v>
      </c>
      <c r="E119" s="87">
        <v>1309808.6086607997</v>
      </c>
      <c r="F119" s="87">
        <v>1779707.7111303001</v>
      </c>
      <c r="G119" s="87">
        <v>1637065.5194275002</v>
      </c>
      <c r="H119" s="87">
        <v>1665116.2896280999</v>
      </c>
      <c r="I119" s="87">
        <v>1673073.4339259998</v>
      </c>
      <c r="J119" s="87">
        <v>1769901.0872178001</v>
      </c>
      <c r="K119" s="87">
        <v>1896721.5611844</v>
      </c>
      <c r="L119" s="87">
        <v>1810072.4454743997</v>
      </c>
    </row>
    <row r="120" spans="2:12" x14ac:dyDescent="0.2">
      <c r="B120" s="70" t="s">
        <v>19</v>
      </c>
      <c r="C120" s="71">
        <v>3853365.7640283997</v>
      </c>
      <c r="D120" s="87">
        <v>3975447.7918545003</v>
      </c>
      <c r="E120" s="87">
        <v>4208115.2688559992</v>
      </c>
      <c r="F120" s="87">
        <v>4695596.7699638</v>
      </c>
      <c r="G120" s="87">
        <v>4352545.1632145997</v>
      </c>
      <c r="H120" s="87">
        <v>4283849.1466021994</v>
      </c>
      <c r="I120" s="87">
        <v>4221002.5455867993</v>
      </c>
      <c r="J120" s="87">
        <v>4284081.6508048009</v>
      </c>
      <c r="K120" s="87">
        <v>4572304.3345344001</v>
      </c>
      <c r="L120" s="87">
        <v>4398077.0732565001</v>
      </c>
    </row>
    <row r="121" spans="2:12" hidden="1" outlineLevel="1" x14ac:dyDescent="0.2">
      <c r="B121" s="75" t="s">
        <v>22</v>
      </c>
      <c r="C121" s="76">
        <v>10000.802328</v>
      </c>
      <c r="D121" s="90">
        <v>8222.3103295000001</v>
      </c>
      <c r="E121" s="90">
        <v>8369.3123899999991</v>
      </c>
      <c r="F121" s="90">
        <v>9488.8575705000003</v>
      </c>
      <c r="G121" s="90">
        <v>8395.6166935000001</v>
      </c>
      <c r="H121" s="90">
        <v>7835.6787894999998</v>
      </c>
      <c r="I121" s="90">
        <v>7313.641067999999</v>
      </c>
      <c r="J121" s="90">
        <v>6941.0725310000007</v>
      </c>
      <c r="K121" s="90">
        <v>7051.0685652000002</v>
      </c>
      <c r="L121" s="90">
        <v>6450.5829375000003</v>
      </c>
    </row>
    <row r="122" spans="2:12" hidden="1" outlineLevel="1" x14ac:dyDescent="0.2">
      <c r="B122" s="70" t="s">
        <v>17</v>
      </c>
      <c r="C122" s="71" t="s">
        <v>2</v>
      </c>
      <c r="D122" s="87" t="s">
        <v>2</v>
      </c>
      <c r="E122" s="87" t="s">
        <v>2</v>
      </c>
      <c r="F122" s="87" t="s">
        <v>2</v>
      </c>
      <c r="G122" s="87" t="s">
        <v>2</v>
      </c>
      <c r="H122" s="87" t="s">
        <v>2</v>
      </c>
      <c r="I122" s="87" t="s">
        <v>2</v>
      </c>
      <c r="J122" s="87" t="s">
        <v>2</v>
      </c>
      <c r="K122" s="87" t="s">
        <v>2</v>
      </c>
      <c r="L122" s="87" t="s">
        <v>2</v>
      </c>
    </row>
    <row r="123" spans="2:12" hidden="1" outlineLevel="1" x14ac:dyDescent="0.2">
      <c r="B123" s="70" t="s">
        <v>18</v>
      </c>
      <c r="C123" s="71">
        <v>3690.0023279999996</v>
      </c>
      <c r="D123" s="87" t="s">
        <v>2</v>
      </c>
      <c r="E123" s="87" t="s">
        <v>2</v>
      </c>
      <c r="F123" s="87" t="s">
        <v>2</v>
      </c>
      <c r="G123" s="87" t="s">
        <v>2</v>
      </c>
      <c r="H123" s="87" t="s">
        <v>2</v>
      </c>
      <c r="I123" s="87" t="s">
        <v>2</v>
      </c>
      <c r="J123" s="87" t="s">
        <v>2</v>
      </c>
      <c r="K123" s="87" t="s">
        <v>2</v>
      </c>
      <c r="L123" s="87" t="s">
        <v>2</v>
      </c>
    </row>
    <row r="124" spans="2:12" hidden="1" outlineLevel="1" x14ac:dyDescent="0.2">
      <c r="B124" s="70" t="s">
        <v>19</v>
      </c>
      <c r="C124" s="71">
        <v>6310.8</v>
      </c>
      <c r="D124" s="87">
        <v>8222.3103295000001</v>
      </c>
      <c r="E124" s="87">
        <v>8369.3123899999991</v>
      </c>
      <c r="F124" s="87">
        <v>9488.8575705000003</v>
      </c>
      <c r="G124" s="87">
        <v>8395.6166935000001</v>
      </c>
      <c r="H124" s="87">
        <v>7835.6787894999998</v>
      </c>
      <c r="I124" s="87">
        <v>7313.641067999999</v>
      </c>
      <c r="J124" s="87">
        <v>6941.0725310000007</v>
      </c>
      <c r="K124" s="87">
        <v>7051.0685652000002</v>
      </c>
      <c r="L124" s="87">
        <v>6450.5829375000003</v>
      </c>
    </row>
    <row r="125" spans="2:12" hidden="1" outlineLevel="1" x14ac:dyDescent="0.2">
      <c r="B125" s="72" t="s">
        <v>20</v>
      </c>
      <c r="C125" s="73">
        <v>10000.802328</v>
      </c>
      <c r="D125" s="88">
        <v>8222.3103295000001</v>
      </c>
      <c r="E125" s="88">
        <v>8369.3123899999991</v>
      </c>
      <c r="F125" s="88">
        <v>9488.8575705000003</v>
      </c>
      <c r="G125" s="88">
        <v>8395.6166935000001</v>
      </c>
      <c r="H125" s="88">
        <v>7835.6787894999998</v>
      </c>
      <c r="I125" s="88">
        <v>7313.641067999999</v>
      </c>
      <c r="J125" s="88">
        <v>6941.0725310000007</v>
      </c>
      <c r="K125" s="88">
        <v>7051.0685652000002</v>
      </c>
      <c r="L125" s="88">
        <v>6450.5829375000003</v>
      </c>
    </row>
    <row r="126" spans="2:12" hidden="1" outlineLevel="1" x14ac:dyDescent="0.2">
      <c r="B126" s="70" t="s">
        <v>17</v>
      </c>
      <c r="C126" s="71" t="s">
        <v>2</v>
      </c>
      <c r="D126" s="87" t="s">
        <v>2</v>
      </c>
      <c r="E126" s="87" t="s">
        <v>2</v>
      </c>
      <c r="F126" s="87" t="s">
        <v>2</v>
      </c>
      <c r="G126" s="87" t="s">
        <v>2</v>
      </c>
      <c r="H126" s="87" t="s">
        <v>2</v>
      </c>
      <c r="I126" s="87" t="s">
        <v>2</v>
      </c>
      <c r="J126" s="87" t="s">
        <v>2</v>
      </c>
      <c r="K126" s="87" t="s">
        <v>2</v>
      </c>
      <c r="L126" s="87" t="s">
        <v>2</v>
      </c>
    </row>
    <row r="127" spans="2:12" hidden="1" outlineLevel="1" x14ac:dyDescent="0.2">
      <c r="B127" s="70" t="s">
        <v>18</v>
      </c>
      <c r="C127" s="71">
        <v>3690.0023279999996</v>
      </c>
      <c r="D127" s="87" t="s">
        <v>2</v>
      </c>
      <c r="E127" s="87" t="s">
        <v>2</v>
      </c>
      <c r="F127" s="87" t="s">
        <v>2</v>
      </c>
      <c r="G127" s="87" t="s">
        <v>2</v>
      </c>
      <c r="H127" s="87" t="s">
        <v>2</v>
      </c>
      <c r="I127" s="87" t="s">
        <v>2</v>
      </c>
      <c r="J127" s="87" t="s">
        <v>2</v>
      </c>
      <c r="K127" s="87" t="s">
        <v>2</v>
      </c>
      <c r="L127" s="87" t="s">
        <v>2</v>
      </c>
    </row>
    <row r="128" spans="2:12" hidden="1" outlineLevel="1" x14ac:dyDescent="0.2">
      <c r="B128" s="70" t="s">
        <v>19</v>
      </c>
      <c r="C128" s="71">
        <v>6310.8</v>
      </c>
      <c r="D128" s="87">
        <v>8222.3103295000001</v>
      </c>
      <c r="E128" s="87">
        <v>8369.3123899999991</v>
      </c>
      <c r="F128" s="87">
        <v>9488.8575705000003</v>
      </c>
      <c r="G128" s="87">
        <v>8395.6166935000001</v>
      </c>
      <c r="H128" s="87">
        <v>7835.6787894999998</v>
      </c>
      <c r="I128" s="87">
        <v>7313.641067999999</v>
      </c>
      <c r="J128" s="87">
        <v>6941.0725310000007</v>
      </c>
      <c r="K128" s="87">
        <v>7051.0685652000002</v>
      </c>
      <c r="L128" s="87">
        <v>6450.5829375000003</v>
      </c>
    </row>
    <row r="129" spans="1:12" hidden="1" outlineLevel="1" x14ac:dyDescent="0.2">
      <c r="B129" s="72" t="s">
        <v>5</v>
      </c>
      <c r="C129" s="73" t="s">
        <v>2</v>
      </c>
      <c r="D129" s="88" t="s">
        <v>2</v>
      </c>
      <c r="E129" s="88" t="s">
        <v>2</v>
      </c>
      <c r="F129" s="88" t="s">
        <v>2</v>
      </c>
      <c r="G129" s="88" t="s">
        <v>2</v>
      </c>
      <c r="H129" s="88" t="s">
        <v>2</v>
      </c>
      <c r="I129" s="88" t="s">
        <v>2</v>
      </c>
      <c r="J129" s="88" t="s">
        <v>2</v>
      </c>
      <c r="K129" s="88" t="s">
        <v>2</v>
      </c>
      <c r="L129" s="88" t="s">
        <v>2</v>
      </c>
    </row>
    <row r="130" spans="1:12" hidden="1" outlineLevel="1" x14ac:dyDescent="0.2">
      <c r="B130" s="70" t="s">
        <v>17</v>
      </c>
      <c r="C130" s="71" t="s">
        <v>2</v>
      </c>
      <c r="D130" s="87" t="s">
        <v>2</v>
      </c>
      <c r="E130" s="87" t="s">
        <v>2</v>
      </c>
      <c r="F130" s="87" t="s">
        <v>2</v>
      </c>
      <c r="G130" s="87" t="s">
        <v>2</v>
      </c>
      <c r="H130" s="87" t="s">
        <v>2</v>
      </c>
      <c r="I130" s="87" t="s">
        <v>2</v>
      </c>
      <c r="J130" s="87" t="s">
        <v>2</v>
      </c>
      <c r="K130" s="87" t="s">
        <v>2</v>
      </c>
      <c r="L130" s="87" t="s">
        <v>2</v>
      </c>
    </row>
    <row r="131" spans="1:12" hidden="1" outlineLevel="1" x14ac:dyDescent="0.2">
      <c r="B131" s="70" t="s">
        <v>18</v>
      </c>
      <c r="C131" s="71" t="s">
        <v>2</v>
      </c>
      <c r="D131" s="87" t="s">
        <v>2</v>
      </c>
      <c r="E131" s="87" t="s">
        <v>2</v>
      </c>
      <c r="F131" s="87" t="s">
        <v>2</v>
      </c>
      <c r="G131" s="87" t="s">
        <v>2</v>
      </c>
      <c r="H131" s="87" t="s">
        <v>2</v>
      </c>
      <c r="I131" s="87" t="s">
        <v>2</v>
      </c>
      <c r="J131" s="87" t="s">
        <v>2</v>
      </c>
      <c r="K131" s="87" t="s">
        <v>2</v>
      </c>
      <c r="L131" s="87" t="s">
        <v>2</v>
      </c>
    </row>
    <row r="132" spans="1:12" hidden="1" outlineLevel="1" x14ac:dyDescent="0.2">
      <c r="B132" s="70" t="s">
        <v>19</v>
      </c>
      <c r="C132" s="71" t="s">
        <v>2</v>
      </c>
      <c r="D132" s="87" t="s">
        <v>2</v>
      </c>
      <c r="E132" s="87" t="s">
        <v>2</v>
      </c>
      <c r="F132" s="87" t="s">
        <v>2</v>
      </c>
      <c r="G132" s="87" t="s">
        <v>2</v>
      </c>
      <c r="H132" s="87" t="s">
        <v>2</v>
      </c>
      <c r="I132" s="87" t="s">
        <v>2</v>
      </c>
      <c r="J132" s="87" t="s">
        <v>2</v>
      </c>
      <c r="K132" s="87" t="s">
        <v>2</v>
      </c>
      <c r="L132" s="87" t="s">
        <v>2</v>
      </c>
    </row>
    <row r="133" spans="1:12" collapsed="1" x14ac:dyDescent="0.2"/>
    <row r="134" spans="1:12" x14ac:dyDescent="0.2">
      <c r="B134" s="14" t="s">
        <v>63</v>
      </c>
    </row>
    <row r="135" spans="1:12" x14ac:dyDescent="0.2">
      <c r="A135" s="146" t="s">
        <v>55</v>
      </c>
      <c r="B135" s="41" t="s">
        <v>51</v>
      </c>
      <c r="C135" s="51">
        <f>(C71+C70)/C68*100</f>
        <v>76.774402632385303</v>
      </c>
      <c r="D135" s="51">
        <f t="shared" ref="D135:L135" si="0">(D71+D70)/D68*100</f>
        <v>76.636732745003144</v>
      </c>
      <c r="E135" s="51">
        <f t="shared" si="0"/>
        <v>77.533644544750189</v>
      </c>
      <c r="F135" s="51">
        <f t="shared" si="0"/>
        <v>78.193132975091004</v>
      </c>
      <c r="G135" s="51">
        <f t="shared" si="0"/>
        <v>79.068948517592801</v>
      </c>
      <c r="H135" s="51">
        <f t="shared" si="0"/>
        <v>78.050782980610279</v>
      </c>
      <c r="I135" s="51">
        <f t="shared" si="0"/>
        <v>78.05005190061793</v>
      </c>
      <c r="J135" s="51">
        <f t="shared" si="0"/>
        <v>77.229941012757806</v>
      </c>
      <c r="K135" s="51">
        <f t="shared" si="0"/>
        <v>76.676252611607438</v>
      </c>
      <c r="L135" s="51">
        <f t="shared" si="0"/>
        <v>74.798948332683139</v>
      </c>
    </row>
    <row r="136" spans="1:12" x14ac:dyDescent="0.2">
      <c r="A136" s="146"/>
      <c r="B136" s="41" t="s">
        <v>52</v>
      </c>
      <c r="C136" s="51">
        <f>C26/C15*100</f>
        <v>54.520629132892736</v>
      </c>
      <c r="D136" s="51">
        <f t="shared" ref="D136:L136" si="1">D26/D15*100</f>
        <v>54.974383141256432</v>
      </c>
      <c r="E136" s="51">
        <f t="shared" si="1"/>
        <v>56.640490377429551</v>
      </c>
      <c r="F136" s="51">
        <f t="shared" si="1"/>
        <v>56.75914579458945</v>
      </c>
      <c r="G136" s="51">
        <f t="shared" si="1"/>
        <v>56.549437787824928</v>
      </c>
      <c r="H136" s="51">
        <f t="shared" si="1"/>
        <v>56.304543970283369</v>
      </c>
      <c r="I136" s="51">
        <f t="shared" si="1"/>
        <v>56.977969019748009</v>
      </c>
      <c r="J136" s="51">
        <f t="shared" si="1"/>
        <v>56.567416824716346</v>
      </c>
      <c r="K136" s="51">
        <f t="shared" si="1"/>
        <v>58.493999042931954</v>
      </c>
      <c r="L136" s="51">
        <f t="shared" si="1"/>
        <v>60.023372094527339</v>
      </c>
    </row>
    <row r="137" spans="1:12" x14ac:dyDescent="0.2">
      <c r="A137" s="146"/>
      <c r="B137" s="41" t="s">
        <v>53</v>
      </c>
      <c r="C137" s="51">
        <f>(C111+C112)/C109*100</f>
        <v>72.782159912646534</v>
      </c>
      <c r="D137" s="51">
        <f t="shared" ref="D137:L137" si="2">(D111+D112)/D109*100</f>
        <v>73.094513369076324</v>
      </c>
      <c r="E137" s="51">
        <f t="shared" si="2"/>
        <v>74.905246168839611</v>
      </c>
      <c r="F137" s="51">
        <f t="shared" si="2"/>
        <v>75.448147522671931</v>
      </c>
      <c r="G137" s="51">
        <f t="shared" si="2"/>
        <v>76.757505392549803</v>
      </c>
      <c r="H137" s="51">
        <f t="shared" si="2"/>
        <v>77.39050378452427</v>
      </c>
      <c r="I137" s="51">
        <f t="shared" si="2"/>
        <v>77.946313259622897</v>
      </c>
      <c r="J137" s="51">
        <f t="shared" si="2"/>
        <v>76.874127429560801</v>
      </c>
      <c r="K137" s="51">
        <f t="shared" si="2"/>
        <v>77.377246419193455</v>
      </c>
      <c r="L137" s="51">
        <f t="shared" si="2"/>
        <v>77.002585103016656</v>
      </c>
    </row>
    <row r="138" spans="1:12" x14ac:dyDescent="0.2">
      <c r="A138" s="146"/>
      <c r="B138" s="41" t="s">
        <v>54</v>
      </c>
      <c r="C138" s="51">
        <f>(C111+C112)/(C70+C71)*100</f>
        <v>51.6855750358446</v>
      </c>
      <c r="D138" s="51">
        <f t="shared" ref="D138:L138" si="3">(D111+D112)/(D70+D71)*100</f>
        <v>52.433417234078206</v>
      </c>
      <c r="E138" s="51">
        <f t="shared" si="3"/>
        <v>54.720372036637656</v>
      </c>
      <c r="F138" s="51">
        <f t="shared" si="3"/>
        <v>54.766604716237822</v>
      </c>
      <c r="G138" s="51">
        <f t="shared" si="3"/>
        <v>54.896313373622917</v>
      </c>
      <c r="H138" s="51">
        <f t="shared" si="3"/>
        <v>55.828229478500191</v>
      </c>
      <c r="I138" s="51">
        <f t="shared" si="3"/>
        <v>56.90223790966121</v>
      </c>
      <c r="J138" s="51">
        <f t="shared" si="3"/>
        <v>56.306799569171929</v>
      </c>
      <c r="K138" s="51">
        <f t="shared" si="3"/>
        <v>59.028766062881886</v>
      </c>
      <c r="L138" s="51">
        <f t="shared" si="3"/>
        <v>61.791708585551476</v>
      </c>
    </row>
    <row r="139" spans="1:12" x14ac:dyDescent="0.2">
      <c r="A139" s="147" t="s">
        <v>56</v>
      </c>
      <c r="B139" s="44" t="s">
        <v>51</v>
      </c>
      <c r="C139" s="93">
        <f>(C75+C74)/C72*100</f>
        <v>75.811956254306054</v>
      </c>
      <c r="D139" s="93">
        <f t="shared" ref="D139:L139" si="4">(D75+D74)/D72*100</f>
        <v>74.570815655481908</v>
      </c>
      <c r="E139" s="93">
        <f t="shared" si="4"/>
        <v>77.861348087881339</v>
      </c>
      <c r="F139" s="93">
        <f t="shared" si="4"/>
        <v>80.099470144803547</v>
      </c>
      <c r="G139" s="93">
        <f t="shared" si="4"/>
        <v>81.647989236255739</v>
      </c>
      <c r="H139" s="93">
        <f t="shared" si="4"/>
        <v>78.241660841014564</v>
      </c>
      <c r="I139" s="93">
        <f t="shared" si="4"/>
        <v>79.184781287481727</v>
      </c>
      <c r="J139" s="93">
        <f t="shared" si="4"/>
        <v>77.148586023389115</v>
      </c>
      <c r="K139" s="93">
        <f t="shared" si="4"/>
        <v>74.397028967327401</v>
      </c>
      <c r="L139" s="93">
        <f t="shared" si="4"/>
        <v>68.350400619664981</v>
      </c>
    </row>
    <row r="140" spans="1:12" x14ac:dyDescent="0.2">
      <c r="A140" s="147"/>
      <c r="B140" s="44" t="s">
        <v>52</v>
      </c>
      <c r="C140" s="93">
        <f>(C27+C28+C30)/(C16+C17+C19)*100</f>
        <v>34.377162931113922</v>
      </c>
      <c r="D140" s="93">
        <f t="shared" ref="D140:L140" si="5">(D27+D28+D30)/(D16+D17+D19)*100</f>
        <v>33.609415966268507</v>
      </c>
      <c r="E140" s="93">
        <f t="shared" si="5"/>
        <v>38.697031360611014</v>
      </c>
      <c r="F140" s="93">
        <f t="shared" si="5"/>
        <v>36.766401676559688</v>
      </c>
      <c r="G140" s="93">
        <f t="shared" si="5"/>
        <v>35.3408197594241</v>
      </c>
      <c r="H140" s="93">
        <f t="shared" si="5"/>
        <v>34.127899047702989</v>
      </c>
      <c r="I140" s="93">
        <f t="shared" si="5"/>
        <v>35.256658431646656</v>
      </c>
      <c r="J140" s="93">
        <f t="shared" si="5"/>
        <v>33.868240177080075</v>
      </c>
      <c r="K140" s="93">
        <f t="shared" si="5"/>
        <v>34.299249904685752</v>
      </c>
      <c r="L140" s="93">
        <f t="shared" si="5"/>
        <v>36.17166973509611</v>
      </c>
    </row>
    <row r="141" spans="1:12" x14ac:dyDescent="0.2">
      <c r="A141" s="147"/>
      <c r="B141" s="44" t="s">
        <v>53</v>
      </c>
      <c r="C141" s="93">
        <f>(C115+C116)/C113*100</f>
        <v>57.06556115074315</v>
      </c>
      <c r="D141" s="93">
        <f t="shared" ref="D141:L141" si="6">(D115+D116)/D113*100</f>
        <v>55.680120122910417</v>
      </c>
      <c r="E141" s="93">
        <f t="shared" si="6"/>
        <v>65.926982642876126</v>
      </c>
      <c r="F141" s="93">
        <f t="shared" si="6"/>
        <v>65.486459416952968</v>
      </c>
      <c r="G141" s="93">
        <f t="shared" si="6"/>
        <v>66.7039957897466</v>
      </c>
      <c r="H141" s="93">
        <f t="shared" si="6"/>
        <v>65.492239037296969</v>
      </c>
      <c r="I141" s="93">
        <f t="shared" si="6"/>
        <v>66.384354590760509</v>
      </c>
      <c r="J141" s="93">
        <f t="shared" si="6"/>
        <v>60.758218875610702</v>
      </c>
      <c r="K141" s="93">
        <f t="shared" si="6"/>
        <v>60.165586463554654</v>
      </c>
      <c r="L141" s="93">
        <f t="shared" si="6"/>
        <v>57.07082816034054</v>
      </c>
    </row>
    <row r="142" spans="1:12" x14ac:dyDescent="0.2">
      <c r="A142" s="147"/>
      <c r="B142" s="44" t="s">
        <v>54</v>
      </c>
      <c r="C142" s="93">
        <f>(C115+C116)/(C74+C75)*100</f>
        <v>25.876552859999784</v>
      </c>
      <c r="D142" s="93">
        <f t="shared" ref="D142:L142" si="7">(D115+D116)/(D74+D75)*100</f>
        <v>25.095290990358414</v>
      </c>
      <c r="E142" s="93">
        <f t="shared" si="7"/>
        <v>32.765660722472276</v>
      </c>
      <c r="F142" s="93">
        <f t="shared" si="7"/>
        <v>30.058893859682023</v>
      </c>
      <c r="G142" s="93">
        <f t="shared" si="7"/>
        <v>28.872405977047972</v>
      </c>
      <c r="H142" s="93">
        <f t="shared" si="7"/>
        <v>28.566782686459153</v>
      </c>
      <c r="I142" s="93">
        <f t="shared" si="7"/>
        <v>29.557327518713052</v>
      </c>
      <c r="J142" s="93">
        <f t="shared" si="7"/>
        <v>26.672866680757174</v>
      </c>
      <c r="K142" s="93">
        <f t="shared" si="7"/>
        <v>27.73813033154477</v>
      </c>
      <c r="L142" s="93">
        <f t="shared" si="7"/>
        <v>30.202414748251417</v>
      </c>
    </row>
    <row r="143" spans="1:12" x14ac:dyDescent="0.2">
      <c r="A143" s="137" t="s">
        <v>57</v>
      </c>
      <c r="B143" s="42" t="s">
        <v>51</v>
      </c>
      <c r="C143" s="49">
        <f>(C79+C78)/C76*100</f>
        <v>77.119758509398707</v>
      </c>
      <c r="D143" s="49">
        <f t="shared" ref="D143:L143" si="8">(D79+D78)/D76*100</f>
        <v>77.341094036502284</v>
      </c>
      <c r="E143" s="49">
        <f t="shared" si="8"/>
        <v>77.424097940068236</v>
      </c>
      <c r="F143" s="49">
        <f t="shared" si="8"/>
        <v>77.522831423190013</v>
      </c>
      <c r="G143" s="49">
        <f t="shared" si="8"/>
        <v>78.10265245336339</v>
      </c>
      <c r="H143" s="49">
        <f t="shared" si="8"/>
        <v>77.978232249455601</v>
      </c>
      <c r="I143" s="49">
        <f t="shared" si="8"/>
        <v>77.599574192441423</v>
      </c>
      <c r="J143" s="49">
        <f t="shared" si="8"/>
        <v>77.267076138021011</v>
      </c>
      <c r="K143" s="49">
        <f t="shared" si="8"/>
        <v>77.832584011453619</v>
      </c>
      <c r="L143" s="49">
        <f t="shared" si="8"/>
        <v>78.259141196361355</v>
      </c>
    </row>
    <row r="144" spans="1:12" x14ac:dyDescent="0.2">
      <c r="A144" s="137"/>
      <c r="B144" s="42" t="s">
        <v>52</v>
      </c>
      <c r="C144" s="49">
        <f>C29/C18*100</f>
        <v>61.748735128874024</v>
      </c>
      <c r="D144" s="49">
        <f t="shared" ref="D144:L144" si="9">D29/D18*100</f>
        <v>62.258632808651996</v>
      </c>
      <c r="E144" s="49">
        <f t="shared" si="9"/>
        <v>62.638731936740385</v>
      </c>
      <c r="F144" s="49">
        <f t="shared" si="9"/>
        <v>63.788944941345434</v>
      </c>
      <c r="G144" s="49">
        <f t="shared" si="9"/>
        <v>64.495727266811116</v>
      </c>
      <c r="H144" s="49">
        <f t="shared" si="9"/>
        <v>64.733660895017891</v>
      </c>
      <c r="I144" s="49">
        <f t="shared" si="9"/>
        <v>65.60114061078383</v>
      </c>
      <c r="J144" s="49">
        <f t="shared" si="9"/>
        <v>66.928634676537726</v>
      </c>
      <c r="K144" s="49">
        <f t="shared" si="9"/>
        <v>70.768857725697544</v>
      </c>
      <c r="L144" s="49">
        <f t="shared" si="9"/>
        <v>72.821833696054753</v>
      </c>
    </row>
    <row r="145" spans="1:12" x14ac:dyDescent="0.2">
      <c r="A145" s="137"/>
      <c r="B145" s="42" t="s">
        <v>53</v>
      </c>
      <c r="C145" s="49">
        <f>(C119+C120)/C117*100</f>
        <v>75.921879345560029</v>
      </c>
      <c r="D145" s="49">
        <f t="shared" ref="D145:L145" si="10">(D119+D120)/D117*100</f>
        <v>76.299692649265694</v>
      </c>
      <c r="E145" s="49">
        <f t="shared" si="10"/>
        <v>76.75939599650448</v>
      </c>
      <c r="F145" s="49">
        <f t="shared" si="10"/>
        <v>77.467021256350705</v>
      </c>
      <c r="G145" s="49">
        <f t="shared" si="10"/>
        <v>78.821532437520261</v>
      </c>
      <c r="H145" s="49">
        <f t="shared" si="10"/>
        <v>79.774739824363778</v>
      </c>
      <c r="I145" s="49">
        <f t="shared" si="10"/>
        <v>80.413160023986293</v>
      </c>
      <c r="J145" s="49">
        <f t="shared" si="10"/>
        <v>80.59663989092148</v>
      </c>
      <c r="K145" s="49">
        <f t="shared" si="10"/>
        <v>81.609391736293475</v>
      </c>
      <c r="L145" s="49">
        <f t="shared" si="10"/>
        <v>82.31498693071778</v>
      </c>
    </row>
    <row r="146" spans="1:12" x14ac:dyDescent="0.2">
      <c r="A146" s="137"/>
      <c r="B146" s="42" t="s">
        <v>54</v>
      </c>
      <c r="C146" s="49">
        <f>(C119+C120)/(C78+C79)*100</f>
        <v>60.789609677317316</v>
      </c>
      <c r="D146" s="49">
        <f t="shared" ref="D146:L146" si="11">(D119+D120)/(D78+D79)*100</f>
        <v>61.42031745531883</v>
      </c>
      <c r="E146" s="49">
        <f t="shared" si="11"/>
        <v>62.100965427753117</v>
      </c>
      <c r="F146" s="49">
        <f t="shared" si="11"/>
        <v>63.743022061668299</v>
      </c>
      <c r="G146" s="49">
        <f t="shared" si="11"/>
        <v>65.08936507473878</v>
      </c>
      <c r="H146" s="49">
        <f t="shared" si="11"/>
        <v>66.225032381581045</v>
      </c>
      <c r="I146" s="49">
        <f t="shared" si="11"/>
        <v>67.979690257176912</v>
      </c>
      <c r="J146" s="49">
        <f t="shared" si="11"/>
        <v>69.812698202534961</v>
      </c>
      <c r="K146" s="49">
        <f t="shared" si="11"/>
        <v>74.202899803719475</v>
      </c>
      <c r="L146" s="49">
        <f t="shared" si="11"/>
        <v>76.595886401579321</v>
      </c>
    </row>
  </sheetData>
  <mergeCells count="5">
    <mergeCell ref="B2:C2"/>
    <mergeCell ref="B1:L1"/>
    <mergeCell ref="A135:A138"/>
    <mergeCell ref="A139:A142"/>
    <mergeCell ref="A143:A146"/>
  </mergeCells>
  <conditionalFormatting sqref="A143 A139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"/>
  <sheetViews>
    <sheetView workbookViewId="0">
      <selection activeCell="S28" sqref="S28"/>
    </sheetView>
  </sheetViews>
  <sheetFormatPr defaultRowHeight="12.75" x14ac:dyDescent="0.2"/>
  <cols>
    <col min="1" max="1" width="18.42578125" customWidth="1"/>
  </cols>
  <sheetData>
    <row r="1" spans="1:14" x14ac:dyDescent="0.2">
      <c r="A1" s="36"/>
      <c r="B1" s="37" t="s">
        <v>26</v>
      </c>
      <c r="C1" s="37" t="s">
        <v>27</v>
      </c>
      <c r="D1" s="37" t="s">
        <v>28</v>
      </c>
      <c r="E1" s="37" t="s">
        <v>29</v>
      </c>
      <c r="F1" s="37" t="s">
        <v>30</v>
      </c>
      <c r="G1" s="37" t="s">
        <v>31</v>
      </c>
      <c r="H1" s="37" t="s">
        <v>32</v>
      </c>
      <c r="I1" s="37" t="s">
        <v>33</v>
      </c>
      <c r="J1" s="37" t="s">
        <v>34</v>
      </c>
      <c r="K1" s="37" t="s">
        <v>35</v>
      </c>
      <c r="L1" s="37">
        <v>44136</v>
      </c>
      <c r="M1" s="37">
        <v>44166</v>
      </c>
    </row>
    <row r="2" spans="1:14" x14ac:dyDescent="0.2">
      <c r="A2" s="21" t="s">
        <v>72</v>
      </c>
      <c r="B2" s="22">
        <v>75.536687244651361</v>
      </c>
      <c r="C2" s="22">
        <v>74.722441339733606</v>
      </c>
      <c r="D2" s="22">
        <v>74.699583445102618</v>
      </c>
      <c r="E2" s="22">
        <v>75.807018000610142</v>
      </c>
      <c r="F2" s="22">
        <v>76.366579150676699</v>
      </c>
      <c r="G2" s="22">
        <v>75.484130088633734</v>
      </c>
      <c r="H2" s="22">
        <v>74.297779803228138</v>
      </c>
      <c r="I2" s="22">
        <v>74.574545093479728</v>
      </c>
      <c r="J2" s="22">
        <v>75.828832091094128</v>
      </c>
      <c r="K2" s="22">
        <v>74.711704527729182</v>
      </c>
      <c r="L2" s="22">
        <v>72.547428643258598</v>
      </c>
      <c r="M2" s="22">
        <v>68.522436948910354</v>
      </c>
    </row>
    <row r="3" spans="1:14" x14ac:dyDescent="0.2">
      <c r="A3" s="21" t="s">
        <v>73</v>
      </c>
      <c r="B3" s="22">
        <f>100-B2</f>
        <v>24.463312755348639</v>
      </c>
      <c r="C3" s="22">
        <f t="shared" ref="C3:M3" si="0">100-C2</f>
        <v>25.277558660266394</v>
      </c>
      <c r="D3" s="22">
        <f t="shared" si="0"/>
        <v>25.300416554897382</v>
      </c>
      <c r="E3" s="22">
        <f t="shared" si="0"/>
        <v>24.192981999389858</v>
      </c>
      <c r="F3" s="22">
        <f t="shared" si="0"/>
        <v>23.633420849323301</v>
      </c>
      <c r="G3" s="22">
        <f t="shared" si="0"/>
        <v>24.515869911366266</v>
      </c>
      <c r="H3" s="22">
        <f t="shared" si="0"/>
        <v>25.702220196771862</v>
      </c>
      <c r="I3" s="22">
        <f t="shared" si="0"/>
        <v>25.425454906520272</v>
      </c>
      <c r="J3" s="22">
        <f t="shared" si="0"/>
        <v>24.171167908905872</v>
      </c>
      <c r="K3" s="22">
        <f t="shared" si="0"/>
        <v>25.288295472270818</v>
      </c>
      <c r="L3" s="22">
        <f t="shared" si="0"/>
        <v>27.452571356741402</v>
      </c>
      <c r="M3" s="22">
        <f t="shared" si="0"/>
        <v>31.477563051089646</v>
      </c>
      <c r="N3" s="13">
        <f>M3-B3</f>
        <v>7.0142502957410073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Доли в срочных</vt:lpstr>
      <vt:lpstr>Ост.НВ</vt:lpstr>
      <vt:lpstr>Срок.НВ</vt:lpstr>
      <vt:lpstr>Без.НВ</vt:lpstr>
      <vt:lpstr>Отз.НВ</vt:lpstr>
      <vt:lpstr>Ост.Ин</vt:lpstr>
      <vt:lpstr>Срок.Ин</vt:lpstr>
      <vt:lpstr>Без.Нн</vt:lpstr>
      <vt:lpstr>Отз.Ин</vt:lpstr>
      <vt:lpstr>Ост.ВСЕ</vt:lpstr>
      <vt:lpstr>СрокВСЕ</vt:lpstr>
      <vt:lpstr>Без.ВСЕ</vt:lpstr>
      <vt:lpstr>Отз.ВСЕ</vt:lpstr>
      <vt:lpstr>2016-2019</vt:lpstr>
      <vt:lpstr>скв 20</vt:lpstr>
      <vt:lpstr>График</vt:lpstr>
      <vt:lpstr>'Доли в срочных'!Область_печати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Федоренко Ж.В.</dc:creator>
  <cp:lastModifiedBy>Лукьянова Оксана Викторовна</cp:lastModifiedBy>
  <cp:lastPrinted>2020-11-12T09:49:09Z</cp:lastPrinted>
  <dcterms:created xsi:type="dcterms:W3CDTF">2020-11-06T05:44:41Z</dcterms:created>
  <dcterms:modified xsi:type="dcterms:W3CDTF">2023-02-17T09:51:12Z</dcterms:modified>
</cp:coreProperties>
</file>