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updateLinks="never"/>
  <mc:AlternateContent xmlns:mc="http://schemas.openxmlformats.org/markup-compatibility/2006">
    <mc:Choice Requires="x15">
      <x15ac:absPath xmlns:x15ac="http://schemas.microsoft.com/office/spreadsheetml/2010/11/ac" url="C:\Users\Batyrmurzaev\Documents\11 Для сайта\"/>
    </mc:Choice>
  </mc:AlternateContent>
  <xr:revisionPtr revIDLastSave="0" documentId="13_ncr:1_{47F02171-9B20-45CD-8250-347495F46914}" xr6:coauthVersionLast="36" xr6:coauthVersionMax="36" xr10:uidLastSave="{00000000-0000-0000-0000-000000000000}"/>
  <bookViews>
    <workbookView xWindow="-120" yWindow="-120" windowWidth="29040" windowHeight="15840" tabRatio="214" xr2:uid="{00000000-000D-0000-FFFF-FFFF00000000}"/>
  </bookViews>
  <sheets>
    <sheet name="ГЛАВНАЯ" sheetId="1" r:id="rId1"/>
    <sheet name="ВКЛАДЫ" sheetId="15" r:id="rId2"/>
    <sheet name="КРЕДИТЫ" sheetId="7" r:id="rId3"/>
    <sheet name="Кр.ЮЛ.все" sheetId="31" r:id="rId4"/>
    <sheet name="Кр.ФЛ.все" sheetId="32" r:id="rId5"/>
    <sheet name="Кр.ЮЛ." sheetId="24" r:id="rId6"/>
    <sheet name="Кр.ЮЛ.скв" sheetId="26" r:id="rId7"/>
    <sheet name="Кр.ФЛ." sheetId="25" r:id="rId8"/>
    <sheet name="Кр.ФЛ.напр" sheetId="27" r:id="rId9"/>
    <sheet name="Кр.ФЛ.недв" sheetId="33" r:id="rId10"/>
    <sheet name="Вкл.ЮЛ.все" sheetId="29" r:id="rId11"/>
    <sheet name="Вкл.ФЛ.все" sheetId="30" r:id="rId12"/>
    <sheet name="Вкл.ЮЛ.отз" sheetId="22" r:id="rId13"/>
    <sheet name="Вкл.ФЛ.отз" sheetId="23" r:id="rId14"/>
    <sheet name="Вкл.ЮЛ.вал." sheetId="19" r:id="rId15"/>
    <sheet name="Вкл.ФЛ.вал." sheetId="20" r:id="rId16"/>
    <sheet name="Обнов" sheetId="28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cn.Связаннаятаблица_Таблица1" hidden="1">Обнов[]</definedName>
    <definedName name="_xlnm.Print_Area" localSheetId="15">Вкл.ФЛ.вал.!$A$1:$DM$27</definedName>
    <definedName name="_xlnm.Print_Area" localSheetId="11">Вкл.ФЛ.все!$A$1:$CA$27</definedName>
    <definedName name="_xlnm.Print_Area" localSheetId="13">Вкл.ФЛ.отз!$A$1:$CA$27</definedName>
    <definedName name="_xlnm.Print_Area" localSheetId="14">Вкл.ЮЛ.вал.!$A$1:$DM$27</definedName>
    <definedName name="_xlnm.Print_Area" localSheetId="10">Вкл.ЮЛ.все!$A$1:$CA$27</definedName>
    <definedName name="_xlnm.Print_Area" localSheetId="12">Вкл.ЮЛ.отз!$A$1:$CA$27</definedName>
    <definedName name="_xlnm.Print_Area" localSheetId="1">ВКЛАДЫ!$A$1:$AL$55</definedName>
    <definedName name="_xlnm.Print_Area" localSheetId="0">ГЛАВНАЯ!$A$1:$S$25</definedName>
    <definedName name="_xlnm.Print_Area" localSheetId="7">Кр.ФЛ.!$A$1:$CA$27</definedName>
    <definedName name="_xlnm.Print_Area" localSheetId="4">Кр.ФЛ.все!$A$1:$AM$26</definedName>
    <definedName name="_xlnm.Print_Area" localSheetId="8">Кр.ФЛ.напр!$A$1:$CA$27</definedName>
    <definedName name="_xlnm.Print_Area" localSheetId="5">Кр.ЮЛ.!$A$1:$CA$27</definedName>
    <definedName name="_xlnm.Print_Area" localSheetId="3">Кр.ЮЛ.все!$A$1:$CA$27</definedName>
    <definedName name="_xlnm.Print_Area" localSheetId="6">Кр.ЮЛ.скв!$A$1:$CA$27</definedName>
    <definedName name="_xlnm.Print_Area" localSheetId="2">КРЕДИТЫ!$A$1:$AL$57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Связанная таблица_Таблица1"/>
        </x15:modelTables>
      </x15:dataModel>
    </ext>
  </extLst>
</workbook>
</file>

<file path=xl/calcChain.xml><?xml version="1.0" encoding="utf-8"?>
<calcChain xmlns="http://schemas.openxmlformats.org/spreadsheetml/2006/main">
  <c r="AO26" i="28" l="1"/>
  <c r="AO25" i="28"/>
  <c r="AO24" i="28"/>
  <c r="AO23" i="28"/>
  <c r="AO22" i="28"/>
  <c r="AO21" i="28"/>
  <c r="AO20" i="28"/>
  <c r="AO19" i="28"/>
  <c r="AO18" i="28"/>
  <c r="AO17" i="28"/>
  <c r="AO16" i="28"/>
  <c r="AO15" i="28"/>
  <c r="AO14" i="28"/>
  <c r="AO13" i="28"/>
  <c r="AO12" i="28"/>
  <c r="AO11" i="28"/>
  <c r="AO10" i="28"/>
  <c r="AO9" i="28"/>
  <c r="AO8" i="28"/>
  <c r="AO7" i="28"/>
  <c r="AO6" i="28"/>
  <c r="AO5" i="28"/>
  <c r="AN6" i="28"/>
  <c r="AN7" i="28"/>
  <c r="AN8" i="28"/>
  <c r="AN9" i="28"/>
  <c r="AN10" i="28"/>
  <c r="AN11" i="28"/>
  <c r="AN12" i="28"/>
  <c r="AN13" i="28"/>
  <c r="AN14" i="28"/>
  <c r="AN15" i="28"/>
  <c r="AN16" i="28"/>
  <c r="AN17" i="28"/>
  <c r="AN18" i="28"/>
  <c r="AN19" i="28"/>
  <c r="AN20" i="28"/>
  <c r="AN21" i="28"/>
  <c r="AN22" i="28"/>
  <c r="AN23" i="28"/>
  <c r="AN24" i="28"/>
  <c r="AN25" i="28"/>
  <c r="AN26" i="28"/>
  <c r="AM6" i="28"/>
  <c r="AM7" i="28"/>
  <c r="AM8" i="28"/>
  <c r="AM9" i="28"/>
  <c r="AM10" i="28"/>
  <c r="AM11" i="28"/>
  <c r="AM12" i="28"/>
  <c r="AM13" i="28"/>
  <c r="AM14" i="28"/>
  <c r="AM15" i="28"/>
  <c r="AM16" i="28"/>
  <c r="AM17" i="28"/>
  <c r="AM18" i="28"/>
  <c r="AM19" i="28"/>
  <c r="AM20" i="28"/>
  <c r="AM21" i="28"/>
  <c r="AM22" i="28"/>
  <c r="AM23" i="28"/>
  <c r="AM24" i="28"/>
  <c r="AM25" i="28"/>
  <c r="AM26" i="28"/>
  <c r="AL6" i="28"/>
  <c r="AL7" i="28"/>
  <c r="AL8" i="28"/>
  <c r="AL9" i="28"/>
  <c r="AL10" i="28"/>
  <c r="AL11" i="28"/>
  <c r="AL12" i="28"/>
  <c r="AL13" i="28"/>
  <c r="AL14" i="28"/>
  <c r="AL15" i="28"/>
  <c r="AL16" i="28"/>
  <c r="AL17" i="28"/>
  <c r="AL18" i="28"/>
  <c r="AL19" i="28"/>
  <c r="AL20" i="28"/>
  <c r="AL21" i="28"/>
  <c r="AL22" i="28"/>
  <c r="AL23" i="28"/>
  <c r="AL24" i="28"/>
  <c r="AL25" i="28"/>
  <c r="AL26" i="28"/>
  <c r="AC6" i="28"/>
  <c r="AC7" i="28"/>
  <c r="AC8" i="28"/>
  <c r="AC9" i="28"/>
  <c r="AC10" i="28"/>
  <c r="AC11" i="28"/>
  <c r="AC12" i="28"/>
  <c r="AC13" i="28"/>
  <c r="AC14" i="28"/>
  <c r="AC15" i="28"/>
  <c r="AC16" i="28"/>
  <c r="AC17" i="28"/>
  <c r="AC18" i="28"/>
  <c r="AC19" i="28"/>
  <c r="AC20" i="28"/>
  <c r="AC21" i="28"/>
  <c r="AC22" i="28"/>
  <c r="AC23" i="28"/>
  <c r="AC24" i="28"/>
  <c r="AC25" i="28"/>
  <c r="AC26" i="28"/>
  <c r="AB6" i="28"/>
  <c r="AB7" i="28"/>
  <c r="AB8" i="28"/>
  <c r="AB9" i="28"/>
  <c r="AB10" i="28"/>
  <c r="AB11" i="28"/>
  <c r="AB12" i="28"/>
  <c r="AB13" i="28"/>
  <c r="AB14" i="28"/>
  <c r="AB15" i="28"/>
  <c r="AB16" i="28"/>
  <c r="AB17" i="28"/>
  <c r="AB18" i="28"/>
  <c r="AB19" i="28"/>
  <c r="AB20" i="28"/>
  <c r="AB21" i="28"/>
  <c r="AB22" i="28"/>
  <c r="AB23" i="28"/>
  <c r="AB24" i="28"/>
  <c r="AB25" i="28"/>
  <c r="AB26" i="28"/>
  <c r="E54" i="1" l="1"/>
  <c r="E53" i="1"/>
  <c r="B54" i="1"/>
  <c r="B53" i="1"/>
  <c r="AB75" i="7" l="1"/>
  <c r="AC75" i="7"/>
  <c r="AD75" i="7"/>
  <c r="AE75" i="7"/>
  <c r="AF75" i="7"/>
  <c r="AG75" i="7"/>
  <c r="AH75" i="7"/>
  <c r="AI75" i="7"/>
  <c r="AJ75" i="7"/>
  <c r="AK75" i="7"/>
  <c r="AA75" i="7"/>
  <c r="AN75" i="7"/>
  <c r="AM4" i="33"/>
  <c r="S4" i="33"/>
  <c r="R4" i="33"/>
  <c r="Q4" i="33"/>
  <c r="P4" i="33"/>
  <c r="I80" i="28" l="1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28" i="28" l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98" i="28"/>
  <c r="I99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D8" i="28" s="1"/>
  <c r="C18" i="28"/>
  <c r="C19" i="28"/>
  <c r="C20" i="28"/>
  <c r="C21" i="28"/>
  <c r="D9" i="28" s="1"/>
  <c r="C22" i="28"/>
  <c r="C23" i="28"/>
  <c r="C24" i="28"/>
  <c r="C25" i="28"/>
  <c r="D10" i="28" s="1"/>
  <c r="C26" i="28"/>
  <c r="C92" i="28"/>
  <c r="F92" i="28"/>
  <c r="L92" i="28"/>
  <c r="O92" i="28"/>
  <c r="Y92" i="28"/>
  <c r="AD92" i="28"/>
  <c r="AF92" i="28"/>
  <c r="AH92" i="28"/>
  <c r="C93" i="28"/>
  <c r="F93" i="28"/>
  <c r="L93" i="28"/>
  <c r="O93" i="28"/>
  <c r="Y93" i="28"/>
  <c r="AD93" i="28"/>
  <c r="AF93" i="28"/>
  <c r="AH93" i="28"/>
  <c r="C94" i="28"/>
  <c r="F94" i="28"/>
  <c r="L94" i="28"/>
  <c r="O94" i="28"/>
  <c r="Y94" i="28"/>
  <c r="AD94" i="28"/>
  <c r="AF94" i="28"/>
  <c r="AH94" i="28"/>
  <c r="C95" i="28"/>
  <c r="F95" i="28"/>
  <c r="L95" i="28"/>
  <c r="O95" i="28"/>
  <c r="Y95" i="28"/>
  <c r="AD95" i="28"/>
  <c r="AF95" i="28"/>
  <c r="AH95" i="28"/>
  <c r="C96" i="28"/>
  <c r="F96" i="28"/>
  <c r="L96" i="28"/>
  <c r="O96" i="28"/>
  <c r="Y96" i="28"/>
  <c r="AD96" i="28"/>
  <c r="AF96" i="28"/>
  <c r="AH96" i="28"/>
  <c r="C97" i="28"/>
  <c r="F97" i="28"/>
  <c r="L97" i="28"/>
  <c r="O97" i="28"/>
  <c r="Y97" i="28"/>
  <c r="AD97" i="28"/>
  <c r="AF97" i="28"/>
  <c r="AH97" i="28"/>
  <c r="C98" i="28"/>
  <c r="F98" i="28"/>
  <c r="L98" i="28"/>
  <c r="O98" i="28"/>
  <c r="Y98" i="28"/>
  <c r="AD98" i="28"/>
  <c r="AF98" i="28"/>
  <c r="AH98" i="28"/>
  <c r="C99" i="28"/>
  <c r="F99" i="28"/>
  <c r="L99" i="28"/>
  <c r="O99" i="28"/>
  <c r="Y99" i="28"/>
  <c r="AD99" i="28"/>
  <c r="AF99" i="28"/>
  <c r="AH99" i="28"/>
  <c r="AD4" i="28"/>
  <c r="F8" i="28"/>
  <c r="F9" i="28"/>
  <c r="F10" i="28"/>
  <c r="F11" i="28"/>
  <c r="H6" i="28" s="1"/>
  <c r="BZ6" i="20" s="1"/>
  <c r="F12" i="28"/>
  <c r="F13" i="28"/>
  <c r="F14" i="28"/>
  <c r="F15" i="28"/>
  <c r="H7" i="28" s="1"/>
  <c r="BZ7" i="20" s="1"/>
  <c r="F16" i="28"/>
  <c r="F17" i="28"/>
  <c r="F18" i="28"/>
  <c r="F19" i="28"/>
  <c r="H8" i="28" s="1"/>
  <c r="BZ10" i="20" s="1"/>
  <c r="F20" i="28"/>
  <c r="F21" i="28"/>
  <c r="F22" i="28"/>
  <c r="F23" i="28"/>
  <c r="H9" i="28" s="1"/>
  <c r="F24" i="28"/>
  <c r="F25" i="28"/>
  <c r="F26" i="28"/>
  <c r="F27" i="28"/>
  <c r="H10" i="28" s="1"/>
  <c r="BZ9" i="20" s="1"/>
  <c r="F28" i="28"/>
  <c r="F29" i="28"/>
  <c r="F30" i="28"/>
  <c r="F31" i="28"/>
  <c r="H11" i="28" s="1"/>
  <c r="BZ12" i="20" s="1"/>
  <c r="F32" i="28"/>
  <c r="F33" i="28"/>
  <c r="F34" i="28"/>
  <c r="F35" i="28"/>
  <c r="H12" i="28" s="1"/>
  <c r="F36" i="28"/>
  <c r="F37" i="28"/>
  <c r="F38" i="28"/>
  <c r="F39" i="28"/>
  <c r="H13" i="28" s="1"/>
  <c r="F40" i="28"/>
  <c r="F41" i="28"/>
  <c r="F42" i="28"/>
  <c r="F43" i="28"/>
  <c r="H14" i="28" s="1"/>
  <c r="BZ14" i="20" s="1"/>
  <c r="F44" i="28"/>
  <c r="F45" i="28"/>
  <c r="F46" i="28"/>
  <c r="F47" i="28"/>
  <c r="H15" i="28" s="1"/>
  <c r="BZ15" i="20" s="1"/>
  <c r="F48" i="28"/>
  <c r="F49" i="28"/>
  <c r="F50" i="28"/>
  <c r="F51" i="28"/>
  <c r="H16" i="28" s="1"/>
  <c r="BZ16" i="20" s="1"/>
  <c r="F52" i="28"/>
  <c r="F53" i="28"/>
  <c r="F54" i="28"/>
  <c r="F55" i="28"/>
  <c r="H17" i="28" s="1"/>
  <c r="BZ17" i="20" s="1"/>
  <c r="F56" i="28"/>
  <c r="F57" i="28"/>
  <c r="F58" i="28"/>
  <c r="F59" i="28"/>
  <c r="H18" i="28" s="1"/>
  <c r="BZ18" i="20" s="1"/>
  <c r="F60" i="28"/>
  <c r="F61" i="28"/>
  <c r="F62" i="28"/>
  <c r="F63" i="28"/>
  <c r="H19" i="28" s="1"/>
  <c r="F64" i="28"/>
  <c r="F65" i="28"/>
  <c r="F66" i="28"/>
  <c r="F67" i="28"/>
  <c r="H20" i="28" s="1"/>
  <c r="BZ21" i="20" s="1"/>
  <c r="F68" i="28"/>
  <c r="F69" i="28"/>
  <c r="F70" i="28"/>
  <c r="F71" i="28"/>
  <c r="H21" i="28" s="1"/>
  <c r="BZ19" i="20" s="1"/>
  <c r="F72" i="28"/>
  <c r="F73" i="28"/>
  <c r="F74" i="28"/>
  <c r="F75" i="28"/>
  <c r="H22" i="28" s="1"/>
  <c r="BZ22" i="20" s="1"/>
  <c r="F76" i="28"/>
  <c r="F77" i="28"/>
  <c r="F78" i="28"/>
  <c r="F79" i="28"/>
  <c r="H23" i="28" s="1"/>
  <c r="BZ23" i="20" s="1"/>
  <c r="F80" i="28"/>
  <c r="F81" i="28"/>
  <c r="F82" i="28"/>
  <c r="F83" i="28"/>
  <c r="H24" i="28" s="1"/>
  <c r="BZ24" i="20" s="1"/>
  <c r="F84" i="28"/>
  <c r="F85" i="28"/>
  <c r="F86" i="28"/>
  <c r="F87" i="28"/>
  <c r="H25" i="28" s="1"/>
  <c r="BZ25" i="20" s="1"/>
  <c r="F88" i="28"/>
  <c r="F89" i="28"/>
  <c r="F90" i="28"/>
  <c r="F91" i="28"/>
  <c r="H26" i="28" s="1"/>
  <c r="BZ26" i="20" s="1"/>
  <c r="F5" i="28"/>
  <c r="F6" i="28"/>
  <c r="F7" i="28"/>
  <c r="H5" i="28" s="1"/>
  <c r="BZ5" i="20" s="1"/>
  <c r="AB5" i="28"/>
  <c r="BZ5" i="24" s="1"/>
  <c r="BZ6" i="24"/>
  <c r="BZ7" i="24"/>
  <c r="BZ10" i="24"/>
  <c r="BZ8" i="24"/>
  <c r="BZ9" i="24"/>
  <c r="BZ12" i="24"/>
  <c r="BZ11" i="24"/>
  <c r="BZ13" i="24"/>
  <c r="BZ14" i="24"/>
  <c r="BZ15" i="24"/>
  <c r="BZ16" i="24"/>
  <c r="BZ17" i="24"/>
  <c r="BZ18" i="24"/>
  <c r="BZ20" i="24"/>
  <c r="BZ19" i="24"/>
  <c r="BZ22" i="24"/>
  <c r="BZ23" i="24"/>
  <c r="BZ24" i="24"/>
  <c r="BZ25" i="24"/>
  <c r="BZ26" i="24"/>
  <c r="AC80" i="15"/>
  <c r="AC81" i="15"/>
  <c r="AC82" i="15"/>
  <c r="AC79" i="15"/>
  <c r="AB80" i="15"/>
  <c r="AB81" i="15"/>
  <c r="AB82" i="15"/>
  <c r="AB79" i="15"/>
  <c r="AC78" i="7"/>
  <c r="AC79" i="7"/>
  <c r="AC80" i="7"/>
  <c r="AC77" i="7"/>
  <c r="AB80" i="7"/>
  <c r="AB79" i="7"/>
  <c r="AB78" i="7"/>
  <c r="AB77" i="7"/>
  <c r="BZ11" i="20" l="1"/>
  <c r="BZ8" i="20"/>
  <c r="BZ13" i="20"/>
  <c r="BZ20" i="20"/>
  <c r="BZ21" i="24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D6" i="28"/>
  <c r="AD7" i="28"/>
  <c r="AD8" i="28"/>
  <c r="AD9" i="28"/>
  <c r="AE6" i="28" s="1"/>
  <c r="AD10" i="28"/>
  <c r="AD11" i="28"/>
  <c r="AD12" i="28"/>
  <c r="AD13" i="28"/>
  <c r="AE7" i="28" s="1"/>
  <c r="AD14" i="28"/>
  <c r="AD15" i="28"/>
  <c r="AD16" i="28"/>
  <c r="AD17" i="28"/>
  <c r="AE8" i="28" s="1"/>
  <c r="AD18" i="28"/>
  <c r="AD19" i="28"/>
  <c r="AD20" i="28"/>
  <c r="AD21" i="28"/>
  <c r="AE9" i="28" s="1"/>
  <c r="AD22" i="28"/>
  <c r="AD23" i="28"/>
  <c r="AD24" i="28"/>
  <c r="AD25" i="28"/>
  <c r="AE10" i="28" s="1"/>
  <c r="AD26" i="28"/>
  <c r="AD27" i="28"/>
  <c r="AD28" i="28"/>
  <c r="AD29" i="28"/>
  <c r="AE11" i="28" s="1"/>
  <c r="AD30" i="28"/>
  <c r="AD31" i="28"/>
  <c r="AD32" i="28"/>
  <c r="AD33" i="28"/>
  <c r="AE12" i="28" s="1"/>
  <c r="AD34" i="28"/>
  <c r="AD35" i="28"/>
  <c r="AD36" i="28"/>
  <c r="AD37" i="28"/>
  <c r="AE13" i="28" s="1"/>
  <c r="AD38" i="28"/>
  <c r="AD39" i="28"/>
  <c r="AD40" i="28"/>
  <c r="AD41" i="28"/>
  <c r="AE14" i="28" s="1"/>
  <c r="AD42" i="28"/>
  <c r="AD43" i="28"/>
  <c r="AD44" i="28"/>
  <c r="AD45" i="28"/>
  <c r="AE15" i="28" s="1"/>
  <c r="AD46" i="28"/>
  <c r="AD47" i="28"/>
  <c r="AD48" i="28"/>
  <c r="AD49" i="28"/>
  <c r="AE16" i="28" s="1"/>
  <c r="AD50" i="28"/>
  <c r="AD51" i="28"/>
  <c r="AD52" i="28"/>
  <c r="AD53" i="28"/>
  <c r="AE17" i="28" s="1"/>
  <c r="AD54" i="28"/>
  <c r="AD55" i="28"/>
  <c r="AD56" i="28"/>
  <c r="AD57" i="28"/>
  <c r="AE18" i="28" s="1"/>
  <c r="AD58" i="28"/>
  <c r="AD59" i="28"/>
  <c r="AD60" i="28"/>
  <c r="AD61" i="28"/>
  <c r="AE19" i="28" s="1"/>
  <c r="AD62" i="28"/>
  <c r="AD63" i="28"/>
  <c r="AD64" i="28"/>
  <c r="AD65" i="28"/>
  <c r="AE20" i="28" s="1"/>
  <c r="AD66" i="28"/>
  <c r="AD67" i="28"/>
  <c r="AD68" i="28"/>
  <c r="AD69" i="28"/>
  <c r="AE21" i="28" s="1"/>
  <c r="AD70" i="28"/>
  <c r="AD71" i="28"/>
  <c r="AD72" i="28"/>
  <c r="AD73" i="28"/>
  <c r="AE22" i="28" s="1"/>
  <c r="AD74" i="28"/>
  <c r="AD75" i="28"/>
  <c r="AD76" i="28"/>
  <c r="AD77" i="28"/>
  <c r="AE23" i="28" s="1"/>
  <c r="AD78" i="28"/>
  <c r="AD79" i="28"/>
  <c r="AD80" i="28"/>
  <c r="AD81" i="28"/>
  <c r="AE24" i="28" s="1"/>
  <c r="AD82" i="28"/>
  <c r="AD83" i="28"/>
  <c r="AD84" i="28"/>
  <c r="AD85" i="28"/>
  <c r="AE25" i="28" s="1"/>
  <c r="AD86" i="28"/>
  <c r="AD87" i="28"/>
  <c r="AM25" i="26" s="1"/>
  <c r="AD88" i="28"/>
  <c r="AD89" i="28"/>
  <c r="AE26" i="28" s="1"/>
  <c r="AD90" i="28"/>
  <c r="AD91" i="28"/>
  <c r="AD5" i="28"/>
  <c r="AE5" i="28" s="1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I27" i="28"/>
  <c r="K22" i="28"/>
  <c r="DL22" i="20" s="1"/>
  <c r="DL4" i="20"/>
  <c r="DD4" i="20"/>
  <c r="DC4" i="20"/>
  <c r="DB4" i="20"/>
  <c r="DA4" i="20"/>
  <c r="CZ4" i="20"/>
  <c r="CY4" i="20"/>
  <c r="CX4" i="20"/>
  <c r="CW4" i="20"/>
  <c r="CV4" i="20"/>
  <c r="CU4" i="20"/>
  <c r="CT4" i="20"/>
  <c r="CS4" i="20"/>
  <c r="CR4" i="20"/>
  <c r="CQ4" i="20"/>
  <c r="CP4" i="20"/>
  <c r="CO4" i="20"/>
  <c r="CN4" i="20"/>
  <c r="CM4" i="20"/>
  <c r="CL4" i="20"/>
  <c r="CK4" i="20"/>
  <c r="CJ4" i="20"/>
  <c r="CI4" i="20"/>
  <c r="CH4" i="20"/>
  <c r="CG4" i="20"/>
  <c r="CF4" i="20"/>
  <c r="CE4" i="20"/>
  <c r="CD4" i="20"/>
  <c r="CC4" i="20"/>
  <c r="CB4" i="20"/>
  <c r="J12" i="28"/>
  <c r="J25" i="28"/>
  <c r="J23" i="28"/>
  <c r="DL23" i="19" s="1"/>
  <c r="J24" i="28"/>
  <c r="J26" i="28"/>
  <c r="DL26" i="19" s="1"/>
  <c r="I5" i="28"/>
  <c r="CC4" i="19"/>
  <c r="CD4" i="19"/>
  <c r="CE4" i="19"/>
  <c r="CF4" i="19"/>
  <c r="CG4" i="19"/>
  <c r="CH4" i="19"/>
  <c r="CI4" i="19"/>
  <c r="CJ4" i="19"/>
  <c r="CK4" i="19"/>
  <c r="CL4" i="19"/>
  <c r="CM4" i="19"/>
  <c r="CN4" i="19"/>
  <c r="CO4" i="19"/>
  <c r="CP4" i="19"/>
  <c r="CQ4" i="19"/>
  <c r="CR4" i="19"/>
  <c r="CS4" i="19"/>
  <c r="CT4" i="19"/>
  <c r="CU4" i="19"/>
  <c r="CV4" i="19"/>
  <c r="CW4" i="19"/>
  <c r="CX4" i="19"/>
  <c r="CY4" i="19"/>
  <c r="CZ4" i="19"/>
  <c r="DA4" i="19"/>
  <c r="DB4" i="19"/>
  <c r="DC4" i="19"/>
  <c r="DD4" i="19"/>
  <c r="DL4" i="19"/>
  <c r="CB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BC4" i="19"/>
  <c r="BE4" i="19"/>
  <c r="BF4" i="19"/>
  <c r="BG4" i="19"/>
  <c r="BH4" i="19"/>
  <c r="BI4" i="19"/>
  <c r="BJ4" i="19"/>
  <c r="BK4" i="19"/>
  <c r="BL4" i="19"/>
  <c r="BM4" i="19"/>
  <c r="BN4" i="19"/>
  <c r="BO4" i="19"/>
  <c r="BP4" i="19"/>
  <c r="BQ4" i="19"/>
  <c r="BZ4" i="19"/>
  <c r="I4" i="28"/>
  <c r="AN65" i="7"/>
  <c r="AN64" i="7"/>
  <c r="AN72" i="7"/>
  <c r="AN73" i="15"/>
  <c r="G7" i="28"/>
  <c r="BZ7" i="19" s="1"/>
  <c r="G8" i="28"/>
  <c r="G9" i="28"/>
  <c r="G10" i="28"/>
  <c r="BZ9" i="19" s="1"/>
  <c r="G11" i="28"/>
  <c r="G12" i="28"/>
  <c r="BZ11" i="19" s="1"/>
  <c r="G13" i="28"/>
  <c r="G16" i="28"/>
  <c r="BZ16" i="19" s="1"/>
  <c r="G19" i="28"/>
  <c r="BZ20" i="19" s="1"/>
  <c r="G20" i="28"/>
  <c r="G21" i="28"/>
  <c r="BZ19" i="19" s="1"/>
  <c r="G22" i="28"/>
  <c r="BZ22" i="19" s="1"/>
  <c r="G23" i="28"/>
  <c r="BZ23" i="19" s="1"/>
  <c r="G24" i="28"/>
  <c r="G25" i="28"/>
  <c r="BZ25" i="19" s="1"/>
  <c r="F4" i="28"/>
  <c r="E5" i="28"/>
  <c r="AM5" i="20" s="1"/>
  <c r="E6" i="28"/>
  <c r="AM6" i="20" s="1"/>
  <c r="D7" i="28"/>
  <c r="AM7" i="19" s="1"/>
  <c r="AM10" i="19"/>
  <c r="C27" i="28"/>
  <c r="E10" i="28" s="1"/>
  <c r="C28" i="28"/>
  <c r="C29" i="28"/>
  <c r="C30" i="28"/>
  <c r="C31" i="28"/>
  <c r="C32" i="28"/>
  <c r="C33" i="28"/>
  <c r="C34" i="28"/>
  <c r="C35" i="28"/>
  <c r="C36" i="28"/>
  <c r="C37" i="28"/>
  <c r="C38" i="28"/>
  <c r="C39" i="28"/>
  <c r="E13" i="28" s="1"/>
  <c r="C40" i="28"/>
  <c r="C41" i="28"/>
  <c r="D14" i="28" s="1"/>
  <c r="C42" i="28"/>
  <c r="C43" i="28"/>
  <c r="E14" i="28" s="1"/>
  <c r="C44" i="28"/>
  <c r="C45" i="28"/>
  <c r="D15" i="28" s="1"/>
  <c r="AM15" i="19" s="1"/>
  <c r="C46" i="28"/>
  <c r="C47" i="28"/>
  <c r="E15" i="28" s="1"/>
  <c r="AM15" i="20" s="1"/>
  <c r="C48" i="28"/>
  <c r="C49" i="28"/>
  <c r="D16" i="28" s="1"/>
  <c r="AM16" i="19" s="1"/>
  <c r="C50" i="28"/>
  <c r="C51" i="28"/>
  <c r="E16" i="28" s="1"/>
  <c r="AM16" i="20" s="1"/>
  <c r="C52" i="28"/>
  <c r="C53" i="28"/>
  <c r="D17" i="28" s="1"/>
  <c r="AM17" i="19" s="1"/>
  <c r="C54" i="28"/>
  <c r="C55" i="28"/>
  <c r="E17" i="28" s="1"/>
  <c r="AM17" i="20" s="1"/>
  <c r="C56" i="28"/>
  <c r="C57" i="28"/>
  <c r="D18" i="28" s="1"/>
  <c r="AM18" i="19" s="1"/>
  <c r="C58" i="28"/>
  <c r="C59" i="28"/>
  <c r="E18" i="28" s="1"/>
  <c r="AM18" i="20" s="1"/>
  <c r="C60" i="28"/>
  <c r="C61" i="28"/>
  <c r="D19" i="28" s="1"/>
  <c r="C62" i="28"/>
  <c r="C63" i="28"/>
  <c r="E19" i="28" s="1"/>
  <c r="C64" i="28"/>
  <c r="C65" i="28"/>
  <c r="C66" i="28"/>
  <c r="C67" i="28"/>
  <c r="C68" i="28"/>
  <c r="C69" i="28"/>
  <c r="D21" i="28" s="1"/>
  <c r="C70" i="28"/>
  <c r="C71" i="28"/>
  <c r="C72" i="28"/>
  <c r="C73" i="28"/>
  <c r="D22" i="28" s="1"/>
  <c r="AM22" i="19" s="1"/>
  <c r="C74" i="28"/>
  <c r="C75" i="28"/>
  <c r="E22" i="28" s="1"/>
  <c r="AM22" i="20" s="1"/>
  <c r="C76" i="28"/>
  <c r="C77" i="28"/>
  <c r="C78" i="28"/>
  <c r="C79" i="28"/>
  <c r="C80" i="28"/>
  <c r="C81" i="28"/>
  <c r="C82" i="28"/>
  <c r="C83" i="28"/>
  <c r="C84" i="28"/>
  <c r="C85" i="28"/>
  <c r="C86" i="28"/>
  <c r="C87" i="28"/>
  <c r="E25" i="28" s="1"/>
  <c r="C88" i="28"/>
  <c r="C89" i="28"/>
  <c r="D26" i="28" s="1"/>
  <c r="AM26" i="19" s="1"/>
  <c r="C90" i="28"/>
  <c r="C91" i="28"/>
  <c r="E26" i="28" s="1"/>
  <c r="AM26" i="20" s="1"/>
  <c r="C4" i="28"/>
  <c r="BZ10" i="31"/>
  <c r="BZ8" i="31"/>
  <c r="BZ12" i="31"/>
  <c r="BZ18" i="31"/>
  <c r="BZ19" i="31"/>
  <c r="BZ23" i="31"/>
  <c r="AN5" i="28"/>
  <c r="AM10" i="31"/>
  <c r="AM9" i="31"/>
  <c r="AM12" i="31"/>
  <c r="AM22" i="31"/>
  <c r="AL5" i="28"/>
  <c r="AM6" i="32"/>
  <c r="AM7" i="32"/>
  <c r="AM10" i="32"/>
  <c r="AM8" i="32"/>
  <c r="AM11" i="32"/>
  <c r="AM13" i="32"/>
  <c r="AM14" i="32"/>
  <c r="AM15" i="32"/>
  <c r="AM16" i="32"/>
  <c r="AM17" i="32"/>
  <c r="AM18" i="32"/>
  <c r="AM21" i="32"/>
  <c r="AM19" i="32"/>
  <c r="AM24" i="32"/>
  <c r="AM25" i="32"/>
  <c r="AM26" i="32"/>
  <c r="AM5" i="28"/>
  <c r="AM5" i="32" s="1"/>
  <c r="AJ9" i="28"/>
  <c r="AJ10" i="28"/>
  <c r="AJ11" i="28"/>
  <c r="AJ12" i="28"/>
  <c r="AK9" i="28" s="1"/>
  <c r="AJ13" i="28"/>
  <c r="AJ14" i="28"/>
  <c r="AK10" i="28" s="1"/>
  <c r="AJ15" i="28"/>
  <c r="AJ16" i="28"/>
  <c r="AJ17" i="28"/>
  <c r="AJ18" i="28"/>
  <c r="AJ19" i="28"/>
  <c r="AJ20" i="28"/>
  <c r="AJ21" i="28"/>
  <c r="AJ22" i="28"/>
  <c r="AJ23" i="28"/>
  <c r="AJ24" i="28"/>
  <c r="AK15" i="28" s="1"/>
  <c r="AJ25" i="28"/>
  <c r="AJ26" i="28"/>
  <c r="AK16" i="28" s="1"/>
  <c r="AJ27" i="28"/>
  <c r="AJ28" i="28"/>
  <c r="AK17" i="28" s="1"/>
  <c r="AJ29" i="28"/>
  <c r="AJ30" i="28"/>
  <c r="AK18" i="28" s="1"/>
  <c r="BZ18" i="27" s="1"/>
  <c r="AJ31" i="28"/>
  <c r="AJ32" i="28"/>
  <c r="AJ33" i="28"/>
  <c r="AJ34" i="28"/>
  <c r="AK20" i="28" s="1"/>
  <c r="AJ35" i="28"/>
  <c r="AJ36" i="28"/>
  <c r="AK21" i="28" s="1"/>
  <c r="AJ37" i="28"/>
  <c r="AJ38" i="28"/>
  <c r="AK22" i="28" s="1"/>
  <c r="BZ22" i="27" s="1"/>
  <c r="AJ39" i="28"/>
  <c r="AJ40" i="28"/>
  <c r="AJ41" i="28"/>
  <c r="AJ42" i="28"/>
  <c r="AJ43" i="28"/>
  <c r="AJ44" i="28"/>
  <c r="AJ45" i="28"/>
  <c r="AJ46" i="28"/>
  <c r="AK26" i="28" s="1"/>
  <c r="BZ26" i="27" s="1"/>
  <c r="AJ47" i="28"/>
  <c r="AJ48" i="28"/>
  <c r="AJ49" i="28"/>
  <c r="AJ50" i="28"/>
  <c r="AJ51" i="28"/>
  <c r="AJ5" i="28"/>
  <c r="AJ6" i="28"/>
  <c r="AK6" i="28" s="1"/>
  <c r="BZ6" i="27" s="1"/>
  <c r="AJ7" i="28"/>
  <c r="AJ8" i="28"/>
  <c r="AK7" i="28" s="1"/>
  <c r="AJ4" i="28"/>
  <c r="AK5" i="28" s="1"/>
  <c r="BZ5" i="27" s="1"/>
  <c r="AH5" i="28"/>
  <c r="AH6" i="28"/>
  <c r="AH7" i="28"/>
  <c r="AI5" i="28" s="1"/>
  <c r="AH8" i="28"/>
  <c r="AH9" i="28"/>
  <c r="AH10" i="28"/>
  <c r="AH11" i="28"/>
  <c r="AI6" i="28" s="1"/>
  <c r="AH12" i="28"/>
  <c r="AH13" i="28"/>
  <c r="AH14" i="28"/>
  <c r="AH15" i="28"/>
  <c r="AI7" i="28" s="1"/>
  <c r="AH16" i="28"/>
  <c r="AH17" i="28"/>
  <c r="AH18" i="28"/>
  <c r="AH19" i="28"/>
  <c r="AI8" i="28" s="1"/>
  <c r="AH20" i="28"/>
  <c r="AH21" i="28"/>
  <c r="AH22" i="28"/>
  <c r="AH23" i="28"/>
  <c r="AI9" i="28" s="1"/>
  <c r="AH24" i="28"/>
  <c r="AH25" i="28"/>
  <c r="AH26" i="28"/>
  <c r="AH27" i="28"/>
  <c r="AI10" i="28" s="1"/>
  <c r="AH28" i="28"/>
  <c r="AH29" i="28"/>
  <c r="AH30" i="28"/>
  <c r="AH31" i="28"/>
  <c r="AI11" i="28" s="1"/>
  <c r="AH32" i="28"/>
  <c r="AH33" i="28"/>
  <c r="AH34" i="28"/>
  <c r="AH35" i="28"/>
  <c r="AI12" i="28" s="1"/>
  <c r="AH36" i="28"/>
  <c r="AH37" i="28"/>
  <c r="AH38" i="28"/>
  <c r="AH39" i="28"/>
  <c r="AI13" i="28" s="1"/>
  <c r="AH40" i="28"/>
  <c r="AH41" i="28"/>
  <c r="AH42" i="28"/>
  <c r="AH43" i="28"/>
  <c r="AI14" i="28" s="1"/>
  <c r="AH44" i="28"/>
  <c r="AH45" i="28"/>
  <c r="AH46" i="28"/>
  <c r="AH47" i="28"/>
  <c r="AI15" i="28" s="1"/>
  <c r="AH48" i="28"/>
  <c r="AH49" i="28"/>
  <c r="AH50" i="28"/>
  <c r="AH51" i="28"/>
  <c r="AI16" i="28" s="1"/>
  <c r="AH52" i="28"/>
  <c r="AH53" i="28"/>
  <c r="AH54" i="28"/>
  <c r="AH55" i="28"/>
  <c r="AI17" i="28" s="1"/>
  <c r="AH56" i="28"/>
  <c r="AH57" i="28"/>
  <c r="AH58" i="28"/>
  <c r="AH59" i="28"/>
  <c r="AI18" i="28" s="1"/>
  <c r="AH60" i="28"/>
  <c r="AH61" i="28"/>
  <c r="AH62" i="28"/>
  <c r="AH63" i="28"/>
  <c r="AI19" i="28" s="1"/>
  <c r="AH64" i="28"/>
  <c r="AH65" i="28"/>
  <c r="AH66" i="28"/>
  <c r="AH67" i="28"/>
  <c r="AI20" i="28" s="1"/>
  <c r="AH68" i="28"/>
  <c r="AH69" i="28"/>
  <c r="AH70" i="28"/>
  <c r="AH71" i="28"/>
  <c r="AI21" i="28" s="1"/>
  <c r="AH72" i="28"/>
  <c r="AH73" i="28"/>
  <c r="AH74" i="28"/>
  <c r="AH75" i="28"/>
  <c r="AI22" i="28" s="1"/>
  <c r="AH76" i="28"/>
  <c r="AH77" i="28"/>
  <c r="AH78" i="28"/>
  <c r="AH79" i="28"/>
  <c r="AI23" i="28" s="1"/>
  <c r="AH80" i="28"/>
  <c r="AH81" i="28"/>
  <c r="AH82" i="28"/>
  <c r="AH83" i="28"/>
  <c r="AI24" i="28" s="1"/>
  <c r="AH84" i="28"/>
  <c r="AH85" i="28"/>
  <c r="AH86" i="28"/>
  <c r="AH87" i="28"/>
  <c r="AI25" i="28" s="1"/>
  <c r="AH88" i="28"/>
  <c r="AH89" i="28"/>
  <c r="AH90" i="28"/>
  <c r="AH91" i="28"/>
  <c r="AI26" i="28" s="1"/>
  <c r="AH4" i="28"/>
  <c r="AF5" i="28"/>
  <c r="AF6" i="28"/>
  <c r="AF7" i="28"/>
  <c r="AF8" i="28"/>
  <c r="AF9" i="28"/>
  <c r="AF10" i="28"/>
  <c r="AF11" i="28"/>
  <c r="AF12" i="28"/>
  <c r="AF13" i="28"/>
  <c r="AF14" i="28"/>
  <c r="AF15" i="28"/>
  <c r="AF16" i="28"/>
  <c r="AF17" i="28"/>
  <c r="AG8" i="28" s="1"/>
  <c r="AF18" i="28"/>
  <c r="AF19" i="28"/>
  <c r="AF20" i="28"/>
  <c r="AF21" i="28"/>
  <c r="AG9" i="28" s="1"/>
  <c r="AF22" i="28"/>
  <c r="AF23" i="28"/>
  <c r="AF24" i="28"/>
  <c r="AF25" i="28"/>
  <c r="AG10" i="28" s="1"/>
  <c r="AF26" i="28"/>
  <c r="AF27" i="28"/>
  <c r="AF28" i="28"/>
  <c r="AF29" i="28"/>
  <c r="AG11" i="28" s="1"/>
  <c r="AF30" i="28"/>
  <c r="AF31" i="28"/>
  <c r="AF32" i="28"/>
  <c r="AF33" i="28"/>
  <c r="AG12" i="28" s="1"/>
  <c r="AF34" i="28"/>
  <c r="AF35" i="28"/>
  <c r="AF36" i="28"/>
  <c r="AF37" i="28"/>
  <c r="AF38" i="28"/>
  <c r="AF39" i="28"/>
  <c r="AF40" i="28"/>
  <c r="AF41" i="28"/>
  <c r="AF42" i="28"/>
  <c r="AF43" i="28"/>
  <c r="AF44" i="28"/>
  <c r="AF45" i="28"/>
  <c r="AF46" i="28"/>
  <c r="AF47" i="28"/>
  <c r="AF48" i="28"/>
  <c r="AF49" i="28"/>
  <c r="AF50" i="28"/>
  <c r="AF51" i="28"/>
  <c r="AF52" i="28"/>
  <c r="AF53" i="28"/>
  <c r="AF54" i="28"/>
  <c r="AF55" i="28"/>
  <c r="AF56" i="28"/>
  <c r="AF57" i="28"/>
  <c r="AF58" i="28"/>
  <c r="AF59" i="28"/>
  <c r="AF60" i="28"/>
  <c r="AF61" i="28"/>
  <c r="AG19" i="28" s="1"/>
  <c r="AF62" i="28"/>
  <c r="AF63" i="28"/>
  <c r="AF64" i="28"/>
  <c r="AF65" i="28"/>
  <c r="AG20" i="28" s="1"/>
  <c r="AF66" i="28"/>
  <c r="AF67" i="28"/>
  <c r="AF68" i="28"/>
  <c r="AF69" i="28"/>
  <c r="AG21" i="28" s="1"/>
  <c r="AF70" i="28"/>
  <c r="AF71" i="28"/>
  <c r="AF72" i="28"/>
  <c r="AF73" i="28"/>
  <c r="AF74" i="28"/>
  <c r="AF75" i="28"/>
  <c r="AF76" i="28"/>
  <c r="AF77" i="28"/>
  <c r="AG23" i="28" s="1"/>
  <c r="AF78" i="28"/>
  <c r="AF79" i="28"/>
  <c r="AF80" i="28"/>
  <c r="AF81" i="28"/>
  <c r="AG24" i="28" s="1"/>
  <c r="AF82" i="28"/>
  <c r="AF83" i="28"/>
  <c r="AF84" i="28"/>
  <c r="AF85" i="28"/>
  <c r="AG25" i="28" s="1"/>
  <c r="AF86" i="28"/>
  <c r="AF87" i="28"/>
  <c r="AF88" i="28"/>
  <c r="AF89" i="28"/>
  <c r="AF90" i="28"/>
  <c r="AF91" i="28"/>
  <c r="AF4" i="28"/>
  <c r="AN60" i="7"/>
  <c r="AB28" i="28"/>
  <c r="AC5" i="28"/>
  <c r="BZ5" i="25" s="1"/>
  <c r="AC28" i="28"/>
  <c r="BZ26" i="25"/>
  <c r="BZ25" i="25"/>
  <c r="BZ24" i="25"/>
  <c r="BZ23" i="25"/>
  <c r="BZ22" i="25"/>
  <c r="BZ19" i="25"/>
  <c r="BZ18" i="25"/>
  <c r="BZ17" i="25"/>
  <c r="BZ16" i="25"/>
  <c r="BZ15" i="25"/>
  <c r="BZ14" i="25"/>
  <c r="BZ13" i="25"/>
  <c r="BZ11" i="25"/>
  <c r="BZ12" i="25"/>
  <c r="BZ9" i="25"/>
  <c r="BZ8" i="25"/>
  <c r="BZ10" i="25"/>
  <c r="BZ7" i="25"/>
  <c r="BZ6" i="25"/>
  <c r="Y5" i="28"/>
  <c r="Z5" i="28" s="1"/>
  <c r="Y6" i="28"/>
  <c r="Y7" i="28"/>
  <c r="AA5" i="28" s="1"/>
  <c r="Y8" i="28"/>
  <c r="Y9" i="28"/>
  <c r="Z6" i="28" s="1"/>
  <c r="Y10" i="28"/>
  <c r="Y11" i="28"/>
  <c r="Y12" i="28"/>
  <c r="Y13" i="28"/>
  <c r="Z7" i="28" s="1"/>
  <c r="Y14" i="28"/>
  <c r="Y15" i="28"/>
  <c r="AA7" i="28" s="1"/>
  <c r="Y16" i="28"/>
  <c r="Y17" i="28"/>
  <c r="Z8" i="28" s="1"/>
  <c r="Y18" i="28"/>
  <c r="Y19" i="28"/>
  <c r="AA8" i="28" s="1"/>
  <c r="Y20" i="28"/>
  <c r="Y21" i="28"/>
  <c r="Z9" i="28" s="1"/>
  <c r="Y22" i="28"/>
  <c r="Y23" i="28"/>
  <c r="Y24" i="28"/>
  <c r="Y25" i="28"/>
  <c r="Z10" i="28" s="1"/>
  <c r="Y26" i="28"/>
  <c r="Y27" i="28"/>
  <c r="AA10" i="28" s="1"/>
  <c r="Y28" i="28"/>
  <c r="Y29" i="28"/>
  <c r="Z11" i="28" s="1"/>
  <c r="Y30" i="28"/>
  <c r="Y31" i="28"/>
  <c r="AA11" i="28" s="1"/>
  <c r="Y32" i="28"/>
  <c r="Y33" i="28"/>
  <c r="Z12" i="28" s="1"/>
  <c r="Y34" i="28"/>
  <c r="Y35" i="28"/>
  <c r="Y36" i="28"/>
  <c r="Y37" i="28"/>
  <c r="Z13" i="28" s="1"/>
  <c r="Y38" i="28"/>
  <c r="Y39" i="28"/>
  <c r="AA13" i="28" s="1"/>
  <c r="Y40" i="28"/>
  <c r="Y41" i="28"/>
  <c r="Z14" i="28" s="1"/>
  <c r="Y42" i="28"/>
  <c r="Y43" i="28"/>
  <c r="AA14" i="28" s="1"/>
  <c r="Y44" i="28"/>
  <c r="Y45" i="28"/>
  <c r="Z15" i="28" s="1"/>
  <c r="Y46" i="28"/>
  <c r="Y47" i="28"/>
  <c r="Y48" i="28"/>
  <c r="Y49" i="28"/>
  <c r="Z16" i="28" s="1"/>
  <c r="Y50" i="28"/>
  <c r="Y51" i="28"/>
  <c r="AA16" i="28" s="1"/>
  <c r="Y52" i="28"/>
  <c r="Y53" i="28"/>
  <c r="Z17" i="28" s="1"/>
  <c r="Y54" i="28"/>
  <c r="Y55" i="28"/>
  <c r="AA17" i="28" s="1"/>
  <c r="Y56" i="28"/>
  <c r="Y57" i="28"/>
  <c r="Z18" i="28" s="1"/>
  <c r="Y58" i="28"/>
  <c r="Y59" i="28"/>
  <c r="Y60" i="28"/>
  <c r="Y61" i="28"/>
  <c r="Z19" i="28" s="1"/>
  <c r="Y62" i="28"/>
  <c r="Y63" i="28"/>
  <c r="AA19" i="28" s="1"/>
  <c r="Y64" i="28"/>
  <c r="Y65" i="28"/>
  <c r="Z20" i="28" s="1"/>
  <c r="Y66" i="28"/>
  <c r="Y67" i="28"/>
  <c r="AA20" i="28" s="1"/>
  <c r="Y68" i="28"/>
  <c r="Y69" i="28"/>
  <c r="Z21" i="28" s="1"/>
  <c r="Y70" i="28"/>
  <c r="Y71" i="28"/>
  <c r="Y72" i="28"/>
  <c r="Y73" i="28"/>
  <c r="Y74" i="28"/>
  <c r="Y75" i="28"/>
  <c r="Y76" i="28"/>
  <c r="Y77" i="28"/>
  <c r="Z23" i="28" s="1"/>
  <c r="Y78" i="28"/>
  <c r="Y79" i="28"/>
  <c r="AA23" i="28" s="1"/>
  <c r="Y80" i="28"/>
  <c r="Y81" i="28"/>
  <c r="Z24" i="28" s="1"/>
  <c r="Y82" i="28"/>
  <c r="Y83" i="28"/>
  <c r="Y84" i="28"/>
  <c r="Y85" i="28"/>
  <c r="Z25" i="28" s="1"/>
  <c r="Y86" i="28"/>
  <c r="Y87" i="28"/>
  <c r="AA25" i="28" s="1"/>
  <c r="Y88" i="28"/>
  <c r="Y89" i="28"/>
  <c r="Y90" i="28"/>
  <c r="Y91" i="28"/>
  <c r="AA26" i="28" s="1"/>
  <c r="Y4" i="28"/>
  <c r="U5" i="28"/>
  <c r="U6" i="28"/>
  <c r="W5" i="28" s="1"/>
  <c r="U7" i="28"/>
  <c r="U8" i="28"/>
  <c r="V6" i="28" s="1"/>
  <c r="U9" i="28"/>
  <c r="U10" i="28"/>
  <c r="U11" i="28"/>
  <c r="U12" i="28"/>
  <c r="W7" i="28" s="1"/>
  <c r="U13" i="28"/>
  <c r="U14" i="28"/>
  <c r="V8" i="28" s="1"/>
  <c r="U15" i="28"/>
  <c r="U16" i="28"/>
  <c r="U17" i="28"/>
  <c r="U18" i="28"/>
  <c r="W9" i="28" s="1"/>
  <c r="U19" i="28"/>
  <c r="U20" i="28"/>
  <c r="V10" i="28" s="1"/>
  <c r="U21" i="28"/>
  <c r="U22" i="28"/>
  <c r="U23" i="28"/>
  <c r="U24" i="28"/>
  <c r="W11" i="28" s="1"/>
  <c r="U25" i="28"/>
  <c r="U26" i="28"/>
  <c r="V12" i="28" s="1"/>
  <c r="U27" i="28"/>
  <c r="U28" i="28"/>
  <c r="U29" i="28"/>
  <c r="U30" i="28"/>
  <c r="W13" i="28" s="1"/>
  <c r="U31" i="28"/>
  <c r="U32" i="28"/>
  <c r="V14" i="28" s="1"/>
  <c r="U33" i="28"/>
  <c r="U34" i="28"/>
  <c r="U35" i="28"/>
  <c r="U36" i="28"/>
  <c r="W15" i="28" s="1"/>
  <c r="U37" i="28"/>
  <c r="U38" i="28"/>
  <c r="V16" i="28" s="1"/>
  <c r="U39" i="28"/>
  <c r="U40" i="28"/>
  <c r="U41" i="28"/>
  <c r="U42" i="28"/>
  <c r="W17" i="28" s="1"/>
  <c r="U43" i="28"/>
  <c r="U44" i="28"/>
  <c r="V18" i="28" s="1"/>
  <c r="U45" i="28"/>
  <c r="U46" i="28"/>
  <c r="U47" i="28"/>
  <c r="U48" i="28"/>
  <c r="W19" i="28" s="1"/>
  <c r="U49" i="28"/>
  <c r="U50" i="28"/>
  <c r="V20" i="28" s="1"/>
  <c r="U51" i="28"/>
  <c r="U52" i="28"/>
  <c r="U53" i="28"/>
  <c r="U54" i="28"/>
  <c r="W21" i="28" s="1"/>
  <c r="U55" i="28"/>
  <c r="U56" i="28"/>
  <c r="V22" i="28" s="1"/>
  <c r="U57" i="28"/>
  <c r="U58" i="28"/>
  <c r="U59" i="28"/>
  <c r="U60" i="28"/>
  <c r="W23" i="28" s="1"/>
  <c r="BZ23" i="30" s="1"/>
  <c r="U61" i="28"/>
  <c r="U62" i="28"/>
  <c r="V24" i="28" s="1"/>
  <c r="U63" i="28"/>
  <c r="U64" i="28"/>
  <c r="U65" i="28"/>
  <c r="U66" i="28"/>
  <c r="W25" i="28" s="1"/>
  <c r="U67" i="28"/>
  <c r="U68" i="28"/>
  <c r="V26" i="28" s="1"/>
  <c r="BZ26" i="29" s="1"/>
  <c r="AN66" i="15" s="1"/>
  <c r="U69" i="28"/>
  <c r="U70" i="28"/>
  <c r="U71" i="28"/>
  <c r="U72" i="28"/>
  <c r="U73" i="28"/>
  <c r="U74" i="28"/>
  <c r="U75" i="28"/>
  <c r="U4" i="28"/>
  <c r="R5" i="28"/>
  <c r="R6" i="28"/>
  <c r="T5" i="28" s="1"/>
  <c r="R7" i="28"/>
  <c r="R8" i="28"/>
  <c r="S6" i="28" s="1"/>
  <c r="R9" i="28"/>
  <c r="T6" i="28" s="1"/>
  <c r="R10" i="28"/>
  <c r="R11" i="28"/>
  <c r="S7" i="28" s="1"/>
  <c r="R12" i="28"/>
  <c r="T7" i="28" s="1"/>
  <c r="R13" i="28"/>
  <c r="R14" i="28"/>
  <c r="S8" i="28" s="1"/>
  <c r="R15" i="28"/>
  <c r="T8" i="28" s="1"/>
  <c r="R16" i="28"/>
  <c r="R17" i="28"/>
  <c r="S9" i="28" s="1"/>
  <c r="R18" i="28"/>
  <c r="T9" i="28" s="1"/>
  <c r="R19" i="28"/>
  <c r="R20" i="28"/>
  <c r="S10" i="28" s="1"/>
  <c r="R21" i="28"/>
  <c r="T10" i="28" s="1"/>
  <c r="R22" i="28"/>
  <c r="R23" i="28"/>
  <c r="S11" i="28" s="1"/>
  <c r="R24" i="28"/>
  <c r="T11" i="28" s="1"/>
  <c r="R25" i="28"/>
  <c r="R26" i="28"/>
  <c r="S12" i="28" s="1"/>
  <c r="R27" i="28"/>
  <c r="T12" i="28" s="1"/>
  <c r="R28" i="28"/>
  <c r="R29" i="28"/>
  <c r="S13" i="28" s="1"/>
  <c r="R30" i="28"/>
  <c r="T13" i="28" s="1"/>
  <c r="R31" i="28"/>
  <c r="R32" i="28"/>
  <c r="S14" i="28" s="1"/>
  <c r="R33" i="28"/>
  <c r="T14" i="28" s="1"/>
  <c r="R34" i="28"/>
  <c r="R35" i="28"/>
  <c r="S15" i="28" s="1"/>
  <c r="R36" i="28"/>
  <c r="T15" i="28" s="1"/>
  <c r="R37" i="28"/>
  <c r="R38" i="28"/>
  <c r="S16" i="28" s="1"/>
  <c r="R39" i="28"/>
  <c r="T16" i="28" s="1"/>
  <c r="R40" i="28"/>
  <c r="R41" i="28"/>
  <c r="S17" i="28" s="1"/>
  <c r="R42" i="28"/>
  <c r="T17" i="28" s="1"/>
  <c r="R43" i="28"/>
  <c r="R44" i="28"/>
  <c r="S18" i="28" s="1"/>
  <c r="R45" i="28"/>
  <c r="T18" i="28" s="1"/>
  <c r="R46" i="28"/>
  <c r="R47" i="28"/>
  <c r="S19" i="28" s="1"/>
  <c r="R48" i="28"/>
  <c r="T19" i="28" s="1"/>
  <c r="R49" i="28"/>
  <c r="R50" i="28"/>
  <c r="S20" i="28" s="1"/>
  <c r="R51" i="28"/>
  <c r="R52" i="28"/>
  <c r="R53" i="28"/>
  <c r="S21" i="28" s="1"/>
  <c r="R54" i="28"/>
  <c r="T21" i="28" s="1"/>
  <c r="R55" i="28"/>
  <c r="R56" i="28"/>
  <c r="S22" i="28" s="1"/>
  <c r="R57" i="28"/>
  <c r="T22" i="28" s="1"/>
  <c r="R58" i="28"/>
  <c r="R59" i="28"/>
  <c r="R60" i="28"/>
  <c r="T23" i="28" s="1"/>
  <c r="AM23" i="30" s="1"/>
  <c r="R61" i="28"/>
  <c r="R62" i="28"/>
  <c r="S24" i="28" s="1"/>
  <c r="R63" i="28"/>
  <c r="R64" i="28"/>
  <c r="R65" i="28"/>
  <c r="S25" i="28" s="1"/>
  <c r="R66" i="28"/>
  <c r="T25" i="28" s="1"/>
  <c r="R67" i="28"/>
  <c r="R68" i="28"/>
  <c r="S26" i="28" s="1"/>
  <c r="R69" i="28"/>
  <c r="T26" i="28" s="1"/>
  <c r="AM26" i="30" s="1"/>
  <c r="R70" i="28"/>
  <c r="R71" i="28"/>
  <c r="R72" i="28"/>
  <c r="R73" i="28"/>
  <c r="R74" i="28"/>
  <c r="R75" i="28"/>
  <c r="AM22" i="30" s="1"/>
  <c r="R4" i="28"/>
  <c r="O5" i="28"/>
  <c r="P5" i="28" s="1"/>
  <c r="BZ5" i="22" s="1"/>
  <c r="O6" i="28"/>
  <c r="O7" i="28"/>
  <c r="O8" i="28"/>
  <c r="O9" i="28"/>
  <c r="P6" i="28" s="1"/>
  <c r="BZ6" i="22" s="1"/>
  <c r="O10" i="28"/>
  <c r="O11" i="28"/>
  <c r="Q6" i="28" s="1"/>
  <c r="BZ6" i="23" s="1"/>
  <c r="O12" i="28"/>
  <c r="O13" i="28"/>
  <c r="P7" i="28" s="1"/>
  <c r="BZ7" i="22" s="1"/>
  <c r="O14" i="28"/>
  <c r="O15" i="28"/>
  <c r="Q7" i="28" s="1"/>
  <c r="BZ7" i="23" s="1"/>
  <c r="O16" i="28"/>
  <c r="O17" i="28"/>
  <c r="P8" i="28" s="1"/>
  <c r="O18" i="28"/>
  <c r="O19" i="28"/>
  <c r="O20" i="28"/>
  <c r="O21" i="28"/>
  <c r="P9" i="28" s="1"/>
  <c r="O22" i="28"/>
  <c r="O23" i="28"/>
  <c r="Q9" i="28" s="1"/>
  <c r="O24" i="28"/>
  <c r="O25" i="28"/>
  <c r="P10" i="28" s="1"/>
  <c r="O26" i="28"/>
  <c r="O27" i="28"/>
  <c r="Q10" i="28" s="1"/>
  <c r="O28" i="28"/>
  <c r="O29" i="28"/>
  <c r="P11" i="28" s="1"/>
  <c r="BZ12" i="22" s="1"/>
  <c r="O30" i="28"/>
  <c r="O31" i="28"/>
  <c r="O32" i="28"/>
  <c r="O33" i="28"/>
  <c r="P12" i="28" s="1"/>
  <c r="O34" i="28"/>
  <c r="O35" i="28"/>
  <c r="Q12" i="28" s="1"/>
  <c r="O36" i="28"/>
  <c r="O37" i="28"/>
  <c r="P13" i="28" s="1"/>
  <c r="O38" i="28"/>
  <c r="O39" i="28"/>
  <c r="Q13" i="28" s="1"/>
  <c r="O40" i="28"/>
  <c r="O41" i="28"/>
  <c r="P14" i="28" s="1"/>
  <c r="BZ14" i="22" s="1"/>
  <c r="O42" i="28"/>
  <c r="O43" i="28"/>
  <c r="O44" i="28"/>
  <c r="O45" i="28"/>
  <c r="P15" i="28" s="1"/>
  <c r="BZ15" i="22" s="1"/>
  <c r="O46" i="28"/>
  <c r="O47" i="28"/>
  <c r="Q15" i="28" s="1"/>
  <c r="BZ15" i="23" s="1"/>
  <c r="O48" i="28"/>
  <c r="O49" i="28"/>
  <c r="P16" i="28" s="1"/>
  <c r="BZ16" i="22" s="1"/>
  <c r="O50" i="28"/>
  <c r="O51" i="28"/>
  <c r="Q16" i="28" s="1"/>
  <c r="BZ16" i="23" s="1"/>
  <c r="O52" i="28"/>
  <c r="O53" i="28"/>
  <c r="P17" i="28" s="1"/>
  <c r="BZ17" i="22" s="1"/>
  <c r="O54" i="28"/>
  <c r="O55" i="28"/>
  <c r="O56" i="28"/>
  <c r="O57" i="28"/>
  <c r="P18" i="28" s="1"/>
  <c r="BZ18" i="22" s="1"/>
  <c r="O58" i="28"/>
  <c r="O59" i="28"/>
  <c r="Q18" i="28" s="1"/>
  <c r="BZ18" i="23" s="1"/>
  <c r="O60" i="28"/>
  <c r="O61" i="28"/>
  <c r="O62" i="28"/>
  <c r="O63" i="28"/>
  <c r="Q19" i="28" s="1"/>
  <c r="O64" i="28"/>
  <c r="O65" i="28"/>
  <c r="P20" i="28" s="1"/>
  <c r="O66" i="28"/>
  <c r="O67" i="28"/>
  <c r="O68" i="28"/>
  <c r="O69" i="28"/>
  <c r="P21" i="28" s="1"/>
  <c r="BZ19" i="22" s="1"/>
  <c r="O70" i="28"/>
  <c r="O71" i="28"/>
  <c r="Q21" i="28" s="1"/>
  <c r="BZ19" i="23" s="1"/>
  <c r="O72" i="28"/>
  <c r="O73" i="28"/>
  <c r="P22" i="28" s="1"/>
  <c r="BZ22" i="22" s="1"/>
  <c r="O74" i="28"/>
  <c r="O75" i="28"/>
  <c r="Q22" i="28" s="1"/>
  <c r="BZ22" i="23" s="1"/>
  <c r="O76" i="28"/>
  <c r="O77" i="28"/>
  <c r="P23" i="28" s="1"/>
  <c r="BZ23" i="22" s="1"/>
  <c r="O78" i="28"/>
  <c r="O79" i="28"/>
  <c r="O80" i="28"/>
  <c r="O81" i="28"/>
  <c r="P24" i="28" s="1"/>
  <c r="BZ24" i="22" s="1"/>
  <c r="O82" i="28"/>
  <c r="O83" i="28"/>
  <c r="Q24" i="28" s="1"/>
  <c r="O84" i="28"/>
  <c r="O85" i="28"/>
  <c r="P25" i="28" s="1"/>
  <c r="O86" i="28"/>
  <c r="O87" i="28"/>
  <c r="Q25" i="28" s="1"/>
  <c r="BZ25" i="23" s="1"/>
  <c r="O88" i="28"/>
  <c r="O89" i="28"/>
  <c r="P26" i="28" s="1"/>
  <c r="O90" i="28"/>
  <c r="O91" i="28"/>
  <c r="O4" i="28"/>
  <c r="L5" i="28"/>
  <c r="M5" i="28" s="1"/>
  <c r="AM5" i="22" s="1"/>
  <c r="L6" i="28"/>
  <c r="L7" i="28"/>
  <c r="L8" i="28"/>
  <c r="L9" i="28"/>
  <c r="M6" i="28" s="1"/>
  <c r="AM6" i="22" s="1"/>
  <c r="L10" i="28"/>
  <c r="L11" i="28"/>
  <c r="N6" i="28" s="1"/>
  <c r="AM6" i="23" s="1"/>
  <c r="L12" i="28"/>
  <c r="L13" i="28"/>
  <c r="M7" i="28" s="1"/>
  <c r="AM7" i="22" s="1"/>
  <c r="L14" i="28"/>
  <c r="L15" i="28"/>
  <c r="N7" i="28" s="1"/>
  <c r="AM7" i="23" s="1"/>
  <c r="L16" i="28"/>
  <c r="L17" i="28"/>
  <c r="M8" i="28" s="1"/>
  <c r="AM10" i="22" s="1"/>
  <c r="L18" i="28"/>
  <c r="L19" i="28"/>
  <c r="L20" i="28"/>
  <c r="L21" i="28"/>
  <c r="M9" i="28" s="1"/>
  <c r="L22" i="28"/>
  <c r="L23" i="28"/>
  <c r="N9" i="28" s="1"/>
  <c r="AM8" i="23" s="1"/>
  <c r="L24" i="28"/>
  <c r="L25" i="28"/>
  <c r="L26" i="28"/>
  <c r="L27" i="28"/>
  <c r="N10" i="28" s="1"/>
  <c r="L28" i="28"/>
  <c r="L29" i="28"/>
  <c r="M11" i="28" s="1"/>
  <c r="L30" i="28"/>
  <c r="L31" i="28"/>
  <c r="L32" i="28"/>
  <c r="L33" i="28"/>
  <c r="M12" i="28" s="1"/>
  <c r="L34" i="28"/>
  <c r="L35" i="28"/>
  <c r="N12" i="28" s="1"/>
  <c r="L36" i="28"/>
  <c r="L37" i="28"/>
  <c r="M13" i="28" s="1"/>
  <c r="L38" i="28"/>
  <c r="L39" i="28"/>
  <c r="N13" i="28" s="1"/>
  <c r="L40" i="28"/>
  <c r="L41" i="28"/>
  <c r="M14" i="28" s="1"/>
  <c r="L42" i="28"/>
  <c r="L43" i="28"/>
  <c r="L44" i="28"/>
  <c r="L45" i="28"/>
  <c r="M15" i="28" s="1"/>
  <c r="AM15" i="22" s="1"/>
  <c r="L46" i="28"/>
  <c r="L47" i="28"/>
  <c r="N15" i="28" s="1"/>
  <c r="AM15" i="23" s="1"/>
  <c r="L48" i="28"/>
  <c r="L49" i="28"/>
  <c r="M16" i="28" s="1"/>
  <c r="AM16" i="22" s="1"/>
  <c r="L50" i="28"/>
  <c r="L51" i="28"/>
  <c r="N16" i="28" s="1"/>
  <c r="AM16" i="23" s="1"/>
  <c r="L52" i="28"/>
  <c r="L53" i="28"/>
  <c r="M17" i="28" s="1"/>
  <c r="AM17" i="22" s="1"/>
  <c r="L54" i="28"/>
  <c r="L55" i="28"/>
  <c r="L56" i="28"/>
  <c r="L57" i="28"/>
  <c r="M18" i="28" s="1"/>
  <c r="AM18" i="22" s="1"/>
  <c r="L58" i="28"/>
  <c r="L59" i="28"/>
  <c r="N18" i="28" s="1"/>
  <c r="AM18" i="23" s="1"/>
  <c r="L60" i="28"/>
  <c r="L61" i="28"/>
  <c r="M19" i="28" s="1"/>
  <c r="L62" i="28"/>
  <c r="L63" i="28"/>
  <c r="N19" i="28" s="1"/>
  <c r="L64" i="28"/>
  <c r="L65" i="28"/>
  <c r="M20" i="28" s="1"/>
  <c r="L66" i="28"/>
  <c r="L67" i="28"/>
  <c r="L68" i="28"/>
  <c r="L69" i="28"/>
  <c r="M21" i="28" s="1"/>
  <c r="AM19" i="22" s="1"/>
  <c r="L70" i="28"/>
  <c r="L71" i="28"/>
  <c r="N21" i="28" s="1"/>
  <c r="AM19" i="23" s="1"/>
  <c r="L72" i="28"/>
  <c r="L73" i="28"/>
  <c r="M22" i="28" s="1"/>
  <c r="AM22" i="22" s="1"/>
  <c r="L74" i="28"/>
  <c r="L75" i="28"/>
  <c r="N22" i="28" s="1"/>
  <c r="AM22" i="23" s="1"/>
  <c r="L76" i="28"/>
  <c r="L77" i="28"/>
  <c r="M23" i="28" s="1"/>
  <c r="AM23" i="22" s="1"/>
  <c r="L78" i="28"/>
  <c r="L79" i="28"/>
  <c r="L80" i="28"/>
  <c r="L81" i="28"/>
  <c r="M24" i="28" s="1"/>
  <c r="L82" i="28"/>
  <c r="L83" i="28"/>
  <c r="N24" i="28" s="1"/>
  <c r="AM24" i="23" s="1"/>
  <c r="L84" i="28"/>
  <c r="L85" i="28"/>
  <c r="M25" i="28" s="1"/>
  <c r="AM25" i="22" s="1"/>
  <c r="L86" i="28"/>
  <c r="L87" i="28"/>
  <c r="N25" i="28" s="1"/>
  <c r="L88" i="28"/>
  <c r="L89" i="28"/>
  <c r="M26" i="28" s="1"/>
  <c r="L90" i="28"/>
  <c r="L91" i="28"/>
  <c r="L4" i="28"/>
  <c r="AM9" i="19"/>
  <c r="AM4" i="24"/>
  <c r="AM4" i="26" s="1"/>
  <c r="AM4" i="25" s="1"/>
  <c r="S4" i="24"/>
  <c r="S4" i="26" s="1"/>
  <c r="S4" i="25" s="1"/>
  <c r="BF4" i="26"/>
  <c r="BZ4" i="26"/>
  <c r="BF4" i="25"/>
  <c r="BZ4" i="25"/>
  <c r="BF4" i="27"/>
  <c r="BZ4" i="27"/>
  <c r="BF4" i="29"/>
  <c r="BZ4" i="29"/>
  <c r="BF4" i="30"/>
  <c r="BZ4" i="30"/>
  <c r="BF4" i="22"/>
  <c r="BZ4" i="22"/>
  <c r="BF4" i="20"/>
  <c r="BZ4" i="20"/>
  <c r="BF4" i="23"/>
  <c r="BZ4" i="23"/>
  <c r="BF4" i="24"/>
  <c r="BZ4" i="24"/>
  <c r="BF4" i="31"/>
  <c r="BZ4" i="31"/>
  <c r="S4" i="32"/>
  <c r="AM4" i="32"/>
  <c r="S4" i="27"/>
  <c r="S4" i="19" s="1"/>
  <c r="S4" i="22" s="1"/>
  <c r="S4" i="20" s="1"/>
  <c r="AM4" i="27"/>
  <c r="AM4" i="19" s="1"/>
  <c r="AM4" i="30" s="1"/>
  <c r="AM4" i="29" s="1"/>
  <c r="S4" i="23"/>
  <c r="AM4" i="23"/>
  <c r="S4" i="31"/>
  <c r="AM4" i="31"/>
  <c r="R4" i="23"/>
  <c r="BE4" i="23"/>
  <c r="BE4" i="20"/>
  <c r="BE4" i="22"/>
  <c r="BE4" i="30"/>
  <c r="BE4" i="29"/>
  <c r="BE4" i="27"/>
  <c r="BE4" i="25"/>
  <c r="BE4" i="26"/>
  <c r="BE4" i="24"/>
  <c r="R4" i="32"/>
  <c r="BE4" i="31"/>
  <c r="R4" i="31"/>
  <c r="R4" i="27"/>
  <c r="AN64" i="15"/>
  <c r="AN72" i="15"/>
  <c r="AN63" i="15"/>
  <c r="D5" i="28"/>
  <c r="AM5" i="19" s="1"/>
  <c r="G5" i="28"/>
  <c r="BZ5" i="19" s="1"/>
  <c r="D6" i="28"/>
  <c r="AM6" i="19" s="1"/>
  <c r="G6" i="28"/>
  <c r="BZ6" i="19" s="1"/>
  <c r="E7" i="28"/>
  <c r="AM7" i="20" s="1"/>
  <c r="G14" i="28"/>
  <c r="BZ14" i="19" s="1"/>
  <c r="G15" i="28"/>
  <c r="BZ15" i="19" s="1"/>
  <c r="G17" i="28"/>
  <c r="BZ17" i="19" s="1"/>
  <c r="G18" i="28"/>
  <c r="BZ18" i="19" s="1"/>
  <c r="G26" i="28"/>
  <c r="BZ26" i="19" s="1"/>
  <c r="BD4" i="32"/>
  <c r="BQ4" i="32"/>
  <c r="BD4" i="24"/>
  <c r="BD4" i="26"/>
  <c r="BD4" i="25"/>
  <c r="BD4" i="27"/>
  <c r="BD4" i="29"/>
  <c r="BD4" i="30"/>
  <c r="BD4" i="19"/>
  <c r="BD4" i="22"/>
  <c r="BD4" i="20"/>
  <c r="BD4" i="23"/>
  <c r="BD4" i="31"/>
  <c r="BC4" i="32"/>
  <c r="BC4" i="24"/>
  <c r="BC4" i="26"/>
  <c r="BC4" i="25"/>
  <c r="BC4" i="27"/>
  <c r="BC4" i="29"/>
  <c r="BC4" i="30"/>
  <c r="BC4" i="22"/>
  <c r="BC4" i="20"/>
  <c r="BC4" i="23"/>
  <c r="BC4" i="31"/>
  <c r="Q4" i="32"/>
  <c r="Q4" i="27"/>
  <c r="Q4" i="23"/>
  <c r="Q4" i="31"/>
  <c r="P4" i="32"/>
  <c r="P4" i="27"/>
  <c r="P4" i="23"/>
  <c r="P4" i="31"/>
  <c r="AT4" i="27"/>
  <c r="AU4" i="27"/>
  <c r="AV4" i="27"/>
  <c r="AW4" i="27"/>
  <c r="AX4" i="27"/>
  <c r="AY4" i="27"/>
  <c r="AZ4" i="27"/>
  <c r="BA4" i="27"/>
  <c r="BB4" i="27"/>
  <c r="AS4" i="27"/>
  <c r="F52" i="1"/>
  <c r="E52" i="1"/>
  <c r="AN73" i="7"/>
  <c r="AM8" i="22" l="1"/>
  <c r="AM14" i="20"/>
  <c r="AM14" i="22"/>
  <c r="BZ8" i="22"/>
  <c r="BZ11" i="22"/>
  <c r="DL24" i="19"/>
  <c r="BZ12" i="19"/>
  <c r="BZ25" i="22"/>
  <c r="BZ13" i="22"/>
  <c r="BZ9" i="22"/>
  <c r="AK23" i="28"/>
  <c r="BZ23" i="27" s="1"/>
  <c r="AK11" i="28"/>
  <c r="BZ11" i="27" s="1"/>
  <c r="AM25" i="19"/>
  <c r="D24" i="28"/>
  <c r="AM12" i="19"/>
  <c r="D12" i="28"/>
  <c r="AM8" i="19" s="1"/>
  <c r="DL25" i="19"/>
  <c r="AM24" i="22"/>
  <c r="AM11" i="22"/>
  <c r="BZ8" i="19"/>
  <c r="BZ24" i="23"/>
  <c r="BZ8" i="23"/>
  <c r="BZ24" i="19"/>
  <c r="BZ10" i="19"/>
  <c r="D23" i="28"/>
  <c r="AM23" i="19" s="1"/>
  <c r="AM19" i="19"/>
  <c r="D20" i="28"/>
  <c r="D11" i="28"/>
  <c r="AM11" i="19" s="1"/>
  <c r="AM25" i="23"/>
  <c r="BZ14" i="27"/>
  <c r="AK14" i="28"/>
  <c r="BZ13" i="27" s="1"/>
  <c r="AK8" i="28"/>
  <c r="BZ9" i="27" s="1"/>
  <c r="AM13" i="20"/>
  <c r="AM13" i="22"/>
  <c r="BZ10" i="22"/>
  <c r="AK25" i="28"/>
  <c r="BZ24" i="27" s="1"/>
  <c r="AK19" i="28"/>
  <c r="BZ21" i="27" s="1"/>
  <c r="AK13" i="28"/>
  <c r="D25" i="28"/>
  <c r="AM24" i="19" s="1"/>
  <c r="AM13" i="19"/>
  <c r="D13" i="28"/>
  <c r="AM14" i="19" s="1"/>
  <c r="BZ13" i="19"/>
  <c r="AK24" i="28"/>
  <c r="BZ25" i="27" s="1"/>
  <c r="BZ12" i="27"/>
  <c r="AK12" i="28"/>
  <c r="BZ8" i="27" s="1"/>
  <c r="AM21" i="22"/>
  <c r="AM20" i="26"/>
  <c r="AM21" i="19"/>
  <c r="BZ21" i="31"/>
  <c r="BZ21" i="25"/>
  <c r="AM20" i="32"/>
  <c r="BZ20" i="25"/>
  <c r="BZ20" i="31"/>
  <c r="AM20" i="19"/>
  <c r="AM20" i="22"/>
  <c r="BZ21" i="19"/>
  <c r="AM18" i="26"/>
  <c r="AM15" i="26"/>
  <c r="AM6" i="26"/>
  <c r="AM12" i="26"/>
  <c r="AM10" i="26"/>
  <c r="AM25" i="31"/>
  <c r="AM13" i="31"/>
  <c r="BZ7" i="27"/>
  <c r="AM24" i="31"/>
  <c r="AM11" i="31"/>
  <c r="BZ22" i="31"/>
  <c r="BZ9" i="31"/>
  <c r="BZ17" i="27"/>
  <c r="AM23" i="32"/>
  <c r="AM12" i="32"/>
  <c r="AM19" i="31"/>
  <c r="AM8" i="31"/>
  <c r="BZ7" i="31"/>
  <c r="AM22" i="32"/>
  <c r="AM9" i="32"/>
  <c r="AM21" i="31"/>
  <c r="BZ6" i="31"/>
  <c r="BZ16" i="27"/>
  <c r="AM20" i="31"/>
  <c r="AM7" i="31"/>
  <c r="BZ17" i="31"/>
  <c r="AM18" i="31"/>
  <c r="AM6" i="31"/>
  <c r="BZ16" i="31"/>
  <c r="BZ20" i="27"/>
  <c r="BZ15" i="27"/>
  <c r="BZ10" i="27"/>
  <c r="AM17" i="31"/>
  <c r="BZ5" i="31"/>
  <c r="BZ15" i="31"/>
  <c r="AM16" i="31"/>
  <c r="BZ14" i="31"/>
  <c r="AM23" i="31"/>
  <c r="BZ19" i="27"/>
  <c r="AM5" i="31"/>
  <c r="AM15" i="31"/>
  <c r="BZ25" i="31"/>
  <c r="BZ13" i="31"/>
  <c r="AM26" i="31"/>
  <c r="AN66" i="7" s="1"/>
  <c r="AM14" i="31"/>
  <c r="BZ24" i="31"/>
  <c r="BZ11" i="31"/>
  <c r="AM9" i="26"/>
  <c r="AM24" i="26"/>
  <c r="AM19" i="26"/>
  <c r="AM11" i="26"/>
  <c r="AM26" i="26"/>
  <c r="AN62" i="7" s="1"/>
  <c r="AM17" i="26"/>
  <c r="AM14" i="26"/>
  <c r="BZ16" i="29"/>
  <c r="AM7" i="26"/>
  <c r="AM19" i="30"/>
  <c r="BZ19" i="30"/>
  <c r="AM8" i="26"/>
  <c r="AM17" i="30"/>
  <c r="BZ17" i="30"/>
  <c r="BZ5" i="30"/>
  <c r="BZ9" i="29"/>
  <c r="AM10" i="24"/>
  <c r="AM9" i="24"/>
  <c r="AM5" i="24"/>
  <c r="BZ10" i="26"/>
  <c r="AG6" i="28"/>
  <c r="BZ6" i="26" s="1"/>
  <c r="V11" i="28"/>
  <c r="BZ12" i="29" s="1"/>
  <c r="V7" i="28"/>
  <c r="BZ7" i="29" s="1"/>
  <c r="W10" i="28"/>
  <c r="BZ9" i="30" s="1"/>
  <c r="BZ6" i="29"/>
  <c r="W6" i="28"/>
  <c r="BZ6" i="30" s="1"/>
  <c r="AM8" i="24"/>
  <c r="AM7" i="24"/>
  <c r="BZ9" i="26"/>
  <c r="AG5" i="28"/>
  <c r="BZ5" i="26" s="1"/>
  <c r="BZ7" i="30"/>
  <c r="W8" i="28"/>
  <c r="BZ10" i="30" s="1"/>
  <c r="AA9" i="28"/>
  <c r="AM10" i="25" s="1"/>
  <c r="AA6" i="28"/>
  <c r="AM6" i="25" s="1"/>
  <c r="AM5" i="26"/>
  <c r="BZ10" i="29"/>
  <c r="V9" i="28"/>
  <c r="BZ8" i="29" s="1"/>
  <c r="V5" i="28"/>
  <c r="BZ5" i="29" s="1"/>
  <c r="BZ8" i="26"/>
  <c r="AG7" i="28"/>
  <c r="BZ7" i="26" s="1"/>
  <c r="AM6" i="27"/>
  <c r="BZ25" i="26"/>
  <c r="AG18" i="28"/>
  <c r="BZ18" i="26" s="1"/>
  <c r="AG15" i="28"/>
  <c r="BZ15" i="26" s="1"/>
  <c r="BZ12" i="26"/>
  <c r="AM22" i="26"/>
  <c r="AM16" i="26"/>
  <c r="AM13" i="26"/>
  <c r="AM18" i="30"/>
  <c r="S23" i="28"/>
  <c r="AM23" i="29" s="1"/>
  <c r="V23" i="28"/>
  <c r="BZ23" i="29" s="1"/>
  <c r="BZ15" i="30"/>
  <c r="V19" i="28"/>
  <c r="BZ20" i="29" s="1"/>
  <c r="V15" i="28"/>
  <c r="BZ15" i="29" s="1"/>
  <c r="AA22" i="28"/>
  <c r="AM22" i="25" s="1"/>
  <c r="W26" i="28"/>
  <c r="BZ26" i="30" s="1"/>
  <c r="AN75" i="15" s="1"/>
  <c r="BZ18" i="29"/>
  <c r="W22" i="28"/>
  <c r="BZ22" i="30" s="1"/>
  <c r="W18" i="28"/>
  <c r="BZ18" i="30" s="1"/>
  <c r="BZ11" i="29"/>
  <c r="W14" i="28"/>
  <c r="BZ14" i="30" s="1"/>
  <c r="AM23" i="24"/>
  <c r="Z22" i="28"/>
  <c r="AM22" i="24" s="1"/>
  <c r="AM20" i="24"/>
  <c r="AM21" i="24"/>
  <c r="AM16" i="24"/>
  <c r="AM13" i="24"/>
  <c r="AM20" i="27"/>
  <c r="AG26" i="28"/>
  <c r="BZ26" i="26" s="1"/>
  <c r="AN63" i="7" s="1"/>
  <c r="AG14" i="28"/>
  <c r="AA24" i="28"/>
  <c r="AM24" i="25" s="1"/>
  <c r="AA21" i="28"/>
  <c r="AM19" i="25" s="1"/>
  <c r="AA18" i="28"/>
  <c r="AM18" i="25" s="1"/>
  <c r="AA15" i="28"/>
  <c r="AM15" i="25" s="1"/>
  <c r="AA12" i="28"/>
  <c r="AM11" i="25" s="1"/>
  <c r="BZ24" i="26"/>
  <c r="AM26" i="27"/>
  <c r="AN70" i="7" s="1"/>
  <c r="AM24" i="27"/>
  <c r="AM5" i="27"/>
  <c r="V25" i="28"/>
  <c r="BZ25" i="29" s="1"/>
  <c r="V21" i="28"/>
  <c r="BZ19" i="29" s="1"/>
  <c r="V17" i="28"/>
  <c r="BZ17" i="29" s="1"/>
  <c r="V13" i="28"/>
  <c r="BZ13" i="29" s="1"/>
  <c r="AM25" i="24"/>
  <c r="AM12" i="24"/>
  <c r="AM25" i="27"/>
  <c r="BZ23" i="26"/>
  <c r="AG22" i="28"/>
  <c r="BZ22" i="26" s="1"/>
  <c r="AG16" i="28"/>
  <c r="BZ16" i="26" s="1"/>
  <c r="AG13" i="28"/>
  <c r="BZ13" i="26" s="1"/>
  <c r="AM23" i="26"/>
  <c r="AM21" i="26"/>
  <c r="T24" i="28"/>
  <c r="AM24" i="30" s="1"/>
  <c r="AM16" i="30"/>
  <c r="T20" i="28"/>
  <c r="AM21" i="30" s="1"/>
  <c r="W24" i="28"/>
  <c r="BZ24" i="30" s="1"/>
  <c r="W20" i="28"/>
  <c r="BZ21" i="30" s="1"/>
  <c r="W16" i="28"/>
  <c r="BZ16" i="30" s="1"/>
  <c r="W12" i="28"/>
  <c r="BZ11" i="30" s="1"/>
  <c r="BZ19" i="26"/>
  <c r="AG17" i="28"/>
  <c r="BZ17" i="26" s="1"/>
  <c r="BZ11" i="26"/>
  <c r="AM23" i="27"/>
  <c r="AM22" i="27"/>
  <c r="AM21" i="27"/>
  <c r="AM16" i="27"/>
  <c r="AM13" i="27"/>
  <c r="AM8" i="27"/>
  <c r="AM7" i="27"/>
  <c r="BZ22" i="29"/>
  <c r="Z26" i="28"/>
  <c r="AM26" i="24" s="1"/>
  <c r="AN61" i="7" s="1"/>
  <c r="C54" i="1" s="1"/>
  <c r="D54" i="1" s="1"/>
  <c r="AM24" i="24"/>
  <c r="AM19" i="24"/>
  <c r="AM17" i="24"/>
  <c r="AM14" i="24"/>
  <c r="AM11" i="24"/>
  <c r="AM26" i="29"/>
  <c r="AN65" i="15" s="1"/>
  <c r="AM8" i="30"/>
  <c r="AM14" i="29"/>
  <c r="AM11" i="30"/>
  <c r="AM21" i="29"/>
  <c r="AM6" i="30"/>
  <c r="AM10" i="29"/>
  <c r="AM25" i="29"/>
  <c r="AM20" i="29"/>
  <c r="AM13" i="29"/>
  <c r="AM7" i="29"/>
  <c r="AM14" i="30"/>
  <c r="AM24" i="29"/>
  <c r="AM5" i="30"/>
  <c r="AM6" i="29"/>
  <c r="AM10" i="30"/>
  <c r="AM11" i="29"/>
  <c r="AM17" i="29"/>
  <c r="AM12" i="29"/>
  <c r="S5" i="28"/>
  <c r="AM5" i="29" s="1"/>
  <c r="AM15" i="30"/>
  <c r="AM12" i="30"/>
  <c r="AM18" i="29"/>
  <c r="AM13" i="30"/>
  <c r="AM22" i="29"/>
  <c r="AM9" i="30"/>
  <c r="AM16" i="29"/>
  <c r="AM7" i="30"/>
  <c r="AM9" i="29"/>
  <c r="AM19" i="29"/>
  <c r="AM15" i="29"/>
  <c r="AM8" i="29"/>
  <c r="BZ26" i="31"/>
  <c r="AN67" i="7" s="1"/>
  <c r="AN71" i="7"/>
  <c r="AM26" i="22"/>
  <c r="AN62" i="15" s="1"/>
  <c r="BZ26" i="22"/>
  <c r="AN61" i="15" s="1"/>
  <c r="K20" i="28"/>
  <c r="K10" i="28"/>
  <c r="E9" i="28"/>
  <c r="K8" i="28"/>
  <c r="K19" i="28"/>
  <c r="K9" i="28"/>
  <c r="E21" i="28"/>
  <c r="AM19" i="20" s="1"/>
  <c r="AM20" i="25"/>
  <c r="AM16" i="25"/>
  <c r="AM13" i="25"/>
  <c r="AM9" i="25"/>
  <c r="AM7" i="25"/>
  <c r="K21" i="28"/>
  <c r="DL19" i="20" s="1"/>
  <c r="K7" i="28"/>
  <c r="DL7" i="20" s="1"/>
  <c r="E23" i="28"/>
  <c r="AM23" i="20" s="1"/>
  <c r="E20" i="28"/>
  <c r="AM21" i="20" s="1"/>
  <c r="E11" i="28"/>
  <c r="AM12" i="20" s="1"/>
  <c r="E8" i="28"/>
  <c r="K18" i="28"/>
  <c r="DL18" i="20" s="1"/>
  <c r="K6" i="28"/>
  <c r="DL6" i="20" s="1"/>
  <c r="K17" i="28"/>
  <c r="DL17" i="20" s="1"/>
  <c r="K16" i="28"/>
  <c r="DL16" i="20" s="1"/>
  <c r="K5" i="28"/>
  <c r="DL5" i="20" s="1"/>
  <c r="K15" i="28"/>
  <c r="DL15" i="20" s="1"/>
  <c r="K26" i="28"/>
  <c r="K14" i="28"/>
  <c r="E12" i="28"/>
  <c r="K24" i="28"/>
  <c r="K13" i="28"/>
  <c r="E24" i="28"/>
  <c r="AM24" i="20" s="1"/>
  <c r="K23" i="28"/>
  <c r="DL23" i="20" s="1"/>
  <c r="K11" i="28"/>
  <c r="N26" i="28"/>
  <c r="N23" i="28"/>
  <c r="AM23" i="23" s="1"/>
  <c r="N20" i="28"/>
  <c r="AM21" i="23" s="1"/>
  <c r="N17" i="28"/>
  <c r="AM17" i="23" s="1"/>
  <c r="N14" i="28"/>
  <c r="AM14" i="23" s="1"/>
  <c r="N11" i="28"/>
  <c r="AM12" i="23" s="1"/>
  <c r="N8" i="28"/>
  <c r="AM10" i="23" s="1"/>
  <c r="N5" i="28"/>
  <c r="AM5" i="23" s="1"/>
  <c r="Q26" i="28"/>
  <c r="Q23" i="28"/>
  <c r="BZ23" i="23" s="1"/>
  <c r="Q20" i="28"/>
  <c r="BZ21" i="23" s="1"/>
  <c r="Q17" i="28"/>
  <c r="BZ17" i="23" s="1"/>
  <c r="Q14" i="28"/>
  <c r="BZ14" i="23" s="1"/>
  <c r="Q11" i="28"/>
  <c r="BZ12" i="23" s="1"/>
  <c r="Q8" i="28"/>
  <c r="BZ10" i="23" s="1"/>
  <c r="Q5" i="28"/>
  <c r="BZ5" i="23" s="1"/>
  <c r="AM26" i="25"/>
  <c r="AN69" i="7" s="1"/>
  <c r="C53" i="1" s="1"/>
  <c r="D53" i="1" s="1"/>
  <c r="AM23" i="25"/>
  <c r="AM21" i="25"/>
  <c r="AM17" i="25"/>
  <c r="AM14" i="25"/>
  <c r="AM12" i="25"/>
  <c r="AM5" i="25"/>
  <c r="AN74" i="7"/>
  <c r="K25" i="28"/>
  <c r="DL25" i="20" s="1"/>
  <c r="K12" i="28"/>
  <c r="J6" i="28"/>
  <c r="DL6" i="19" s="1"/>
  <c r="AM18" i="27"/>
  <c r="AM15" i="27"/>
  <c r="AM12" i="27"/>
  <c r="AM10" i="27"/>
  <c r="J16" i="28"/>
  <c r="DL16" i="19" s="1"/>
  <c r="J17" i="28"/>
  <c r="DL17" i="19" s="1"/>
  <c r="AN59" i="15"/>
  <c r="AN67" i="15"/>
  <c r="F53" i="1" s="1"/>
  <c r="G53" i="1" s="1"/>
  <c r="AN68" i="15"/>
  <c r="J5" i="28"/>
  <c r="DL5" i="19" s="1"/>
  <c r="J15" i="28"/>
  <c r="DL15" i="19" s="1"/>
  <c r="M10" i="28"/>
  <c r="AM9" i="22" s="1"/>
  <c r="P19" i="28"/>
  <c r="BZ20" i="22" s="1"/>
  <c r="J14" i="28"/>
  <c r="DL14" i="19" s="1"/>
  <c r="AN58" i="15"/>
  <c r="F54" i="1" s="1"/>
  <c r="G54" i="1" s="1"/>
  <c r="J13" i="28"/>
  <c r="AM19" i="27"/>
  <c r="AM17" i="27"/>
  <c r="AM14" i="27"/>
  <c r="AM11" i="27"/>
  <c r="AM9" i="27"/>
  <c r="J11" i="28"/>
  <c r="DL12" i="19" s="1"/>
  <c r="AN60" i="15"/>
  <c r="AN74" i="15"/>
  <c r="AM18" i="24"/>
  <c r="AM15" i="24"/>
  <c r="AM6" i="24"/>
  <c r="J22" i="28"/>
  <c r="DL22" i="19" s="1"/>
  <c r="J20" i="28"/>
  <c r="J8" i="28"/>
  <c r="AN68" i="7"/>
  <c r="J19" i="28"/>
  <c r="J10" i="28"/>
  <c r="J21" i="28"/>
  <c r="DL19" i="19" s="1"/>
  <c r="J9" i="28"/>
  <c r="DL8" i="19" s="1"/>
  <c r="J18" i="28"/>
  <c r="DL18" i="19" s="1"/>
  <c r="J7" i="28"/>
  <c r="DL7" i="19" s="1"/>
  <c r="AM4" i="22"/>
  <c r="AM4" i="20" s="1"/>
  <c r="S4" i="30"/>
  <c r="S4" i="29" s="1"/>
  <c r="DL11" i="20" l="1"/>
  <c r="BZ24" i="29"/>
  <c r="AM25" i="25"/>
  <c r="AM10" i="20"/>
  <c r="DL13" i="20"/>
  <c r="BZ12" i="30"/>
  <c r="DL10" i="19"/>
  <c r="AM8" i="20"/>
  <c r="BZ25" i="30"/>
  <c r="DL9" i="20"/>
  <c r="BZ14" i="26"/>
  <c r="DL9" i="19"/>
  <c r="AM8" i="25"/>
  <c r="BZ8" i="30"/>
  <c r="AM9" i="23"/>
  <c r="DL12" i="20"/>
  <c r="BZ21" i="29"/>
  <c r="AM13" i="23"/>
  <c r="BZ11" i="23"/>
  <c r="AM25" i="30"/>
  <c r="DL11" i="19"/>
  <c r="DL8" i="20"/>
  <c r="DL13" i="19"/>
  <c r="DL24" i="20"/>
  <c r="BZ13" i="30"/>
  <c r="AM9" i="20"/>
  <c r="AM11" i="20"/>
  <c r="DL10" i="20"/>
  <c r="DL14" i="20"/>
  <c r="AM25" i="20"/>
  <c r="BZ13" i="23"/>
  <c r="AM11" i="23"/>
  <c r="BZ14" i="29"/>
  <c r="AM12" i="22"/>
  <c r="BZ9" i="23"/>
  <c r="DL21" i="20"/>
  <c r="DL21" i="19"/>
  <c r="BZ21" i="26"/>
  <c r="BZ20" i="30"/>
  <c r="AM20" i="30"/>
  <c r="DL20" i="19"/>
  <c r="BZ20" i="23"/>
  <c r="AM20" i="20"/>
  <c r="DL20" i="20"/>
  <c r="BZ20" i="26"/>
  <c r="BZ21" i="22"/>
  <c r="AM20" i="23"/>
  <c r="DL26" i="20"/>
  <c r="AN69" i="15" s="1"/>
  <c r="AM26" i="23"/>
  <c r="AN71" i="15" s="1"/>
  <c r="BZ26" i="23"/>
  <c r="AN70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Связанная таблица_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Связаннаятаблица_Таблица1"/>
        </x15:connection>
      </ext>
    </extLst>
  </connection>
</connections>
</file>

<file path=xl/sharedStrings.xml><?xml version="1.0" encoding="utf-8"?>
<sst xmlns="http://schemas.openxmlformats.org/spreadsheetml/2006/main" count="4217" uniqueCount="187">
  <si>
    <t>Наименование банка</t>
  </si>
  <si>
    <t>Январь</t>
  </si>
  <si>
    <t>Март</t>
  </si>
  <si>
    <t>Декабрь</t>
  </si>
  <si>
    <t>Февраль</t>
  </si>
  <si>
    <t>ОАО "АСБ Беларусбанк"</t>
  </si>
  <si>
    <t>ОАО "Белагропромбанк"</t>
  </si>
  <si>
    <t>ОАО "Белгазпромбанк"</t>
  </si>
  <si>
    <t>"Приорбанк" ОАО</t>
  </si>
  <si>
    <t>ОАО "Банк БелВЭБ"</t>
  </si>
  <si>
    <t>ОАО "Белинвестбанк"</t>
  </si>
  <si>
    <t>ЗАО "Альфа-Банк"</t>
  </si>
  <si>
    <t>ЗАО Банк ВТБ (Беларусь)</t>
  </si>
  <si>
    <t>ЗАО "МТБанк"</t>
  </si>
  <si>
    <t>ОАО "Банк Дабрабыт"</t>
  </si>
  <si>
    <t>ОАО "БНБ-Банк"</t>
  </si>
  <si>
    <t>ОАО "Технобанк"</t>
  </si>
  <si>
    <t>ОАО "Паритетбанк"</t>
  </si>
  <si>
    <t>ЗАО "БТА Банк"</t>
  </si>
  <si>
    <t>ЗАО "РРБ-Банк"</t>
  </si>
  <si>
    <t>ЗАО "БСБ Банк"</t>
  </si>
  <si>
    <t>ЗАО "Банк "Решение"</t>
  </si>
  <si>
    <t>ЗАО "Цептер Банк"</t>
  </si>
  <si>
    <t>ЗАО "ТК Банк"</t>
  </si>
  <si>
    <t>ОАО "СтатусБанк"</t>
  </si>
  <si>
    <t>кредиты</t>
  </si>
  <si>
    <t>вклады</t>
  </si>
  <si>
    <t>физические лица</t>
  </si>
  <si>
    <t>юридические лица</t>
  </si>
  <si>
    <t>льготные кредиты</t>
  </si>
  <si>
    <t>кроме льготных</t>
  </si>
  <si>
    <t>в СКВ</t>
  </si>
  <si>
    <t>краткосрочные</t>
  </si>
  <si>
    <t>долгосрочные</t>
  </si>
  <si>
    <t>дек.20</t>
  </si>
  <si>
    <t>янв.20</t>
  </si>
  <si>
    <t>фев.20</t>
  </si>
  <si>
    <t>мар.20</t>
  </si>
  <si>
    <t>апр.21</t>
  </si>
  <si>
    <t>май.20</t>
  </si>
  <si>
    <t>июн.20</t>
  </si>
  <si>
    <t>июл.20</t>
  </si>
  <si>
    <t>авг.20</t>
  </si>
  <si>
    <t>сен.20</t>
  </si>
  <si>
    <t>окт.20</t>
  </si>
  <si>
    <t>ноя.20</t>
  </si>
  <si>
    <t>ФЛ</t>
  </si>
  <si>
    <t>ЮЛ</t>
  </si>
  <si>
    <t>Дельта</t>
  </si>
  <si>
    <t>на строительство</t>
  </si>
  <si>
    <t>потребительские</t>
  </si>
  <si>
    <t>отзывные</t>
  </si>
  <si>
    <t>безотзывные</t>
  </si>
  <si>
    <t>в НВ</t>
  </si>
  <si>
    <t>категория</t>
  </si>
  <si>
    <t>дек.19</t>
  </si>
  <si>
    <t>-</t>
  </si>
  <si>
    <t>Итого по банкам</t>
  </si>
  <si>
    <t>в НАЦ. валюте</t>
  </si>
  <si>
    <t>БЕЗОТЗЫВНЫЕ в НВ</t>
  </si>
  <si>
    <t>ОТЗЫВНЫЕ в НВ</t>
  </si>
  <si>
    <r>
      <t xml:space="preserve">ИНФОРМАЦИЯ о средних процентных ставках по новым срочным банковским вкладам (депозитам) </t>
    </r>
    <r>
      <rPr>
        <b/>
        <u/>
        <sz val="14"/>
        <rFont val="Times New Roman"/>
        <family val="1"/>
        <charset val="204"/>
      </rPr>
      <t>ФИЗИЧЕСКИХ ЛИЦ</t>
    </r>
  </si>
  <si>
    <r>
      <t xml:space="preserve">ИНФОРМАЦИЯ о средних процентных ставках по новым срочным банковским вкладам (депозитам) </t>
    </r>
    <r>
      <rPr>
        <b/>
        <u/>
        <sz val="14"/>
        <rFont val="Times New Roman"/>
        <family val="1"/>
        <charset val="204"/>
      </rPr>
      <t>ЮРИДИЧЕСКИХ ЛИЦ</t>
    </r>
  </si>
  <si>
    <r>
      <t xml:space="preserve">ИНФОРМАЦИЯ о средних процентных ставках по новым кредитам </t>
    </r>
    <r>
      <rPr>
        <b/>
        <u/>
        <sz val="14"/>
        <rFont val="Times New Roman"/>
        <family val="1"/>
        <charset val="204"/>
      </rPr>
      <t>ЮРИДИЧЕСКИХ ЛИЦ</t>
    </r>
  </si>
  <si>
    <r>
      <t xml:space="preserve">ИНФОРМАЦИЯ о средних процентных ставках по новым кредитам </t>
    </r>
    <r>
      <rPr>
        <b/>
        <u/>
        <sz val="14"/>
        <rFont val="Times New Roman"/>
        <family val="1"/>
        <charset val="204"/>
      </rPr>
      <t>ФИЗИЧЕСКИХ ЛИЦ</t>
    </r>
  </si>
  <si>
    <t>без учета ЛЬГОТНЫХ</t>
  </si>
  <si>
    <t>ЛЬГОТНЫЕ</t>
  </si>
  <si>
    <t xml:space="preserve">без учета ЛЬГОТНЫХ </t>
  </si>
  <si>
    <r>
      <t xml:space="preserve">ИНФОРМАЦИЯ о средних процентных ставках по </t>
    </r>
    <r>
      <rPr>
        <b/>
        <u/>
        <sz val="14"/>
        <color rgb="FFC00000"/>
        <rFont val="Times New Roman"/>
        <family val="1"/>
        <charset val="204"/>
      </rPr>
      <t>ВСЕМ</t>
    </r>
    <r>
      <rPr>
        <b/>
        <sz val="14"/>
        <rFont val="Times New Roman"/>
        <family val="1"/>
        <charset val="204"/>
      </rPr>
      <t xml:space="preserve"> срочным банковским вкладам (депозитам) </t>
    </r>
    <r>
      <rPr>
        <b/>
        <u/>
        <sz val="14"/>
        <rFont val="Times New Roman"/>
        <family val="1"/>
        <charset val="204"/>
      </rPr>
      <t>ЮРИДИЧЕСКИХ ЛИЦ</t>
    </r>
  </si>
  <si>
    <r>
      <t xml:space="preserve">ИНФОРМАЦИЯ о средних процентных ставках по </t>
    </r>
    <r>
      <rPr>
        <b/>
        <u/>
        <sz val="14"/>
        <color rgb="FFC00000"/>
        <rFont val="Times New Roman"/>
        <family val="1"/>
        <charset val="204"/>
      </rPr>
      <t>ВСЕМ</t>
    </r>
    <r>
      <rPr>
        <b/>
        <sz val="14"/>
        <rFont val="Times New Roman"/>
        <family val="1"/>
        <charset val="204"/>
      </rPr>
      <t xml:space="preserve"> кредитам </t>
    </r>
    <r>
      <rPr>
        <b/>
        <u/>
        <sz val="14"/>
        <rFont val="Times New Roman"/>
        <family val="1"/>
        <charset val="204"/>
      </rPr>
      <t>ЮРИДИЧЕСКИХ ЛИЦ</t>
    </r>
  </si>
  <si>
    <r>
      <t xml:space="preserve">ИНФОРМАЦИЯ о средних процентных ставках по </t>
    </r>
    <r>
      <rPr>
        <b/>
        <u/>
        <sz val="14"/>
        <color rgb="FFC00000"/>
        <rFont val="Times New Roman"/>
        <family val="1"/>
        <charset val="204"/>
      </rPr>
      <t>ВСЕМ</t>
    </r>
    <r>
      <rPr>
        <b/>
        <sz val="14"/>
        <rFont val="Times New Roman"/>
        <family val="1"/>
        <charset val="204"/>
      </rPr>
      <t xml:space="preserve"> кредитам </t>
    </r>
    <r>
      <rPr>
        <b/>
        <u/>
        <sz val="14"/>
        <rFont val="Times New Roman"/>
        <family val="1"/>
        <charset val="204"/>
      </rPr>
      <t>ФИЗИЧЕСКИХ ЛИЦ</t>
    </r>
  </si>
  <si>
    <r>
      <t xml:space="preserve">ИНФОРМАЦИЯ о средних процентных ставках по новым кредитам </t>
    </r>
    <r>
      <rPr>
        <b/>
        <u/>
        <sz val="14"/>
        <rFont val="Times New Roman"/>
        <family val="1"/>
        <charset val="204"/>
      </rPr>
      <t>ФИЗИЧЕСКИХ ЛИЦ в НВ</t>
    </r>
  </si>
  <si>
    <t xml:space="preserve">НА СТРОИТЕЛЬСТВО жилья </t>
  </si>
  <si>
    <t xml:space="preserve">на ПОТРЕБИТЕЛЬСКИЕ нужды </t>
  </si>
  <si>
    <t>в СКВ (1711)</t>
  </si>
  <si>
    <t>БЕЗ (1728)</t>
  </si>
  <si>
    <t>ОТЗ (1728)</t>
  </si>
  <si>
    <t>Банк</t>
  </si>
  <si>
    <t>ВКЛАДЫ</t>
  </si>
  <si>
    <t>КРЕДИТЫ</t>
  </si>
  <si>
    <t xml:space="preserve">   Новые (1711)</t>
  </si>
  <si>
    <t xml:space="preserve">   в НВ (1707)</t>
  </si>
  <si>
    <t>в СКВ (1707)</t>
  </si>
  <si>
    <t>ЖИЛ (1722)</t>
  </si>
  <si>
    <t>Льгот (1736)</t>
  </si>
  <si>
    <t>ВСЕ в НВ (1724)</t>
  </si>
  <si>
    <t>ВСЕ в СКВ (1724)</t>
  </si>
  <si>
    <t>ВСЕ в НВ (1742)</t>
  </si>
  <si>
    <t>СКВ</t>
  </si>
  <si>
    <t>янв.21</t>
  </si>
  <si>
    <t>Итого по банкам:</t>
  </si>
  <si>
    <t>юридические лица *</t>
  </si>
  <si>
    <t>в т. ч. субъекты МСП</t>
  </si>
  <si>
    <t>Юридических лиц</t>
  </si>
  <si>
    <t>Физических лиц</t>
  </si>
  <si>
    <t xml:space="preserve"> в НВ</t>
  </si>
  <si>
    <t>ВСЕ ЮЛ</t>
  </si>
  <si>
    <t>ВСЕ ФЛ</t>
  </si>
  <si>
    <t>краткоср</t>
  </si>
  <si>
    <t>долгоср</t>
  </si>
  <si>
    <t>НОВЫЕ
ЮЛ</t>
  </si>
  <si>
    <t>НОВЫЕ
ФЛ</t>
  </si>
  <si>
    <t>Средние процентные ставки кредитно-депозитного рынка</t>
  </si>
  <si>
    <t>фев.21</t>
  </si>
  <si>
    <t>мар.21</t>
  </si>
  <si>
    <t>май.21</t>
  </si>
  <si>
    <t>* Без учета льготных кредитов</t>
  </si>
  <si>
    <t>июн.21</t>
  </si>
  <si>
    <t>июл.21</t>
  </si>
  <si>
    <t>авг.21</t>
  </si>
  <si>
    <t xml:space="preserve">ОАО "Сбер Банк" </t>
  </si>
  <si>
    <t>сен.21</t>
  </si>
  <si>
    <t>окт.21</t>
  </si>
  <si>
    <t>ноя.21</t>
  </si>
  <si>
    <t>дек.21</t>
  </si>
  <si>
    <t>янв.22</t>
  </si>
  <si>
    <t>ПОТР (1869)</t>
  </si>
  <si>
    <t>фев.22</t>
  </si>
  <si>
    <t>мар.22</t>
  </si>
  <si>
    <t>апр.22</t>
  </si>
  <si>
    <r>
      <t xml:space="preserve">ИНФОРМАЦИЯ о средних процентных ставках по </t>
    </r>
    <r>
      <rPr>
        <b/>
        <u/>
        <sz val="14"/>
        <color rgb="FFC00000"/>
        <rFont val="Times New Roman"/>
        <family val="1"/>
        <charset val="204"/>
      </rPr>
      <t>ВСЕМ</t>
    </r>
    <r>
      <rPr>
        <b/>
        <sz val="14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срочным</t>
    </r>
    <r>
      <rPr>
        <b/>
        <sz val="14"/>
        <rFont val="Times New Roman"/>
        <family val="1"/>
        <charset val="204"/>
      </rPr>
      <t xml:space="preserve"> банковским вкладам (депозитам) </t>
    </r>
    <r>
      <rPr>
        <b/>
        <u/>
        <sz val="14"/>
        <rFont val="Times New Roman"/>
        <family val="1"/>
        <charset val="204"/>
      </rPr>
      <t>ФИЗИЧЕСКИХ ЛИЦ</t>
    </r>
  </si>
  <si>
    <r>
      <t xml:space="preserve">ИНФОРМАЦИЯ о средних процентных ставках по </t>
    </r>
    <r>
      <rPr>
        <b/>
        <u/>
        <sz val="14"/>
        <rFont val="Times New Roman"/>
        <family val="1"/>
        <charset val="204"/>
      </rPr>
      <t>новым срочным</t>
    </r>
    <r>
      <rPr>
        <b/>
        <sz val="14"/>
        <rFont val="Times New Roman"/>
        <family val="1"/>
        <charset val="204"/>
      </rPr>
      <t xml:space="preserve"> банковским вкладам (депозитам) </t>
    </r>
    <r>
      <rPr>
        <b/>
        <u/>
        <sz val="14"/>
        <rFont val="Times New Roman"/>
        <family val="1"/>
        <charset val="204"/>
      </rPr>
      <t>ФИЗИЧЕСКИХ ЛИЦ</t>
    </r>
  </si>
  <si>
    <t>май.22</t>
  </si>
  <si>
    <t>0,00</t>
  </si>
  <si>
    <t>Средние процентные ставки по срочным вкладам</t>
  </si>
  <si>
    <t>Средние процентные ставки по кредитам</t>
  </si>
  <si>
    <t>росс.руб.</t>
  </si>
  <si>
    <t>в росс.руб (1707)</t>
  </si>
  <si>
    <t>в российских рублях</t>
  </si>
  <si>
    <t>в РР. (1711)</t>
  </si>
  <si>
    <t xml:space="preserve"> июн.22</t>
  </si>
  <si>
    <t>июн.22</t>
  </si>
  <si>
    <t>июл.22</t>
  </si>
  <si>
    <t xml:space="preserve"> июл.22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</si>
  <si>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</si>
  <si>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</si>
  <si>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</si>
  <si>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</si>
  <si>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</si>
  <si>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</si>
  <si>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</si>
  <si>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</si>
  <si>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</si>
  <si>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</si>
  <si>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</si>
  <si>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</si>
  <si>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</si>
  <si>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</si>
  <si>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</si>
  <si>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</si>
  <si>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</si>
  <si>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</si>
  <si>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</si>
  <si>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</si>
  <si>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</si>
  <si>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>Столбец22</t>
  </si>
  <si>
    <t>Столбец23</t>
  </si>
  <si>
    <t>Столбец24</t>
  </si>
  <si>
    <t>Столбец25</t>
  </si>
  <si>
    <t>Столбец26</t>
  </si>
  <si>
    <t>Столбец27</t>
  </si>
  <si>
    <t>Столбец28</t>
  </si>
  <si>
    <t>Столбец29</t>
  </si>
  <si>
    <t>Столбец30</t>
  </si>
  <si>
    <t>Столбец31</t>
  </si>
  <si>
    <t>Столбец32</t>
  </si>
  <si>
    <t>Столбец33</t>
  </si>
  <si>
    <t>Столбец34</t>
  </si>
  <si>
    <t>Столбец35</t>
  </si>
  <si>
    <t>Столбец36</t>
  </si>
  <si>
    <t>Столбец37</t>
  </si>
  <si>
    <t>Столбец38</t>
  </si>
  <si>
    <t>Столбец39</t>
  </si>
  <si>
    <t>Столбец40</t>
  </si>
  <si>
    <t>авг.22</t>
  </si>
  <si>
    <t>сен.22</t>
  </si>
  <si>
    <t>окт.22</t>
  </si>
  <si>
    <t>ноя.22</t>
  </si>
  <si>
    <t>Столбец41</t>
  </si>
  <si>
    <t>Итого</t>
  </si>
  <si>
    <t>Столбец42</t>
  </si>
  <si>
    <r>
      <t xml:space="preserve">ИНФОРМАЦИЯ о средних процентных ставках по новым кредитам </t>
    </r>
    <r>
      <rPr>
        <b/>
        <u/>
        <sz val="14"/>
        <rFont val="Times New Roman"/>
        <family val="1"/>
        <charset val="204"/>
      </rPr>
      <t>ФИЗИЧЕСКИХ ЛИЦ на недвижимость в НВ</t>
    </r>
  </si>
  <si>
    <t>все кредиты</t>
  </si>
  <si>
    <t>на недвижимость (с учетом льготных)</t>
  </si>
  <si>
    <t>дек.22</t>
  </si>
  <si>
    <t>янв.23</t>
  </si>
  <si>
    <t>в т. ч. субъекты малого и среднего предпринимательства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</si>
</sst>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;\-#,##0.00;0.00"/>
    <numFmt numFmtId="165" formatCode="0.0"/>
    <numFmt numFmtId="166" formatCode="#,##0.00_ ;\-#,##0.00\ "/>
    <numFmt numFmtId="167" formatCode="#,##0.00;\-#\ ###\ ##0.00;0.00"/>
    <numFmt numFmtId="168" formatCode="0.00;;\-"/>
  </numFmts>
  <fonts count="49" x14ac:knownFonts="1"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b/>
      <u/>
      <sz val="20"/>
      <color rgb="FFC000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5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color rgb="FFC00000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7"/>
      <name val="Times New Roman"/>
      <family val="1"/>
      <charset val="204"/>
    </font>
    <font>
      <sz val="6"/>
      <name val="Arial"/>
      <family val="2"/>
      <charset val="204"/>
    </font>
    <font>
      <b/>
      <sz val="9"/>
      <name val="Times New Roman"/>
      <family val="1"/>
      <charset val="204"/>
    </font>
    <font>
      <b/>
      <sz val="7"/>
      <name val="Times New Roman"/>
      <family val="1"/>
      <charset val="204"/>
    </font>
    <font>
      <b/>
      <u/>
      <sz val="14"/>
      <color rgb="FFC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b/>
      <sz val="10"/>
      <name val="Arial"/>
      <family val="2"/>
      <charset val="204"/>
    </font>
    <font>
      <sz val="10"/>
      <color rgb="FFC00000"/>
      <name val="Times New Roman"/>
      <family val="1"/>
      <charset val="204"/>
    </font>
    <font>
      <b/>
      <sz val="7"/>
      <color rgb="FFC00000"/>
      <name val="Times New Roman"/>
      <family val="1"/>
      <charset val="204"/>
    </font>
    <font>
      <b/>
      <sz val="9"/>
      <color rgb="FFC00000"/>
      <name val="Times New Roman"/>
      <family val="1"/>
      <charset val="204"/>
    </font>
    <font>
      <b/>
      <sz val="7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6"/>
      <name val="Arial"/>
      <family val="2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9"/>
      </patternFill>
    </fill>
    <fill>
      <patternFill patternType="solid">
        <fgColor rgb="FFD6B8F4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rgb="FFE0D3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9"/>
      </patternFill>
    </fill>
    <fill>
      <patternFill patternType="solid">
        <fgColor theme="7" tint="0.59999389629810485"/>
        <bgColor indexed="9"/>
      </patternFill>
    </fill>
    <fill>
      <patternFill patternType="solid">
        <fgColor theme="9" tint="0.59999389629810485"/>
        <bgColor indexed="9"/>
      </patternFill>
    </fill>
    <fill>
      <patternFill patternType="solid">
        <fgColor theme="5" tint="0.59999389629810485"/>
        <b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AE1FB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C0F6FC"/>
        <bgColor indexed="64"/>
      </patternFill>
    </fill>
    <fill>
      <patternFill patternType="solid">
        <fgColor rgb="FFC0F6FC"/>
        <bgColor indexed="9"/>
      </patternFill>
    </fill>
    <fill>
      <patternFill patternType="solid">
        <fgColor rgb="FFB7FFCF"/>
        <bgColor indexed="64"/>
      </patternFill>
    </fill>
    <fill>
      <patternFill patternType="solid">
        <fgColor rgb="FFB7FFCF"/>
        <bgColor indexed="9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indexed="9"/>
        <bgColor indexed="9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12">
    <xf numFmtId="0" fontId="0" fillId="0" borderId="0" xfId="0"/>
    <xf numFmtId="0" fontId="0" fillId="0" borderId="0" xfId="0" applyFont="1"/>
    <xf numFmtId="49" fontId="5" fillId="7" borderId="3" xfId="0" applyNumberFormat="1" applyFont="1" applyFill="1" applyBorder="1" applyAlignment="1">
      <alignment horizontal="left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/>
    <xf numFmtId="4" fontId="0" fillId="8" borderId="3" xfId="0" applyNumberFormat="1" applyFill="1" applyBorder="1"/>
    <xf numFmtId="17" fontId="0" fillId="8" borderId="3" xfId="0" applyNumberFormat="1" applyFill="1" applyBorder="1" applyAlignment="1">
      <alignment horizontal="center"/>
    </xf>
    <xf numFmtId="17" fontId="0" fillId="2" borderId="3" xfId="0" applyNumberFormat="1" applyFill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49" fontId="5" fillId="4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4" fontId="2" fillId="9" borderId="3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/>
    </xf>
    <xf numFmtId="49" fontId="5" fillId="10" borderId="3" xfId="0" applyNumberFormat="1" applyFont="1" applyFill="1" applyBorder="1" applyAlignment="1">
      <alignment horizontal="left" vertical="center"/>
    </xf>
    <xf numFmtId="0" fontId="0" fillId="5" borderId="0" xfId="0" applyFill="1" applyBorder="1"/>
    <xf numFmtId="0" fontId="0" fillId="3" borderId="0" xfId="0" applyFill="1" applyBorder="1"/>
    <xf numFmtId="4" fontId="8" fillId="8" borderId="3" xfId="0" applyNumberFormat="1" applyFont="1" applyFill="1" applyBorder="1"/>
    <xf numFmtId="2" fontId="8" fillId="2" borderId="3" xfId="0" applyNumberFormat="1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16" xfId="0" applyFill="1" applyBorder="1"/>
    <xf numFmtId="0" fontId="9" fillId="11" borderId="14" xfId="0" applyFont="1" applyFill="1" applyBorder="1" applyAlignment="1"/>
    <xf numFmtId="0" fontId="0" fillId="11" borderId="15" xfId="0" applyFill="1" applyBorder="1"/>
    <xf numFmtId="0" fontId="0" fillId="11" borderId="16" xfId="0" applyFill="1" applyBorder="1"/>
    <xf numFmtId="0" fontId="7" fillId="5" borderId="12" xfId="0" applyFont="1" applyFill="1" applyBorder="1" applyAlignment="1"/>
    <xf numFmtId="0" fontId="7" fillId="5" borderId="14" xfId="0" applyFont="1" applyFill="1" applyBorder="1" applyAlignment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7" fillId="11" borderId="12" xfId="0" applyFont="1" applyFill="1" applyBorder="1" applyAlignment="1"/>
    <xf numFmtId="0" fontId="13" fillId="0" borderId="0" xfId="1" applyNumberFormat="1" applyFont="1" applyFill="1" applyBorder="1" applyAlignment="1">
      <alignment vertical="center"/>
    </xf>
    <xf numFmtId="0" fontId="14" fillId="0" borderId="0" xfId="0" applyFont="1" applyFill="1"/>
    <xf numFmtId="0" fontId="15" fillId="0" borderId="0" xfId="1" applyNumberFormat="1" applyFont="1" applyFill="1" applyBorder="1" applyAlignment="1">
      <alignment horizontal="right" wrapText="1"/>
    </xf>
    <xf numFmtId="2" fontId="14" fillId="0" borderId="0" xfId="0" applyNumberFormat="1" applyFont="1" applyFill="1"/>
    <xf numFmtId="0" fontId="17" fillId="0" borderId="0" xfId="1" applyNumberFormat="1" applyFont="1" applyFill="1" applyBorder="1" applyAlignment="1">
      <alignment horizontal="left" vertical="center"/>
    </xf>
    <xf numFmtId="2" fontId="17" fillId="0" borderId="0" xfId="1" applyNumberFormat="1" applyFont="1" applyFill="1" applyBorder="1" applyAlignment="1">
      <alignment horizontal="right" vertical="center"/>
    </xf>
    <xf numFmtId="0" fontId="18" fillId="0" borderId="0" xfId="1" applyNumberFormat="1" applyFont="1" applyFill="1" applyBorder="1" applyAlignment="1">
      <alignment vertical="center"/>
    </xf>
    <xf numFmtId="0" fontId="2" fillId="0" borderId="0" xfId="1" applyFont="1" applyFill="1"/>
    <xf numFmtId="0" fontId="19" fillId="0" borderId="0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vertical="center" wrapText="1"/>
    </xf>
    <xf numFmtId="0" fontId="12" fillId="0" borderId="0" xfId="1" applyNumberFormat="1" applyFont="1" applyFill="1" applyBorder="1" applyAlignment="1">
      <alignment vertical="center" wrapText="1"/>
    </xf>
    <xf numFmtId="0" fontId="21" fillId="0" borderId="0" xfId="1" applyNumberFormat="1" applyFont="1" applyFill="1" applyBorder="1" applyAlignment="1">
      <alignment vertical="center" wrapText="1"/>
    </xf>
    <xf numFmtId="165" fontId="17" fillId="8" borderId="3" xfId="1" applyNumberFormat="1" applyFont="1" applyFill="1" applyBorder="1" applyAlignment="1">
      <alignment horizontal="left" vertical="center"/>
    </xf>
    <xf numFmtId="2" fontId="17" fillId="8" borderId="3" xfId="1" applyNumberFormat="1" applyFont="1" applyFill="1" applyBorder="1" applyAlignment="1">
      <alignment horizontal="right" vertical="center"/>
    </xf>
    <xf numFmtId="0" fontId="17" fillId="8" borderId="3" xfId="1" applyNumberFormat="1" applyFont="1" applyFill="1" applyBorder="1" applyAlignment="1">
      <alignment horizontal="left" vertical="center"/>
    </xf>
    <xf numFmtId="2" fontId="17" fillId="8" borderId="3" xfId="1" applyNumberFormat="1" applyFont="1" applyFill="1" applyBorder="1" applyAlignment="1">
      <alignment horizontal="center" vertical="center"/>
    </xf>
    <xf numFmtId="165" fontId="16" fillId="8" borderId="3" xfId="1" applyNumberFormat="1" applyFont="1" applyFill="1" applyBorder="1" applyAlignment="1">
      <alignment horizontal="left" vertical="center"/>
    </xf>
    <xf numFmtId="2" fontId="16" fillId="8" borderId="3" xfId="1" applyNumberFormat="1" applyFont="1" applyFill="1" applyBorder="1" applyAlignment="1">
      <alignment horizontal="right" vertical="center"/>
    </xf>
    <xf numFmtId="2" fontId="17" fillId="3" borderId="3" xfId="1" applyNumberFormat="1" applyFont="1" applyFill="1" applyBorder="1" applyAlignment="1">
      <alignment horizontal="right" vertical="center"/>
    </xf>
    <xf numFmtId="2" fontId="16" fillId="3" borderId="3" xfId="1" applyNumberFormat="1" applyFont="1" applyFill="1" applyBorder="1" applyAlignment="1">
      <alignment horizontal="right" vertical="center"/>
    </xf>
    <xf numFmtId="0" fontId="3" fillId="0" borderId="0" xfId="0" applyFont="1"/>
    <xf numFmtId="0" fontId="25" fillId="14" borderId="0" xfId="0" applyFont="1" applyFill="1" applyAlignment="1">
      <alignment horizontal="left"/>
    </xf>
    <xf numFmtId="2" fontId="17" fillId="2" borderId="3" xfId="1" applyNumberFormat="1" applyFont="1" applyFill="1" applyBorder="1" applyAlignment="1">
      <alignment horizontal="right" vertical="center"/>
    </xf>
    <xf numFmtId="2" fontId="16" fillId="2" borderId="3" xfId="1" applyNumberFormat="1" applyFont="1" applyFill="1" applyBorder="1" applyAlignment="1">
      <alignment horizontal="right" vertical="center"/>
    </xf>
    <xf numFmtId="165" fontId="17" fillId="5" borderId="3" xfId="1" applyNumberFormat="1" applyFont="1" applyFill="1" applyBorder="1" applyAlignment="1">
      <alignment horizontal="left" vertical="center"/>
    </xf>
    <xf numFmtId="2" fontId="17" fillId="5" borderId="3" xfId="1" applyNumberFormat="1" applyFont="1" applyFill="1" applyBorder="1" applyAlignment="1">
      <alignment horizontal="right" vertical="center"/>
    </xf>
    <xf numFmtId="0" fontId="17" fillId="5" borderId="3" xfId="1" applyNumberFormat="1" applyFont="1" applyFill="1" applyBorder="1" applyAlignment="1">
      <alignment horizontal="left" vertical="center"/>
    </xf>
    <xf numFmtId="165" fontId="16" fillId="5" borderId="3" xfId="1" applyNumberFormat="1" applyFont="1" applyFill="1" applyBorder="1" applyAlignment="1">
      <alignment horizontal="left" vertical="center"/>
    </xf>
    <xf numFmtId="2" fontId="16" fillId="5" borderId="3" xfId="1" applyNumberFormat="1" applyFont="1" applyFill="1" applyBorder="1" applyAlignment="1">
      <alignment horizontal="right" vertical="center"/>
    </xf>
    <xf numFmtId="165" fontId="17" fillId="15" borderId="3" xfId="1" applyNumberFormat="1" applyFont="1" applyFill="1" applyBorder="1" applyAlignment="1">
      <alignment horizontal="left" vertical="center"/>
    </xf>
    <xf numFmtId="2" fontId="17" fillId="15" borderId="3" xfId="1" applyNumberFormat="1" applyFont="1" applyFill="1" applyBorder="1" applyAlignment="1">
      <alignment horizontal="right" vertical="center"/>
    </xf>
    <xf numFmtId="0" fontId="17" fillId="15" borderId="3" xfId="1" applyNumberFormat="1" applyFont="1" applyFill="1" applyBorder="1" applyAlignment="1">
      <alignment horizontal="left" vertical="center"/>
    </xf>
    <xf numFmtId="165" fontId="16" fillId="15" borderId="3" xfId="1" applyNumberFormat="1" applyFont="1" applyFill="1" applyBorder="1" applyAlignment="1">
      <alignment horizontal="left" vertical="center"/>
    </xf>
    <xf numFmtId="2" fontId="16" fillId="15" borderId="3" xfId="1" applyNumberFormat="1" applyFont="1" applyFill="1" applyBorder="1" applyAlignment="1">
      <alignment horizontal="right" vertical="center"/>
    </xf>
    <xf numFmtId="2" fontId="17" fillId="16" borderId="3" xfId="1" applyNumberFormat="1" applyFont="1" applyFill="1" applyBorder="1" applyAlignment="1">
      <alignment horizontal="right" vertical="center"/>
    </xf>
    <xf numFmtId="2" fontId="16" fillId="16" borderId="3" xfId="1" applyNumberFormat="1" applyFont="1" applyFill="1" applyBorder="1" applyAlignment="1">
      <alignment horizontal="right" vertical="center"/>
    </xf>
    <xf numFmtId="164" fontId="2" fillId="7" borderId="3" xfId="0" applyNumberFormat="1" applyFont="1" applyFill="1" applyBorder="1" applyAlignment="1">
      <alignment horizontal="right" vertical="center"/>
    </xf>
    <xf numFmtId="164" fontId="2" fillId="10" borderId="3" xfId="0" applyNumberFormat="1" applyFont="1" applyFill="1" applyBorder="1" applyAlignment="1">
      <alignment horizontal="right" vertical="center"/>
    </xf>
    <xf numFmtId="39" fontId="2" fillId="6" borderId="3" xfId="0" applyNumberFormat="1" applyFont="1" applyFill="1" applyBorder="1" applyAlignment="1">
      <alignment horizontal="right" vertical="center"/>
    </xf>
    <xf numFmtId="39" fontId="2" fillId="4" borderId="3" xfId="0" applyNumberFormat="1" applyFont="1" applyFill="1" applyBorder="1" applyAlignment="1">
      <alignment horizontal="right" vertical="center"/>
    </xf>
    <xf numFmtId="1" fontId="2" fillId="0" borderId="0" xfId="1" applyNumberFormat="1" applyFont="1" applyFill="1" applyBorder="1" applyAlignment="1">
      <alignment horizontal="right" vertical="center"/>
    </xf>
    <xf numFmtId="0" fontId="6" fillId="0" borderId="0" xfId="0" applyFont="1" applyFill="1"/>
    <xf numFmtId="0" fontId="3" fillId="0" borderId="0" xfId="0" applyFont="1" applyAlignment="1">
      <alignment vertical="center"/>
    </xf>
    <xf numFmtId="49" fontId="24" fillId="13" borderId="20" xfId="0" applyNumberFormat="1" applyFont="1" applyFill="1" applyBorder="1" applyAlignment="1">
      <alignment horizontal="left" vertical="center" wrapText="1"/>
    </xf>
    <xf numFmtId="49" fontId="27" fillId="13" borderId="20" xfId="0" applyNumberFormat="1" applyFont="1" applyFill="1" applyBorder="1" applyAlignment="1">
      <alignment horizontal="left" vertical="center" wrapText="1"/>
    </xf>
    <xf numFmtId="166" fontId="24" fillId="22" borderId="24" xfId="0" applyNumberFormat="1" applyFont="1" applyFill="1" applyBorder="1" applyAlignment="1">
      <alignment horizontal="right" vertical="center"/>
    </xf>
    <xf numFmtId="166" fontId="24" fillId="18" borderId="24" xfId="0" applyNumberFormat="1" applyFont="1" applyFill="1" applyBorder="1" applyAlignment="1">
      <alignment horizontal="right" vertical="center"/>
    </xf>
    <xf numFmtId="166" fontId="24" fillId="19" borderId="24" xfId="0" applyNumberFormat="1" applyFont="1" applyFill="1" applyBorder="1" applyAlignment="1">
      <alignment horizontal="right" vertical="center"/>
    </xf>
    <xf numFmtId="166" fontId="24" fillId="20" borderId="24" xfId="0" applyNumberFormat="1" applyFont="1" applyFill="1" applyBorder="1" applyAlignment="1">
      <alignment horizontal="right" vertical="center"/>
    </xf>
    <xf numFmtId="166" fontId="24" fillId="17" borderId="24" xfId="0" applyNumberFormat="1" applyFont="1" applyFill="1" applyBorder="1" applyAlignment="1">
      <alignment horizontal="right" vertical="center"/>
    </xf>
    <xf numFmtId="0" fontId="3" fillId="16" borderId="20" xfId="0" applyFont="1" applyFill="1" applyBorder="1" applyAlignment="1">
      <alignment horizontal="center" vertical="center"/>
    </xf>
    <xf numFmtId="4" fontId="20" fillId="21" borderId="24" xfId="0" applyNumberFormat="1" applyFont="1" applyFill="1" applyBorder="1" applyAlignment="1">
      <alignment horizontal="right"/>
    </xf>
    <xf numFmtId="4" fontId="20" fillId="5" borderId="24" xfId="0" applyNumberFormat="1" applyFont="1" applyFill="1" applyBorder="1" applyAlignment="1">
      <alignment horizontal="right"/>
    </xf>
    <xf numFmtId="167" fontId="29" fillId="4" borderId="24" xfId="0" applyNumberFormat="1" applyFont="1" applyFill="1" applyBorder="1" applyAlignment="1">
      <alignment horizontal="right" vertical="center"/>
    </xf>
    <xf numFmtId="4" fontId="26" fillId="25" borderId="25" xfId="0" applyNumberFormat="1" applyFont="1" applyFill="1" applyBorder="1" applyAlignment="1">
      <alignment horizontal="center"/>
    </xf>
    <xf numFmtId="4" fontId="26" fillId="25" borderId="33" xfId="0" applyNumberFormat="1" applyFont="1" applyFill="1" applyBorder="1" applyAlignment="1">
      <alignment horizontal="center"/>
    </xf>
    <xf numFmtId="4" fontId="20" fillId="26" borderId="20" xfId="0" applyNumberFormat="1" applyFont="1" applyFill="1" applyBorder="1" applyAlignment="1">
      <alignment horizontal="right"/>
    </xf>
    <xf numFmtId="0" fontId="3" fillId="27" borderId="36" xfId="0" applyFont="1" applyFill="1" applyBorder="1" applyAlignment="1">
      <alignment horizontal="center"/>
    </xf>
    <xf numFmtId="4" fontId="26" fillId="27" borderId="25" xfId="0" applyNumberFormat="1" applyFont="1" applyFill="1" applyBorder="1" applyAlignment="1">
      <alignment horizontal="center"/>
    </xf>
    <xf numFmtId="4" fontId="26" fillId="27" borderId="34" xfId="0" applyNumberFormat="1" applyFont="1" applyFill="1" applyBorder="1" applyAlignment="1">
      <alignment horizontal="center"/>
    </xf>
    <xf numFmtId="4" fontId="20" fillId="28" borderId="27" xfId="0" applyNumberFormat="1" applyFont="1" applyFill="1" applyBorder="1" applyAlignment="1">
      <alignment horizontal="right"/>
    </xf>
    <xf numFmtId="4" fontId="20" fillId="28" borderId="3" xfId="0" applyNumberFormat="1" applyFont="1" applyFill="1" applyBorder="1" applyAlignment="1">
      <alignment horizontal="right"/>
    </xf>
    <xf numFmtId="4" fontId="20" fillId="28" borderId="28" xfId="0" applyNumberFormat="1" applyFont="1" applyFill="1" applyBorder="1" applyAlignment="1">
      <alignment horizontal="right"/>
    </xf>
    <xf numFmtId="49" fontId="5" fillId="30" borderId="3" xfId="0" applyNumberFormat="1" applyFont="1" applyFill="1" applyBorder="1" applyAlignment="1">
      <alignment horizontal="left" vertical="center"/>
    </xf>
    <xf numFmtId="164" fontId="2" fillId="30" borderId="3" xfId="0" applyNumberFormat="1" applyFont="1" applyFill="1" applyBorder="1" applyAlignment="1">
      <alignment horizontal="right" vertical="center"/>
    </xf>
    <xf numFmtId="0" fontId="32" fillId="0" borderId="0" xfId="0" applyFont="1" applyFill="1"/>
    <xf numFmtId="2" fontId="32" fillId="0" borderId="0" xfId="0" applyNumberFormat="1" applyFont="1" applyFill="1"/>
    <xf numFmtId="0" fontId="33" fillId="0" borderId="0" xfId="0" applyFont="1" applyFill="1"/>
    <xf numFmtId="0" fontId="15" fillId="0" borderId="0" xfId="1" applyNumberFormat="1" applyFont="1" applyFill="1" applyBorder="1" applyAlignment="1">
      <alignment horizontal="right" wrapText="1"/>
    </xf>
    <xf numFmtId="0" fontId="20" fillId="8" borderId="3" xfId="1" applyNumberFormat="1" applyFont="1" applyFill="1" applyBorder="1" applyAlignment="1">
      <alignment horizontal="center" vertical="center"/>
    </xf>
    <xf numFmtId="2" fontId="20" fillId="8" borderId="3" xfId="1" applyNumberFormat="1" applyFont="1" applyFill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center"/>
    </xf>
    <xf numFmtId="0" fontId="20" fillId="15" borderId="3" xfId="1" applyNumberFormat="1" applyFont="1" applyFill="1" applyBorder="1" applyAlignment="1">
      <alignment horizontal="center" vertical="center"/>
    </xf>
    <xf numFmtId="2" fontId="20" fillId="15" borderId="3" xfId="1" applyNumberFormat="1" applyFont="1" applyFill="1" applyBorder="1" applyAlignment="1">
      <alignment horizontal="center" vertical="center"/>
    </xf>
    <xf numFmtId="2" fontId="20" fillId="16" borderId="3" xfId="1" applyNumberFormat="1" applyFont="1" applyFill="1" applyBorder="1" applyAlignment="1">
      <alignment horizontal="center" vertical="center"/>
    </xf>
    <xf numFmtId="2" fontId="20" fillId="2" borderId="3" xfId="1" applyNumberFormat="1" applyFont="1" applyFill="1" applyBorder="1" applyAlignment="1">
      <alignment horizontal="center" vertical="center"/>
    </xf>
    <xf numFmtId="0" fontId="20" fillId="5" borderId="3" xfId="1" applyNumberFormat="1" applyFont="1" applyFill="1" applyBorder="1" applyAlignment="1">
      <alignment horizontal="center" vertical="center"/>
    </xf>
    <xf numFmtId="2" fontId="20" fillId="5" borderId="3" xfId="1" applyNumberFormat="1" applyFont="1" applyFill="1" applyBorder="1" applyAlignment="1">
      <alignment horizontal="center" vertical="center"/>
    </xf>
    <xf numFmtId="167" fontId="35" fillId="31" borderId="37" xfId="0" applyNumberFormat="1" applyFont="1" applyFill="1" applyBorder="1" applyAlignment="1">
      <alignment horizontal="right" vertical="center"/>
    </xf>
    <xf numFmtId="49" fontId="34" fillId="31" borderId="38" xfId="0" applyNumberFormat="1" applyFont="1" applyFill="1" applyBorder="1" applyAlignment="1">
      <alignment horizontal="left" vertical="center" wrapText="1"/>
    </xf>
    <xf numFmtId="167" fontId="35" fillId="31" borderId="39" xfId="0" applyNumberFormat="1" applyFont="1" applyFill="1" applyBorder="1" applyAlignment="1">
      <alignment horizontal="right" vertical="center"/>
    </xf>
    <xf numFmtId="167" fontId="35" fillId="31" borderId="40" xfId="0" applyNumberFormat="1" applyFont="1" applyFill="1" applyBorder="1" applyAlignment="1">
      <alignment horizontal="right" vertical="center"/>
    </xf>
    <xf numFmtId="49" fontId="34" fillId="31" borderId="41" xfId="0" applyNumberFormat="1" applyFont="1" applyFill="1" applyBorder="1" applyAlignment="1">
      <alignment horizontal="left" vertical="center" wrapText="1"/>
    </xf>
    <xf numFmtId="167" fontId="35" fillId="31" borderId="42" xfId="0" applyNumberFormat="1" applyFont="1" applyFill="1" applyBorder="1" applyAlignment="1">
      <alignment horizontal="right" vertical="center"/>
    </xf>
    <xf numFmtId="49" fontId="34" fillId="31" borderId="43" xfId="0" applyNumberFormat="1" applyFont="1" applyFill="1" applyBorder="1" applyAlignment="1">
      <alignment horizontal="left" vertical="center" wrapText="1"/>
    </xf>
    <xf numFmtId="0" fontId="4" fillId="23" borderId="8" xfId="0" applyFont="1" applyFill="1" applyBorder="1" applyAlignment="1"/>
    <xf numFmtId="0" fontId="4" fillId="23" borderId="11" xfId="0" applyFont="1" applyFill="1" applyBorder="1" applyAlignment="1"/>
    <xf numFmtId="0" fontId="0" fillId="23" borderId="7" xfId="0" applyFill="1" applyBorder="1"/>
    <xf numFmtId="0" fontId="0" fillId="23" borderId="0" xfId="0" applyFill="1" applyBorder="1"/>
    <xf numFmtId="0" fontId="0" fillId="23" borderId="6" xfId="0" applyFill="1" applyBorder="1"/>
    <xf numFmtId="0" fontId="0" fillId="23" borderId="2" xfId="0" applyFill="1" applyBorder="1"/>
    <xf numFmtId="0" fontId="0" fillId="23" borderId="5" xfId="0" applyFill="1" applyBorder="1"/>
    <xf numFmtId="0" fontId="0" fillId="23" borderId="4" xfId="0" applyFill="1" applyBorder="1"/>
    <xf numFmtId="49" fontId="5" fillId="29" borderId="3" xfId="0" applyNumberFormat="1" applyFont="1" applyFill="1" applyBorder="1" applyAlignment="1">
      <alignment horizontal="left" vertical="center"/>
    </xf>
    <xf numFmtId="49" fontId="37" fillId="29" borderId="3" xfId="0" applyNumberFormat="1" applyFont="1" applyFill="1" applyBorder="1" applyAlignment="1">
      <alignment horizontal="left" vertical="center"/>
    </xf>
    <xf numFmtId="39" fontId="2" fillId="29" borderId="3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49" fontId="14" fillId="0" borderId="0" xfId="0" applyNumberFormat="1" applyFont="1" applyFill="1"/>
    <xf numFmtId="39" fontId="39" fillId="29" borderId="3" xfId="0" applyNumberFormat="1" applyFont="1" applyFill="1" applyBorder="1" applyAlignment="1">
      <alignment horizontal="right" vertical="center"/>
    </xf>
    <xf numFmtId="167" fontId="40" fillId="31" borderId="37" xfId="0" applyNumberFormat="1" applyFont="1" applyFill="1" applyBorder="1" applyAlignment="1">
      <alignment horizontal="right" vertical="center"/>
    </xf>
    <xf numFmtId="167" fontId="40" fillId="31" borderId="42" xfId="0" applyNumberFormat="1" applyFont="1" applyFill="1" applyBorder="1" applyAlignment="1">
      <alignment horizontal="right" vertical="center"/>
    </xf>
    <xf numFmtId="167" fontId="40" fillId="31" borderId="44" xfId="0" applyNumberFormat="1" applyFont="1" applyFill="1" applyBorder="1" applyAlignment="1">
      <alignment horizontal="right" vertical="center"/>
    </xf>
    <xf numFmtId="167" fontId="40" fillId="31" borderId="45" xfId="0" applyNumberFormat="1" applyFont="1" applyFill="1" applyBorder="1" applyAlignment="1">
      <alignment horizontal="right" vertical="center"/>
    </xf>
    <xf numFmtId="0" fontId="15" fillId="0" borderId="0" xfId="1" applyNumberFormat="1" applyFont="1" applyFill="1" applyBorder="1" applyAlignment="1">
      <alignment horizontal="right" wrapText="1"/>
    </xf>
    <xf numFmtId="167" fontId="35" fillId="31" borderId="0" xfId="0" applyNumberFormat="1" applyFont="1" applyFill="1" applyBorder="1" applyAlignment="1">
      <alignment horizontal="right" vertical="center"/>
    </xf>
    <xf numFmtId="167" fontId="40" fillId="31" borderId="0" xfId="0" applyNumberFormat="1" applyFont="1" applyFill="1" applyBorder="1" applyAlignment="1">
      <alignment horizontal="right" vertical="center"/>
    </xf>
    <xf numFmtId="2" fontId="2" fillId="5" borderId="3" xfId="1" applyNumberFormat="1" applyFont="1" applyFill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right" wrapText="1"/>
    </xf>
    <xf numFmtId="0" fontId="1" fillId="11" borderId="17" xfId="0" applyFont="1" applyFill="1" applyBorder="1"/>
    <xf numFmtId="0" fontId="1" fillId="11" borderId="18" xfId="0" applyFont="1" applyFill="1" applyBorder="1"/>
    <xf numFmtId="0" fontId="1" fillId="11" borderId="19" xfId="0" applyFont="1" applyFill="1" applyBorder="1"/>
    <xf numFmtId="0" fontId="1" fillId="12" borderId="18" xfId="0" applyFont="1" applyFill="1" applyBorder="1"/>
    <xf numFmtId="0" fontId="1" fillId="12" borderId="19" xfId="0" applyFont="1" applyFill="1" applyBorder="1"/>
    <xf numFmtId="0" fontId="1" fillId="0" borderId="0" xfId="0" applyFont="1"/>
    <xf numFmtId="14" fontId="20" fillId="8" borderId="3" xfId="1" applyNumberFormat="1" applyFont="1" applyFill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49" fontId="41" fillId="6" borderId="3" xfId="0" applyNumberFormat="1" applyFont="1" applyFill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4" fontId="26" fillId="23" borderId="47" xfId="0" applyNumberFormat="1" applyFont="1" applyFill="1" applyBorder="1" applyAlignment="1">
      <alignment horizontal="center"/>
    </xf>
    <xf numFmtId="4" fontId="20" fillId="24" borderId="23" xfId="0" applyNumberFormat="1" applyFont="1" applyFill="1" applyBorder="1" applyAlignment="1">
      <alignment horizontal="right"/>
    </xf>
    <xf numFmtId="4" fontId="26" fillId="24" borderId="31" xfId="0" applyNumberFormat="1" applyFont="1" applyFill="1" applyBorder="1" applyAlignment="1">
      <alignment horizontal="right"/>
    </xf>
    <xf numFmtId="4" fontId="26" fillId="23" borderId="25" xfId="0" applyNumberFormat="1" applyFont="1" applyFill="1" applyBorder="1" applyAlignment="1">
      <alignment horizontal="center"/>
    </xf>
    <xf numFmtId="4" fontId="26" fillId="23" borderId="26" xfId="0" applyNumberFormat="1" applyFont="1" applyFill="1" applyBorder="1" applyAlignment="1">
      <alignment horizontal="center"/>
    </xf>
    <xf numFmtId="4" fontId="20" fillId="24" borderId="27" xfId="0" applyNumberFormat="1" applyFont="1" applyFill="1" applyBorder="1" applyAlignment="1">
      <alignment horizontal="right"/>
    </xf>
    <xf numFmtId="4" fontId="20" fillId="24" borderId="28" xfId="0" applyNumberFormat="1" applyFont="1" applyFill="1" applyBorder="1" applyAlignment="1">
      <alignment horizontal="right"/>
    </xf>
    <xf numFmtId="4" fontId="26" fillId="24" borderId="29" xfId="0" applyNumberFormat="1" applyFont="1" applyFill="1" applyBorder="1" applyAlignment="1">
      <alignment horizontal="right"/>
    </xf>
    <xf numFmtId="4" fontId="26" fillId="24" borderId="30" xfId="0" applyNumberFormat="1" applyFont="1" applyFill="1" applyBorder="1" applyAlignment="1">
      <alignment horizontal="right"/>
    </xf>
    <xf numFmtId="0" fontId="15" fillId="0" borderId="0" xfId="1" applyNumberFormat="1" applyFont="1" applyFill="1" applyBorder="1" applyAlignment="1">
      <alignment horizontal="right" wrapText="1"/>
    </xf>
    <xf numFmtId="49" fontId="24" fillId="13" borderId="20" xfId="0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168" fontId="17" fillId="3" borderId="3" xfId="1" applyNumberFormat="1" applyFont="1" applyFill="1" applyBorder="1" applyAlignment="1">
      <alignment horizontal="right" vertical="center"/>
    </xf>
    <xf numFmtId="168" fontId="17" fillId="5" borderId="3" xfId="1" applyNumberFormat="1" applyFont="1" applyFill="1" applyBorder="1" applyAlignment="1">
      <alignment horizontal="right" vertical="center"/>
    </xf>
    <xf numFmtId="168" fontId="16" fillId="5" borderId="3" xfId="1" applyNumberFormat="1" applyFont="1" applyFill="1" applyBorder="1" applyAlignment="1">
      <alignment horizontal="right" vertical="center"/>
    </xf>
    <xf numFmtId="168" fontId="16" fillId="3" borderId="3" xfId="1" applyNumberFormat="1" applyFont="1" applyFill="1" applyBorder="1" applyAlignment="1">
      <alignment horizontal="right" vertical="center"/>
    </xf>
    <xf numFmtId="168" fontId="17" fillId="2" borderId="3" xfId="1" applyNumberFormat="1" applyFont="1" applyFill="1" applyBorder="1" applyAlignment="1">
      <alignment horizontal="right" vertical="center"/>
    </xf>
    <xf numFmtId="168" fontId="16" fillId="2" borderId="3" xfId="1" applyNumberFormat="1" applyFont="1" applyFill="1" applyBorder="1" applyAlignment="1">
      <alignment horizontal="right" vertical="center"/>
    </xf>
    <xf numFmtId="168" fontId="17" fillId="8" borderId="3" xfId="1" applyNumberFormat="1" applyFont="1" applyFill="1" applyBorder="1" applyAlignment="1">
      <alignment horizontal="right" vertical="center"/>
    </xf>
    <xf numFmtId="168" fontId="16" fillId="8" borderId="3" xfId="1" applyNumberFormat="1" applyFont="1" applyFill="1" applyBorder="1" applyAlignment="1">
      <alignment horizontal="right" vertical="center"/>
    </xf>
    <xf numFmtId="168" fontId="17" fillId="15" borderId="3" xfId="1" applyNumberFormat="1" applyFont="1" applyFill="1" applyBorder="1" applyAlignment="1">
      <alignment horizontal="right" vertical="center"/>
    </xf>
    <xf numFmtId="168" fontId="16" fillId="15" borderId="3" xfId="1" applyNumberFormat="1" applyFont="1" applyFill="1" applyBorder="1" applyAlignment="1">
      <alignment horizontal="right" vertical="center"/>
    </xf>
    <xf numFmtId="168" fontId="17" fillId="16" borderId="3" xfId="1" applyNumberFormat="1" applyFont="1" applyFill="1" applyBorder="1" applyAlignment="1">
      <alignment horizontal="right" vertical="center"/>
    </xf>
    <xf numFmtId="168" fontId="16" fillId="16" borderId="3" xfId="1" applyNumberFormat="1" applyFont="1" applyFill="1" applyBorder="1" applyAlignment="1">
      <alignment horizontal="right" vertical="center"/>
    </xf>
    <xf numFmtId="168" fontId="14" fillId="0" borderId="0" xfId="0" applyNumberFormat="1" applyFont="1" applyFill="1"/>
    <xf numFmtId="4" fontId="26" fillId="24" borderId="27" xfId="0" applyNumberFormat="1" applyFont="1" applyFill="1" applyBorder="1" applyAlignment="1">
      <alignment horizontal="right"/>
    </xf>
    <xf numFmtId="4" fontId="26" fillId="24" borderId="28" xfId="0" applyNumberFormat="1" applyFont="1" applyFill="1" applyBorder="1" applyAlignment="1">
      <alignment horizontal="right"/>
    </xf>
    <xf numFmtId="4" fontId="26" fillId="21" borderId="24" xfId="0" applyNumberFormat="1" applyFont="1" applyFill="1" applyBorder="1" applyAlignment="1">
      <alignment horizontal="right"/>
    </xf>
    <xf numFmtId="4" fontId="26" fillId="5" borderId="24" xfId="0" applyNumberFormat="1" applyFont="1" applyFill="1" applyBorder="1" applyAlignment="1">
      <alignment horizontal="right"/>
    </xf>
    <xf numFmtId="0" fontId="38" fillId="0" borderId="0" xfId="0" applyFont="1"/>
    <xf numFmtId="166" fontId="27" fillId="17" borderId="24" xfId="0" applyNumberFormat="1" applyFont="1" applyFill="1" applyBorder="1" applyAlignment="1">
      <alignment horizontal="right" vertical="center"/>
    </xf>
    <xf numFmtId="4" fontId="26" fillId="26" borderId="20" xfId="0" applyNumberFormat="1" applyFont="1" applyFill="1" applyBorder="1" applyAlignment="1">
      <alignment horizontal="right"/>
    </xf>
    <xf numFmtId="166" fontId="27" fillId="19" borderId="24" xfId="0" applyNumberFormat="1" applyFont="1" applyFill="1" applyBorder="1" applyAlignment="1">
      <alignment horizontal="right" vertical="center"/>
    </xf>
    <xf numFmtId="4" fontId="26" fillId="24" borderId="23" xfId="0" applyNumberFormat="1" applyFont="1" applyFill="1" applyBorder="1" applyAlignment="1">
      <alignment horizontal="right"/>
    </xf>
    <xf numFmtId="166" fontId="27" fillId="20" borderId="24" xfId="0" applyNumberFormat="1" applyFont="1" applyFill="1" applyBorder="1" applyAlignment="1">
      <alignment horizontal="right" vertical="center"/>
    </xf>
    <xf numFmtId="166" fontId="27" fillId="22" borderId="24" xfId="0" applyNumberFormat="1" applyFont="1" applyFill="1" applyBorder="1" applyAlignment="1">
      <alignment horizontal="right" vertical="center"/>
    </xf>
    <xf numFmtId="167" fontId="42" fillId="4" borderId="24" xfId="0" applyNumberFormat="1" applyFont="1" applyFill="1" applyBorder="1" applyAlignment="1">
      <alignment horizontal="right" vertical="center"/>
    </xf>
    <xf numFmtId="4" fontId="26" fillId="28" borderId="27" xfId="0" applyNumberFormat="1" applyFont="1" applyFill="1" applyBorder="1" applyAlignment="1">
      <alignment horizontal="right"/>
    </xf>
    <xf numFmtId="4" fontId="26" fillId="28" borderId="3" xfId="0" applyNumberFormat="1" applyFont="1" applyFill="1" applyBorder="1" applyAlignment="1">
      <alignment horizontal="right"/>
    </xf>
    <xf numFmtId="4" fontId="26" fillId="28" borderId="28" xfId="0" applyNumberFormat="1" applyFont="1" applyFill="1" applyBorder="1" applyAlignment="1">
      <alignment horizontal="right"/>
    </xf>
    <xf numFmtId="168" fontId="43" fillId="0" borderId="0" xfId="0" applyNumberFormat="1" applyFont="1" applyFill="1"/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49" fontId="27" fillId="13" borderId="20" xfId="0" applyNumberFormat="1" applyFont="1" applyFill="1" applyBorder="1" applyAlignment="1">
      <alignment horizontal="left" vertical="center"/>
    </xf>
    <xf numFmtId="0" fontId="16" fillId="0" borderId="0" xfId="0" applyFont="1" applyFill="1"/>
    <xf numFmtId="166" fontId="27" fillId="18" borderId="24" xfId="0" applyNumberFormat="1" applyFont="1" applyFill="1" applyBorder="1" applyAlignment="1">
      <alignment horizontal="right" vertical="center"/>
    </xf>
    <xf numFmtId="0" fontId="45" fillId="14" borderId="0" xfId="0" applyFont="1" applyFill="1" applyAlignment="1">
      <alignment horizontal="left"/>
    </xf>
    <xf numFmtId="0" fontId="3" fillId="16" borderId="0" xfId="0" applyFont="1" applyFill="1" applyBorder="1" applyAlignment="1">
      <alignment horizontal="center" vertical="center"/>
    </xf>
    <xf numFmtId="49" fontId="24" fillId="13" borderId="5" xfId="0" applyNumberFormat="1" applyFont="1" applyFill="1" applyBorder="1" applyAlignment="1">
      <alignment horizontal="left" vertical="center"/>
    </xf>
    <xf numFmtId="49" fontId="24" fillId="13" borderId="5" xfId="0" applyNumberFormat="1" applyFont="1" applyFill="1" applyBorder="1" applyAlignment="1">
      <alignment horizontal="left" vertical="center" wrapText="1"/>
    </xf>
    <xf numFmtId="49" fontId="27" fillId="13" borderId="5" xfId="0" applyNumberFormat="1" applyFont="1" applyFill="1" applyBorder="1" applyAlignment="1">
      <alignment horizontal="left" vertical="center"/>
    </xf>
    <xf numFmtId="49" fontId="27" fillId="13" borderId="5" xfId="0" applyNumberFormat="1" applyFont="1" applyFill="1" applyBorder="1" applyAlignment="1">
      <alignment horizontal="left" vertical="center" wrapText="1"/>
    </xf>
    <xf numFmtId="4" fontId="26" fillId="27" borderId="33" xfId="0" applyNumberFormat="1" applyFont="1" applyFill="1" applyBorder="1" applyAlignment="1">
      <alignment horizontal="center"/>
    </xf>
    <xf numFmtId="4" fontId="20" fillId="28" borderId="20" xfId="0" applyNumberFormat="1" applyFont="1" applyFill="1" applyBorder="1" applyAlignment="1">
      <alignment horizontal="right"/>
    </xf>
    <xf numFmtId="0" fontId="47" fillId="0" borderId="0" xfId="1" applyNumberFormat="1" applyFont="1" applyFill="1" applyBorder="1" applyAlignment="1">
      <alignment vertical="center" wrapText="1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38" fillId="0" borderId="0" xfId="0" applyFont="1" applyBorder="1" applyAlignment="1">
      <alignment horizontal="center" vertical="center"/>
    </xf>
    <xf numFmtId="0" fontId="3" fillId="27" borderId="0" xfId="0" applyFont="1" applyFill="1" applyBorder="1" applyAlignment="1">
      <alignment horizontal="center"/>
    </xf>
    <xf numFmtId="4" fontId="26" fillId="27" borderId="0" xfId="0" applyNumberFormat="1" applyFont="1" applyFill="1" applyBorder="1" applyAlignment="1">
      <alignment horizontal="center"/>
    </xf>
    <xf numFmtId="4" fontId="20" fillId="28" borderId="0" xfId="0" applyNumberFormat="1" applyFont="1" applyFill="1" applyBorder="1" applyAlignment="1">
      <alignment horizontal="right"/>
    </xf>
    <xf numFmtId="4" fontId="26" fillId="28" borderId="0" xfId="0" applyNumberFormat="1" applyFont="1" applyFill="1" applyBorder="1" applyAlignment="1">
      <alignment horizontal="right"/>
    </xf>
    <xf numFmtId="1" fontId="48" fillId="0" borderId="0" xfId="1" applyNumberFormat="1" applyFont="1" applyFill="1" applyBorder="1" applyAlignment="1">
      <alignment horizontal="right" vertical="center"/>
    </xf>
    <xf numFmtId="0" fontId="21" fillId="0" borderId="0" xfId="1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Border="1" applyAlignment="1">
      <alignment horizontal="right" wrapText="1"/>
    </xf>
    <xf numFmtId="0" fontId="21" fillId="0" borderId="0" xfId="1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Border="1" applyAlignment="1">
      <alignment horizontal="right" wrapText="1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6" fillId="23" borderId="10" xfId="0" applyFont="1" applyFill="1" applyBorder="1" applyAlignment="1">
      <alignment horizontal="center"/>
    </xf>
    <xf numFmtId="0" fontId="44" fillId="0" borderId="18" xfId="0" applyFont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wrapText="1"/>
    </xf>
    <xf numFmtId="0" fontId="10" fillId="5" borderId="13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center" wrapText="1"/>
    </xf>
    <xf numFmtId="0" fontId="10" fillId="12" borderId="13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46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wrapText="1"/>
    </xf>
    <xf numFmtId="0" fontId="10" fillId="11" borderId="13" xfId="0" applyFont="1" applyFill="1" applyBorder="1" applyAlignment="1">
      <alignment horizontal="center"/>
    </xf>
    <xf numFmtId="0" fontId="46" fillId="0" borderId="5" xfId="1" applyNumberFormat="1" applyFont="1" applyFill="1" applyBorder="1" applyAlignment="1">
      <alignment horizontal="right" wrapText="1"/>
    </xf>
    <xf numFmtId="0" fontId="46" fillId="0" borderId="0" xfId="1" applyNumberFormat="1" applyFont="1" applyFill="1" applyBorder="1" applyAlignment="1">
      <alignment horizontal="right" wrapText="1"/>
    </xf>
    <xf numFmtId="0" fontId="17" fillId="5" borderId="9" xfId="1" applyNumberFormat="1" applyFont="1" applyFill="1" applyBorder="1" applyAlignment="1">
      <alignment horizontal="center" vertical="center"/>
    </xf>
    <xf numFmtId="0" fontId="17" fillId="5" borderId="1" xfId="1" applyNumberFormat="1" applyFont="1" applyFill="1" applyBorder="1" applyAlignment="1">
      <alignment horizontal="center" vertical="center"/>
    </xf>
    <xf numFmtId="2" fontId="22" fillId="5" borderId="20" xfId="1" applyNumberFormat="1" applyFont="1" applyFill="1" applyBorder="1" applyAlignment="1">
      <alignment horizontal="center" vertical="center" wrapText="1"/>
    </xf>
    <xf numFmtId="2" fontId="22" fillId="5" borderId="21" xfId="1" applyNumberFormat="1" applyFont="1" applyFill="1" applyBorder="1" applyAlignment="1">
      <alignment horizontal="center" vertical="center" wrapText="1"/>
    </xf>
    <xf numFmtId="2" fontId="22" fillId="5" borderId="22" xfId="1" applyNumberFormat="1" applyFont="1" applyFill="1" applyBorder="1" applyAlignment="1">
      <alignment horizontal="center" vertical="center" wrapText="1"/>
    </xf>
    <xf numFmtId="2" fontId="22" fillId="3" borderId="3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 wrapText="1"/>
    </xf>
    <xf numFmtId="0" fontId="15" fillId="0" borderId="5" xfId="1" applyNumberFormat="1" applyFont="1" applyFill="1" applyBorder="1" applyAlignment="1">
      <alignment horizontal="right" wrapText="1"/>
    </xf>
    <xf numFmtId="0" fontId="15" fillId="0" borderId="0" xfId="1" applyNumberFormat="1" applyFont="1" applyFill="1" applyBorder="1" applyAlignment="1">
      <alignment horizontal="right" wrapText="1"/>
    </xf>
    <xf numFmtId="0" fontId="21" fillId="0" borderId="0" xfId="1" applyNumberFormat="1" applyFont="1" applyFill="1" applyBorder="1" applyAlignment="1">
      <alignment horizontal="left" vertical="center" wrapText="1"/>
    </xf>
    <xf numFmtId="0" fontId="17" fillId="8" borderId="9" xfId="1" applyNumberFormat="1" applyFont="1" applyFill="1" applyBorder="1" applyAlignment="1">
      <alignment horizontal="center" vertical="center"/>
    </xf>
    <xf numFmtId="0" fontId="17" fillId="8" borderId="1" xfId="1" applyNumberFormat="1" applyFont="1" applyFill="1" applyBorder="1" applyAlignment="1">
      <alignment horizontal="center" vertical="center"/>
    </xf>
    <xf numFmtId="2" fontId="22" fillId="8" borderId="20" xfId="1" applyNumberFormat="1" applyFont="1" applyFill="1" applyBorder="1" applyAlignment="1">
      <alignment horizontal="center" vertical="center" wrapText="1"/>
    </xf>
    <xf numFmtId="2" fontId="22" fillId="8" borderId="21" xfId="1" applyNumberFormat="1" applyFont="1" applyFill="1" applyBorder="1" applyAlignment="1">
      <alignment horizontal="center" vertical="center" wrapText="1"/>
    </xf>
    <xf numFmtId="2" fontId="22" fillId="8" borderId="22" xfId="1" applyNumberFormat="1" applyFont="1" applyFill="1" applyBorder="1" applyAlignment="1">
      <alignment horizontal="center" vertical="center" wrapText="1"/>
    </xf>
    <xf numFmtId="2" fontId="22" fillId="2" borderId="3" xfId="1" applyNumberFormat="1" applyFont="1" applyFill="1" applyBorder="1" applyAlignment="1">
      <alignment horizontal="center" vertical="center" wrapText="1"/>
    </xf>
    <xf numFmtId="0" fontId="17" fillId="15" borderId="9" xfId="1" applyNumberFormat="1" applyFont="1" applyFill="1" applyBorder="1" applyAlignment="1">
      <alignment horizontal="center" vertical="center"/>
    </xf>
    <xf numFmtId="0" fontId="17" fillId="15" borderId="1" xfId="1" applyNumberFormat="1" applyFont="1" applyFill="1" applyBorder="1" applyAlignment="1">
      <alignment horizontal="center" vertical="center"/>
    </xf>
    <xf numFmtId="2" fontId="22" fillId="15" borderId="20" xfId="1" applyNumberFormat="1" applyFont="1" applyFill="1" applyBorder="1" applyAlignment="1">
      <alignment horizontal="center" vertical="center" wrapText="1"/>
    </xf>
    <xf numFmtId="2" fontId="22" fillId="15" borderId="21" xfId="1" applyNumberFormat="1" applyFont="1" applyFill="1" applyBorder="1" applyAlignment="1">
      <alignment horizontal="center" vertical="center" wrapText="1"/>
    </xf>
    <xf numFmtId="2" fontId="22" fillId="15" borderId="22" xfId="1" applyNumberFormat="1" applyFont="1" applyFill="1" applyBorder="1" applyAlignment="1">
      <alignment horizontal="center" vertical="center" wrapText="1"/>
    </xf>
    <xf numFmtId="2" fontId="22" fillId="16" borderId="3" xfId="1" applyNumberFormat="1" applyFont="1" applyFill="1" applyBorder="1" applyAlignment="1">
      <alignment horizontal="center" vertical="center" wrapText="1"/>
    </xf>
    <xf numFmtId="2" fontId="22" fillId="5" borderId="3" xfId="1" applyNumberFormat="1" applyFont="1" applyFill="1" applyBorder="1" applyAlignment="1">
      <alignment horizontal="center" vertical="center" wrapText="1"/>
    </xf>
    <xf numFmtId="0" fontId="30" fillId="27" borderId="35" xfId="0" applyFont="1" applyFill="1" applyBorder="1" applyAlignment="1">
      <alignment horizontal="center" vertical="center"/>
    </xf>
    <xf numFmtId="0" fontId="30" fillId="27" borderId="32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1" fillId="12" borderId="35" xfId="0" applyFont="1" applyFill="1" applyBorder="1" applyAlignment="1">
      <alignment horizontal="center" vertical="center"/>
    </xf>
    <xf numFmtId="0" fontId="31" fillId="12" borderId="36" xfId="0" applyFont="1" applyFill="1" applyBorder="1" applyAlignment="1">
      <alignment horizontal="center" vertical="center"/>
    </xf>
    <xf numFmtId="0" fontId="31" fillId="25" borderId="35" xfId="0" applyFont="1" applyFill="1" applyBorder="1" applyAlignment="1">
      <alignment horizontal="center" vertical="center"/>
    </xf>
    <xf numFmtId="0" fontId="31" fillId="25" borderId="36" xfId="0" applyFont="1" applyFill="1" applyBorder="1" applyAlignment="1">
      <alignment horizontal="center" vertical="center"/>
    </xf>
    <xf numFmtId="0" fontId="31" fillId="12" borderId="32" xfId="0" applyFont="1" applyFill="1" applyBorder="1" applyAlignment="1">
      <alignment horizontal="center" vertical="center"/>
    </xf>
    <xf numFmtId="0" fontId="31" fillId="11" borderId="35" xfId="0" applyFont="1" applyFill="1" applyBorder="1" applyAlignment="1">
      <alignment horizontal="center" vertical="center"/>
    </xf>
    <xf numFmtId="0" fontId="31" fillId="11" borderId="32" xfId="0" applyFont="1" applyFill="1" applyBorder="1" applyAlignment="1">
      <alignment horizontal="center" vertical="center"/>
    </xf>
    <xf numFmtId="0" fontId="31" fillId="11" borderId="36" xfId="0" applyFont="1" applyFill="1" applyBorder="1" applyAlignment="1">
      <alignment horizontal="center" vertical="center"/>
    </xf>
    <xf numFmtId="0" fontId="31" fillId="5" borderId="35" xfId="0" applyFont="1" applyFill="1" applyBorder="1" applyAlignment="1">
      <alignment horizontal="center" vertical="center"/>
    </xf>
    <xf numFmtId="0" fontId="31" fillId="5" borderId="36" xfId="0" applyFont="1" applyFill="1" applyBorder="1" applyAlignment="1">
      <alignment horizontal="center" vertical="center"/>
    </xf>
    <xf numFmtId="0" fontId="31" fillId="15" borderId="35" xfId="0" applyFont="1" applyFill="1" applyBorder="1" applyAlignment="1">
      <alignment horizontal="center" vertical="center"/>
    </xf>
    <xf numFmtId="0" fontId="31" fillId="15" borderId="36" xfId="0" applyFont="1" applyFill="1" applyBorder="1" applyAlignment="1">
      <alignment horizontal="center" vertical="center"/>
    </xf>
    <xf numFmtId="0" fontId="31" fillId="3" borderId="35" xfId="0" applyFont="1" applyFill="1" applyBorder="1" applyAlignment="1">
      <alignment horizontal="center" vertical="center"/>
    </xf>
    <xf numFmtId="0" fontId="31" fillId="3" borderId="36" xfId="0" applyFont="1" applyFill="1" applyBorder="1" applyAlignment="1">
      <alignment horizontal="center" vertical="center"/>
    </xf>
    <xf numFmtId="0" fontId="31" fillId="3" borderId="32" xfId="0" applyFont="1" applyFill="1" applyBorder="1" applyAlignment="1">
      <alignment horizontal="center" vertical="center"/>
    </xf>
    <xf numFmtId="0" fontId="31" fillId="5" borderId="32" xfId="0" applyFont="1" applyFill="1" applyBorder="1" applyAlignment="1">
      <alignment horizontal="center" vertical="center"/>
    </xf>
    <xf numFmtId="0" fontId="31" fillId="21" borderId="35" xfId="0" applyFont="1" applyFill="1" applyBorder="1" applyAlignment="1">
      <alignment horizontal="center" vertical="center"/>
    </xf>
    <xf numFmtId="0" fontId="31" fillId="21" borderId="32" xfId="0" applyFont="1" applyFill="1" applyBorder="1" applyAlignment="1">
      <alignment horizontal="center" vertical="center"/>
    </xf>
    <xf numFmtId="0" fontId="31" fillId="21" borderId="36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rgb="FFB7FFC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rgb="FFB7FFC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rgb="FFB7FFC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rgb="FFB7FFCF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Times New Roman"/>
        <family val="1"/>
        <charset val="204"/>
        <scheme val="none"/>
      </font>
      <numFmt numFmtId="167" formatCode="#,##0.00;\-#\ ###\ ##0.00;0.00"/>
      <fill>
        <patternFill patternType="solid">
          <fgColor rgb="FFFFFFFF"/>
          <bgColor theme="7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204"/>
        <scheme val="none"/>
      </font>
      <numFmt numFmtId="166" formatCode="#,##0.00_ ;\-#,##0.00\ "/>
      <fill>
        <patternFill patternType="solid">
          <fgColor indexed="9"/>
          <bgColor rgb="FFEAE1FB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204"/>
        <scheme val="none"/>
      </font>
      <numFmt numFmtId="166" formatCode="#,##0.00_ ;\-#,##0.00\ "/>
      <fill>
        <patternFill patternType="solid">
          <fgColor indexed="9"/>
          <bgColor theme="5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204"/>
        <scheme val="none"/>
      </font>
      <numFmt numFmtId="166" formatCode="#,##0.00_ ;\-#,##0.00\ "/>
      <fill>
        <patternFill patternType="solid">
          <fgColor indexed="9"/>
          <bgColor theme="9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rgb="FFC0F6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rgb="FFC0F6FC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204"/>
        <scheme val="none"/>
      </font>
      <numFmt numFmtId="166" formatCode="#,##0.00_ ;\-#,##0.00\ "/>
      <fill>
        <patternFill patternType="solid">
          <fgColor indexed="9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204"/>
        <scheme val="none"/>
      </font>
      <numFmt numFmtId="166" formatCode="#,##0.00_ ;\-#,##0.00\ "/>
      <fill>
        <patternFill patternType="solid">
          <fgColor indexed="9"/>
          <bgColor theme="7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204"/>
        <scheme val="none"/>
      </font>
      <numFmt numFmtId="166" formatCode="#,##0.00_ ;\-#,##0.00\ "/>
      <fill>
        <patternFill patternType="solid">
          <fgColor indexed="9"/>
          <bgColor theme="9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204"/>
        <scheme val="none"/>
      </font>
      <numFmt numFmtId="166" formatCode="#,##0.00_ ;\-#,##0.00\ "/>
      <fill>
        <patternFill patternType="solid">
          <fgColor indexed="9"/>
          <bgColor theme="7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204"/>
        <scheme val="none"/>
      </font>
      <numFmt numFmtId="166" formatCode="#,##0.00_ ;\-#,##0.00\ "/>
      <fill>
        <patternFill patternType="solid">
          <fgColor indexed="9"/>
          <bgColor theme="5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204"/>
        <scheme val="none"/>
      </font>
      <numFmt numFmtId="4" formatCode="#,##0.00"/>
      <fill>
        <patternFill patternType="solid">
          <fgColor indexed="9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204"/>
        <scheme val="none"/>
      </font>
      <numFmt numFmtId="166" formatCode="#,##0.00_ ;\-#,##0.00\ "/>
      <fill>
        <patternFill patternType="solid">
          <fgColor indexed="9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</dxf>
    <dxf>
      <border outline="0">
        <right style="medium">
          <color indexed="64"/>
        </right>
      </border>
    </dxf>
  </dxfs>
  <tableStyles count="0" defaultTableStyle="TableStyleMedium2" defaultPivotStyle="PivotStyleLight16"/>
  <colors>
    <mruColors>
      <color rgb="FF6CF1F4"/>
      <color rgb="FFC0F6FC"/>
      <color rgb="FFB7FFCF"/>
      <color rgb="FF944CC0"/>
      <color rgb="FFD2C0F6"/>
      <color rgb="FFEAE1FB"/>
      <color rgb="FFE0D3F9"/>
      <color rgb="FFF03510"/>
      <color rgb="FFE21E56"/>
      <color rgb="FF9D7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customXml" Target="../customXml/item1.xml"/><Relationship Id="rId47" Type="http://schemas.openxmlformats.org/officeDocument/2006/relationships/customXml" Target="../customXml/item6.xml"/><Relationship Id="rId50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4.xml"/><Relationship Id="rId53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4" Type="http://schemas.openxmlformats.org/officeDocument/2006/relationships/customXml" Target="../customXml/item3.xml"/><Relationship Id="rId52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customXml" Target="../customXml/item2.xml"/><Relationship Id="rId48" Type="http://schemas.openxmlformats.org/officeDocument/2006/relationships/customXml" Target="../customXml/item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tyles" Target="styles.xml"/><Relationship Id="rId46" Type="http://schemas.openxmlformats.org/officeDocument/2006/relationships/customXml" Target="../customXml/item5.xml"/><Relationship Id="rId20" Type="http://schemas.openxmlformats.org/officeDocument/2006/relationships/externalLink" Target="externalLinks/externalLink3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theme" Target="theme/theme1.xml"/><Relationship Id="rId49" Type="http://schemas.openxmlformats.org/officeDocument/2006/relationships/customXml" Target="../customXml/item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ставки </a:t>
            </a:r>
            <a:r>
              <a:rPr lang="ru-RU" b="1">
                <a:solidFill>
                  <a:sysClr val="windowText" lastClr="000000"/>
                </a:solidFill>
              </a:rPr>
              <a:t>по новым </a:t>
            </a:r>
            <a:r>
              <a:rPr lang="ru-RU" b="1">
                <a:solidFill>
                  <a:srgbClr val="C00000"/>
                </a:solidFill>
              </a:rPr>
              <a:t>КРЕДИТАМ</a:t>
            </a:r>
            <a:r>
              <a:rPr lang="ru-RU" b="1">
                <a:solidFill>
                  <a:sysClr val="windowText" lastClr="000000"/>
                </a:solidFill>
              </a:rPr>
              <a:t>,</a:t>
            </a:r>
            <a:r>
              <a:rPr lang="ru-RU" b="0">
                <a:solidFill>
                  <a:schemeClr val="bg1">
                    <a:lumMod val="50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0.22338197946718269"/>
          <c:y val="2.3307333448522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8.3857300623018147E-2"/>
          <c:y val="0.24412120996187694"/>
          <c:w val="0.8930632418932497"/>
          <c:h val="0.53805765795112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ГЛАВНАЯ!$B$52</c:f>
              <c:strCache>
                <c:ptCount val="1"/>
                <c:pt idx="0">
                  <c:v>янв.22</c:v>
                </c:pt>
              </c:strCache>
            </c:strRef>
          </c:tx>
          <c:spPr>
            <a:solidFill>
              <a:srgbClr val="D2C0F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44CC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ГЛАВНАЯ!$A$53:$A$54</c:f>
              <c:strCache>
                <c:ptCount val="2"/>
                <c:pt idx="0">
                  <c:v>физические лица</c:v>
                </c:pt>
                <c:pt idx="1">
                  <c:v>юридические лица</c:v>
                </c:pt>
              </c:strCache>
            </c:strRef>
          </c:cat>
          <c:val>
            <c:numRef>
              <c:f>ГЛАВНАЯ!$B$53:$B$54</c:f>
              <c:numCache>
                <c:formatCode>#,##0.00</c:formatCode>
                <c:ptCount val="2"/>
                <c:pt idx="0">
                  <c:v>11.69960466925977</c:v>
                </c:pt>
                <c:pt idx="1">
                  <c:v>13.440493916798793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0-43BE-AF8C-8E22F8C51DE0}"/>
            </c:ext>
          </c:extLst>
        </c:ser>
        <c:ser>
          <c:idx val="1"/>
          <c:order val="1"/>
          <c:tx>
            <c:strRef>
              <c:f>ГЛАВНАЯ!$C$52</c:f>
              <c:strCache>
                <c:ptCount val="1"/>
                <c:pt idx="0">
                  <c:v>янв.23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ГЛАВНАЯ!$A$53:$A$54</c:f>
              <c:strCache>
                <c:ptCount val="2"/>
                <c:pt idx="0">
                  <c:v>физические лица</c:v>
                </c:pt>
                <c:pt idx="1">
                  <c:v>юридические лица</c:v>
                </c:pt>
              </c:strCache>
            </c:strRef>
          </c:cat>
          <c:val>
            <c:numRef>
              <c:f>ГЛАВНАЯ!$C$53:$C$54</c:f>
              <c:numCache>
                <c:formatCode>#,##0.00</c:formatCode>
                <c:ptCount val="2"/>
                <c:pt idx="0">
                  <c:v>11.505217804158956</c:v>
                </c:pt>
                <c:pt idx="1">
                  <c:v>9.9730684237736114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0-43BE-AF8C-8E22F8C5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447519"/>
        <c:axId val="1445447103"/>
      </c:barChart>
      <c:catAx>
        <c:axId val="14454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45447103"/>
        <c:crosses val="autoZero"/>
        <c:auto val="1"/>
        <c:lblAlgn val="ctr"/>
        <c:lblOffset val="100"/>
        <c:noMultiLvlLbl val="0"/>
      </c:catAx>
      <c:valAx>
        <c:axId val="1445447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4544751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24882560616231"/>
          <c:y val="0.89704506379416293"/>
          <c:w val="0.45529060776704694"/>
          <c:h val="7.9647501042258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4">
          <a:lumMod val="7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</a:t>
            </a:r>
            <a:r>
              <a:rPr lang="ru-RU" sz="1200" b="0" baseline="0">
                <a:solidFill>
                  <a:sysClr val="windowText" lastClr="000000"/>
                </a:solidFill>
              </a:rPr>
              <a:t> по </a:t>
            </a:r>
            <a:r>
              <a:rPr lang="ru-RU" sz="1200" b="1" u="sng" baseline="0">
                <a:solidFill>
                  <a:sysClr val="windowText" lastClr="000000"/>
                </a:solidFill>
              </a:rPr>
              <a:t>ВСЕМ</a:t>
            </a:r>
            <a:r>
              <a:rPr lang="ru-RU" sz="1200" b="0" baseline="0">
                <a:solidFill>
                  <a:sysClr val="windowText" lastClr="000000"/>
                </a:solidFill>
              </a:rPr>
              <a:t> вкладам ФЛ в </a:t>
            </a:r>
            <a:r>
              <a:rPr lang="ru-RU" sz="1200" b="1" baseline="0">
                <a:solidFill>
                  <a:sysClr val="windowText" lastClr="000000"/>
                </a:solidFill>
              </a:rPr>
              <a:t>разрезе валют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8238119171273801E-2"/>
          <c:y val="0.16210173723038471"/>
          <c:w val="0.91006575640810838"/>
          <c:h val="0.67331538383316081"/>
        </c:manualLayout>
      </c:layout>
      <c:lineChart>
        <c:grouping val="standard"/>
        <c:varyColors val="0"/>
        <c:ser>
          <c:idx val="0"/>
          <c:order val="0"/>
          <c:tx>
            <c:strRef>
              <c:f>ВКЛАДЫ!$B$74</c:f>
              <c:strCache>
                <c:ptCount val="1"/>
                <c:pt idx="0">
                  <c:v> в НВ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ВКЛАДЫ!$C$74:$AN$74</c15:sqref>
                  </c15:fullRef>
                </c:ext>
              </c:extLst>
              <c:f>(ВКЛАДЫ!$C$74:$Q$74,ВКЛАДЫ!$AB$74:$AN$74)</c:f>
              <c:numCache>
                <c:formatCode>#,##0.00_);\(#,##0.00\)</c:formatCode>
                <c:ptCount val="13"/>
                <c:pt idx="0">
                  <c:v>15.803834381069992</c:v>
                </c:pt>
                <c:pt idx="1">
                  <c:v>15.49015867910313</c:v>
                </c:pt>
                <c:pt idx="2">
                  <c:v>16.39113784245751</c:v>
                </c:pt>
                <c:pt idx="3">
                  <c:v>17.135882473573542</c:v>
                </c:pt>
                <c:pt idx="4">
                  <c:v>17.578491089198007</c:v>
                </c:pt>
                <c:pt idx="5">
                  <c:v>17.9456245372441</c:v>
                </c:pt>
                <c:pt idx="6">
                  <c:v>17.857657647392745</c:v>
                </c:pt>
                <c:pt idx="7">
                  <c:v>17.439039117695255</c:v>
                </c:pt>
                <c:pt idx="8">
                  <c:v>16.767081360994496</c:v>
                </c:pt>
                <c:pt idx="9">
                  <c:v>16.123533022791779</c:v>
                </c:pt>
                <c:pt idx="10">
                  <c:v>15.484846616907292</c:v>
                </c:pt>
                <c:pt idx="11">
                  <c:v>15.032906760060621</c:v>
                </c:pt>
                <c:pt idx="12">
                  <c:v>14.897417329676417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65-45B8-A276-44CC930C732C}"/>
            </c:ext>
          </c:extLst>
        </c:ser>
        <c:ser>
          <c:idx val="1"/>
          <c:order val="1"/>
          <c:tx>
            <c:strRef>
              <c:f>ВКЛАДЫ!$B$75</c:f>
              <c:strCache>
                <c:ptCount val="1"/>
                <c:pt idx="0">
                  <c:v>в СКВ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ВКЛАДЫ!$C$75:$AN$75</c15:sqref>
                  </c15:fullRef>
                </c:ext>
              </c:extLst>
              <c:f>(ВКЛАДЫ!$C$75:$Q$75,ВКЛАДЫ!$AB$75:$AN$75)</c:f>
              <c:numCache>
                <c:formatCode>#,##0.00_);\(#,##0.00\)</c:formatCode>
                <c:ptCount val="13"/>
                <c:pt idx="0">
                  <c:v>2.8097896463291256</c:v>
                </c:pt>
                <c:pt idx="1">
                  <c:v>2.8912630098311096</c:v>
                </c:pt>
                <c:pt idx="2">
                  <c:v>3.083363914698797</c:v>
                </c:pt>
                <c:pt idx="3">
                  <c:v>3.3689514619021721</c:v>
                </c:pt>
                <c:pt idx="4">
                  <c:v>3.615416955989152</c:v>
                </c:pt>
                <c:pt idx="5">
                  <c:v>3.8581503354061799</c:v>
                </c:pt>
                <c:pt idx="6">
                  <c:v>4.0586356124364658</c:v>
                </c:pt>
                <c:pt idx="7">
                  <c:v>4.221610790932111</c:v>
                </c:pt>
                <c:pt idx="8">
                  <c:v>4.2044865429167269</c:v>
                </c:pt>
                <c:pt idx="9">
                  <c:v>4.1142652363284586</c:v>
                </c:pt>
                <c:pt idx="10">
                  <c:v>3.993040276443987</c:v>
                </c:pt>
                <c:pt idx="11">
                  <c:v>3.8829887703658916</c:v>
                </c:pt>
                <c:pt idx="12">
                  <c:v>3.7778877294128446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5-45B8-A276-44CC930C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1471"/>
        <c:axId val="1715561871"/>
      </c:lineChart>
      <c:catAx>
        <c:axId val="1715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61871"/>
        <c:crosses val="autoZero"/>
        <c:auto val="1"/>
        <c:lblAlgn val="ctr"/>
        <c:lblOffset val="100"/>
        <c:noMultiLvlLbl val="0"/>
      </c:catAx>
      <c:valAx>
        <c:axId val="1715561871"/>
        <c:scaling>
          <c:orientation val="minMax"/>
        </c:scaling>
        <c:delete val="1"/>
        <c:axPos val="l"/>
        <c:numFmt formatCode="#,##0.00_);\(#,##0.00\)" sourceLinked="1"/>
        <c:majorTickMark val="none"/>
        <c:minorTickMark val="none"/>
        <c:tickLblPos val="nextTo"/>
        <c:crossAx val="171555147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03587097255233"/>
          <c:y val="0.43749606180584139"/>
          <c:w val="0.25580753846174659"/>
          <c:h val="0.11609914821301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</a:t>
            </a:r>
            <a:r>
              <a:rPr lang="ru-RU" sz="1200" b="1" u="sng">
                <a:solidFill>
                  <a:sysClr val="windowText" lastClr="000000"/>
                </a:solidFill>
              </a:rPr>
              <a:t>по новым </a:t>
            </a:r>
            <a:r>
              <a:rPr lang="ru-RU" sz="1200" b="0">
                <a:solidFill>
                  <a:sysClr val="windowText" lastClr="000000"/>
                </a:solidFill>
              </a:rPr>
              <a:t>кредитам ЮЛ </a:t>
            </a:r>
            <a:r>
              <a:rPr lang="ru-RU" sz="1200" b="0" baseline="0">
                <a:solidFill>
                  <a:sysClr val="windowText" lastClr="000000"/>
                </a:solidFill>
              </a:rPr>
              <a:t>в </a:t>
            </a:r>
            <a:r>
              <a:rPr lang="ru-RU" sz="1200" b="1" baseline="0">
                <a:solidFill>
                  <a:srgbClr val="C00000"/>
                </a:solidFill>
              </a:rPr>
              <a:t>НВ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3.1238899838387894E-2"/>
          <c:y val="0.2031727013552431"/>
          <c:w val="0.9470648518028224"/>
          <c:h val="0.6699192444350327"/>
        </c:manualLayout>
      </c:layout>
      <c:lineChart>
        <c:grouping val="standard"/>
        <c:varyColors val="0"/>
        <c:ser>
          <c:idx val="0"/>
          <c:order val="0"/>
          <c:tx>
            <c:strRef>
              <c:f>КРЕДИТЫ!$B$60</c:f>
              <c:strCache>
                <c:ptCount val="1"/>
                <c:pt idx="0">
                  <c:v>льготные кредиты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КРЕДИТЫ!$C$60:$AN$60</c15:sqref>
                  </c15:fullRef>
                </c:ext>
              </c:extLst>
              <c:f>(КРЕДИТЫ!$C$60:$Q$60,КРЕДИТЫ!$AB$60:$AN$60)</c:f>
              <c:numCache>
                <c:formatCode>#\ ##0.00;\-#\ ##0.00;0.00</c:formatCode>
                <c:ptCount val="13"/>
                <c:pt idx="0">
                  <c:v>7.4920242373873664</c:v>
                </c:pt>
                <c:pt idx="1">
                  <c:v>6.8241111910387682</c:v>
                </c:pt>
                <c:pt idx="2">
                  <c:v>7.2507633630338857</c:v>
                </c:pt>
                <c:pt idx="3">
                  <c:v>12.217695744700199</c:v>
                </c:pt>
                <c:pt idx="4">
                  <c:v>6.2987364725206287</c:v>
                </c:pt>
                <c:pt idx="5">
                  <c:v>6.02288000456823</c:v>
                </c:pt>
                <c:pt idx="6">
                  <c:v>10.95505016607739</c:v>
                </c:pt>
                <c:pt idx="7">
                  <c:v>5.6137175850533039</c:v>
                </c:pt>
                <c:pt idx="8">
                  <c:v>6.1051819301707493</c:v>
                </c:pt>
                <c:pt idx="9">
                  <c:v>5.2850867931399579</c:v>
                </c:pt>
                <c:pt idx="10">
                  <c:v>5.2312981832531653</c:v>
                </c:pt>
                <c:pt idx="11">
                  <c:v>5.4808059226728014</c:v>
                </c:pt>
                <c:pt idx="12">
                  <c:v>4.4850681162051158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67-47D1-9D38-F87A4B1C1F64}"/>
            </c:ext>
          </c:extLst>
        </c:ser>
        <c:ser>
          <c:idx val="1"/>
          <c:order val="1"/>
          <c:tx>
            <c:strRef>
              <c:f>КРЕДИТЫ!$B$61</c:f>
              <c:strCache>
                <c:ptCount val="1"/>
                <c:pt idx="0">
                  <c:v>кроме льготных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3.1836004601173792E-2"/>
                  <c:y val="-6.2455437026503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5C-4210-BE13-2716B1E36DA4}"/>
                </c:ext>
              </c:extLst>
            </c:dLbl>
            <c:dLbl>
              <c:idx val="12"/>
              <c:layout>
                <c:manualLayout>
                  <c:x val="-2.4035429593558356E-2"/>
                  <c:y val="-6.9239321091078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CF-4953-B538-0E6902003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КРЕДИТЫ!$C$61:$AN$61</c15:sqref>
                  </c15:fullRef>
                </c:ext>
              </c:extLst>
              <c:f>(КРЕДИТЫ!$C$61:$Q$61,КРЕДИТЫ!$AB$61:$AN$61)</c:f>
              <c:numCache>
                <c:formatCode>#,##0.00</c:formatCode>
                <c:ptCount val="13"/>
                <c:pt idx="0">
                  <c:v>13.440493916798793</c:v>
                </c:pt>
                <c:pt idx="1">
                  <c:v>13.080722764996141</c:v>
                </c:pt>
                <c:pt idx="2">
                  <c:v>19.056727658268649</c:v>
                </c:pt>
                <c:pt idx="3">
                  <c:v>20.248468966259704</c:v>
                </c:pt>
                <c:pt idx="4">
                  <c:v>19.963536264749365</c:v>
                </c:pt>
                <c:pt idx="5">
                  <c:v>19.610833010981299</c:v>
                </c:pt>
                <c:pt idx="6">
                  <c:v>17.440499538920111</c:v>
                </c:pt>
                <c:pt idx="7">
                  <c:v>15.877339258703714</c:v>
                </c:pt>
                <c:pt idx="8">
                  <c:v>14.156624174878075</c:v>
                </c:pt>
                <c:pt idx="9">
                  <c:v>12.300439926396052</c:v>
                </c:pt>
                <c:pt idx="10">
                  <c:v>11.227104231326141</c:v>
                </c:pt>
                <c:pt idx="11">
                  <c:v>10.201223257622928</c:v>
                </c:pt>
                <c:pt idx="12">
                  <c:v>9.9730684237736114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67-47D1-9D38-F87A4B1C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1471"/>
        <c:axId val="1715561871"/>
      </c:lineChart>
      <c:catAx>
        <c:axId val="1715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61871"/>
        <c:crosses val="autoZero"/>
        <c:auto val="1"/>
        <c:lblAlgn val="ctr"/>
        <c:lblOffset val="100"/>
        <c:noMultiLvlLbl val="0"/>
      </c:catAx>
      <c:valAx>
        <c:axId val="1715561871"/>
        <c:scaling>
          <c:orientation val="minMax"/>
          <c:min val="3"/>
        </c:scaling>
        <c:delete val="1"/>
        <c:axPos val="l"/>
        <c:numFmt formatCode="#\ ##0.00;\-#\ ##0.00;0.00" sourceLinked="1"/>
        <c:majorTickMark val="none"/>
        <c:minorTickMark val="none"/>
        <c:tickLblPos val="nextTo"/>
        <c:crossAx val="1715551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72343997540847"/>
          <c:y val="0.14966382576687598"/>
          <c:w val="0.478203508880125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u="none" strike="noStrike" baseline="0">
                <a:effectLst/>
              </a:rPr>
              <a:t>Средние процентные ставки </a:t>
            </a:r>
            <a:r>
              <a:rPr lang="ru-RU" sz="1200" b="1" i="0" u="sng" strike="noStrike" baseline="0">
                <a:effectLst/>
              </a:rPr>
              <a:t>по новым</a:t>
            </a:r>
            <a:r>
              <a:rPr lang="ru-RU" sz="1200" b="0" i="0" u="none" strike="noStrike" baseline="0">
                <a:effectLst/>
              </a:rPr>
              <a:t> кредитам* ЮЛ в </a:t>
            </a:r>
            <a:r>
              <a:rPr lang="ru-RU" sz="1200" b="1" i="0" u="none" strike="noStrike" baseline="0">
                <a:solidFill>
                  <a:srgbClr val="C00000"/>
                </a:solidFill>
                <a:effectLst/>
              </a:rPr>
              <a:t>росс.рублях</a:t>
            </a:r>
            <a:r>
              <a:rPr lang="ru-RU" sz="1200" b="0" i="0" u="none" strike="noStrike" baseline="0">
                <a:effectLst/>
              </a:rPr>
              <a:t> и </a:t>
            </a:r>
            <a:r>
              <a:rPr lang="ru-RU" sz="1200" b="1" i="0" u="none" strike="noStrike" baseline="0">
                <a:solidFill>
                  <a:srgbClr val="C00000"/>
                </a:solidFill>
                <a:effectLst/>
              </a:rPr>
              <a:t>СКВ</a:t>
            </a:r>
            <a:r>
              <a:rPr lang="ru-RU" sz="1200" b="0" i="0" u="none" strike="noStrike" baseline="0">
                <a:effectLst/>
              </a:rPr>
              <a:t>, </a:t>
            </a:r>
            <a:r>
              <a:rPr lang="ru-RU" sz="1200" b="0" baseline="0">
                <a:solidFill>
                  <a:sysClr val="windowText" lastClr="000000"/>
                </a:solidFill>
              </a:rPr>
              <a:t>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4712450884467837E-2"/>
          <c:y val="0.15286621501482039"/>
          <c:w val="0.9135912966500489"/>
          <c:h val="0.73193209408706339"/>
        </c:manualLayout>
      </c:layout>
      <c:lineChart>
        <c:grouping val="standard"/>
        <c:varyColors val="0"/>
        <c:ser>
          <c:idx val="0"/>
          <c:order val="0"/>
          <c:tx>
            <c:strRef>
              <c:f>КРЕДИТЫ!$B$62</c:f>
              <c:strCache>
                <c:ptCount val="1"/>
                <c:pt idx="0">
                  <c:v>росс.руб.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1093005905719198E-2"/>
                  <c:y val="-8.0630890369473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9C-4160-B164-C9C5ECF52F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КРЕДИТЫ!$C$62:$AN$62</c15:sqref>
                  </c15:fullRef>
                </c:ext>
              </c:extLst>
              <c:f>(КРЕДИТЫ!$C$62:$Q$62,КРЕДИТЫ!$AB$62:$AN$62)</c:f>
              <c:numCache>
                <c:formatCode>#\ ##0.00;\-#\ ##0.00;0.00</c:formatCode>
                <c:ptCount val="13"/>
                <c:pt idx="0">
                  <c:v>12.3</c:v>
                </c:pt>
                <c:pt idx="1">
                  <c:v>11.78</c:v>
                </c:pt>
                <c:pt idx="2">
                  <c:v>26.29</c:v>
                </c:pt>
                <c:pt idx="3">
                  <c:v>24.57</c:v>
                </c:pt>
                <c:pt idx="4">
                  <c:v>20.932065089877693</c:v>
                </c:pt>
                <c:pt idx="5">
                  <c:v>18.802048274790501</c:v>
                </c:pt>
                <c:pt idx="6">
                  <c:v>17.275064016816401</c:v>
                </c:pt>
                <c:pt idx="7">
                  <c:v>16.487414288330545</c:v>
                </c:pt>
                <c:pt idx="8">
                  <c:v>15.09192385216579</c:v>
                </c:pt>
                <c:pt idx="9">
                  <c:v>14.292980523711424</c:v>
                </c:pt>
                <c:pt idx="10">
                  <c:v>12.952528173287243</c:v>
                </c:pt>
                <c:pt idx="11">
                  <c:v>12.34042410705317</c:v>
                </c:pt>
                <c:pt idx="12">
                  <c:v>12.356698242615956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86-4286-9557-0A13D800ACDB}"/>
            </c:ext>
          </c:extLst>
        </c:ser>
        <c:ser>
          <c:idx val="1"/>
          <c:order val="1"/>
          <c:tx>
            <c:strRef>
              <c:f>КРЕДИТЫ!$B$63</c:f>
              <c:strCache>
                <c:ptCount val="1"/>
                <c:pt idx="0">
                  <c:v>в СКВ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КРЕДИТЫ!$C$63:$AN$63</c15:sqref>
                  </c15:fullRef>
                </c:ext>
              </c:extLst>
              <c:f>(КРЕДИТЫ!$C$63:$Q$63,КРЕДИТЫ!$AB$63:$AN$63)</c:f>
              <c:numCache>
                <c:formatCode>#\ ##0.00;\-#\ ##0.00;0.00</c:formatCode>
                <c:ptCount val="13"/>
                <c:pt idx="0">
                  <c:v>6.5771136901640626</c:v>
                </c:pt>
                <c:pt idx="1">
                  <c:v>6.7038924597947025</c:v>
                </c:pt>
                <c:pt idx="2">
                  <c:v>8.1427616264458607</c:v>
                </c:pt>
                <c:pt idx="3">
                  <c:v>9.1419603025344642</c:v>
                </c:pt>
                <c:pt idx="4">
                  <c:v>9.0289014989201082</c:v>
                </c:pt>
                <c:pt idx="5">
                  <c:v>8.85194667118488</c:v>
                </c:pt>
                <c:pt idx="6">
                  <c:v>8.7307520112306722</c:v>
                </c:pt>
                <c:pt idx="7">
                  <c:v>9.6957305715844626</c:v>
                </c:pt>
                <c:pt idx="8">
                  <c:v>9.621287089123479</c:v>
                </c:pt>
                <c:pt idx="9">
                  <c:v>8.8962000914343946</c:v>
                </c:pt>
                <c:pt idx="10">
                  <c:v>8.5271127364623496</c:v>
                </c:pt>
                <c:pt idx="11">
                  <c:v>7.8448137449177535</c:v>
                </c:pt>
                <c:pt idx="12">
                  <c:v>8.4490546267760624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35-4F69-B6D7-F94FE991E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55039"/>
        <c:axId val="1715361279"/>
      </c:lineChart>
      <c:catAx>
        <c:axId val="17153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361279"/>
        <c:crosses val="autoZero"/>
        <c:auto val="1"/>
        <c:lblAlgn val="ctr"/>
        <c:lblOffset val="100"/>
        <c:noMultiLvlLbl val="0"/>
      </c:catAx>
      <c:valAx>
        <c:axId val="1715361279"/>
        <c:scaling>
          <c:orientation val="minMax"/>
          <c:min val="4"/>
        </c:scaling>
        <c:delete val="1"/>
        <c:axPos val="l"/>
        <c:numFmt formatCode="#\ ##0.00;\-#\ ##0.00;0.00" sourceLinked="1"/>
        <c:majorTickMark val="none"/>
        <c:minorTickMark val="none"/>
        <c:tickLblPos val="nextTo"/>
        <c:crossAx val="171535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8112733265637"/>
          <c:y val="0.15395351599149654"/>
          <c:w val="0.38846219412743099"/>
          <c:h val="0.10887382093998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</a:t>
            </a:r>
            <a:r>
              <a:rPr lang="ru-RU" sz="1200" b="1" u="sng">
                <a:solidFill>
                  <a:sysClr val="windowText" lastClr="000000"/>
                </a:solidFill>
              </a:rPr>
              <a:t>по новым</a:t>
            </a:r>
            <a:r>
              <a:rPr lang="ru-RU" sz="1200" b="0">
                <a:solidFill>
                  <a:sysClr val="windowText" lastClr="000000"/>
                </a:solidFill>
              </a:rPr>
              <a:t> кредитам* ЮЛ в </a:t>
            </a:r>
            <a:r>
              <a:rPr lang="ru-RU" sz="1200" b="1" u="none">
                <a:solidFill>
                  <a:sysClr val="windowText" lastClr="000000"/>
                </a:solidFill>
              </a:rPr>
              <a:t>разрезе сроков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854051969106613"/>
          <c:y val="3.0196671844590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0316762643475542E-2"/>
          <c:y val="0.14048889584166219"/>
          <c:w val="0.90779269009284291"/>
          <c:h val="0.73799091890555613"/>
        </c:manualLayout>
      </c:layout>
      <c:lineChart>
        <c:grouping val="standard"/>
        <c:varyColors val="0"/>
        <c:ser>
          <c:idx val="0"/>
          <c:order val="0"/>
          <c:tx>
            <c:strRef>
              <c:f>КРЕДИТЫ!$B$64</c:f>
              <c:strCache>
                <c:ptCount val="1"/>
                <c:pt idx="0">
                  <c:v>краткосрочные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5999764250483576E-2"/>
                  <c:y val="0.109764766864956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11-44AE-A7CC-CF5CE488EE5E}"/>
                </c:ext>
              </c:extLst>
            </c:dLbl>
            <c:dLbl>
              <c:idx val="3"/>
              <c:layout>
                <c:manualLayout>
                  <c:x val="-3.3104177683765265E-2"/>
                  <c:y val="5.227330454660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77-47E1-AD1B-1E45598A68C3}"/>
                </c:ext>
              </c:extLst>
            </c:dLbl>
            <c:dLbl>
              <c:idx val="4"/>
              <c:layout>
                <c:manualLayout>
                  <c:x val="-3.3104177683765335E-2"/>
                  <c:y val="3.384012482310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77-47E1-AD1B-1E45598A68C3}"/>
                </c:ext>
              </c:extLst>
            </c:dLbl>
            <c:dLbl>
              <c:idx val="5"/>
              <c:layout>
                <c:manualLayout>
                  <c:x val="-2.7438855970608116E-2"/>
                  <c:y val="5.9808169140147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5-4CE3-BC5B-56D6C8A761E4}"/>
                </c:ext>
              </c:extLst>
            </c:dLbl>
            <c:dLbl>
              <c:idx val="6"/>
              <c:layout>
                <c:manualLayout>
                  <c:x val="-3.4602503084787593E-2"/>
                  <c:y val="9.6034447306989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83-464C-8D95-61550C1458A3}"/>
                </c:ext>
              </c:extLst>
            </c:dLbl>
            <c:dLbl>
              <c:idx val="7"/>
              <c:layout>
                <c:manualLayout>
                  <c:x val="-4.0155120747400096E-2"/>
                  <c:y val="3.9984518064274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77-47E1-AD1B-1E45598A68C3}"/>
                </c:ext>
              </c:extLst>
            </c:dLbl>
            <c:dLbl>
              <c:idx val="8"/>
              <c:layout>
                <c:manualLayout>
                  <c:x val="-3.6629649215582712E-2"/>
                  <c:y val="7.0706484270111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77-47E1-AD1B-1E45598A68C3}"/>
                </c:ext>
              </c:extLst>
            </c:dLbl>
            <c:dLbl>
              <c:idx val="9"/>
              <c:layout>
                <c:manualLayout>
                  <c:x val="-3.2266669997820872E-2"/>
                  <c:y val="7.68508775112788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37-4931-9FFB-FAF9FCAACCAE}"/>
                </c:ext>
              </c:extLst>
            </c:dLbl>
            <c:dLbl>
              <c:idx val="10"/>
              <c:layout>
                <c:manualLayout>
                  <c:x val="-3.6629649215582587E-2"/>
                  <c:y val="4.61289113054415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C2-4E2F-B992-36E6FD85CD83}"/>
                </c:ext>
              </c:extLst>
            </c:dLbl>
            <c:dLbl>
              <c:idx val="11"/>
              <c:layout>
                <c:manualLayout>
                  <c:x val="-2.5460566768128072E-2"/>
                  <c:y val="3.3840124823106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20-4D9F-B3A1-D98737627C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КРЕДИТЫ!$C$64:$AN$64</c15:sqref>
                  </c15:fullRef>
                </c:ext>
              </c:extLst>
              <c:f>(КРЕДИТЫ!$C$64:$Q$64,КРЕДИТЫ!$AB$64:$AN$64)</c:f>
              <c:numCache>
                <c:formatCode>#,##0.00_);\(#,##0.00\)</c:formatCode>
                <c:ptCount val="13"/>
                <c:pt idx="0">
                  <c:v>13.558786465582656</c:v>
                </c:pt>
                <c:pt idx="1">
                  <c:v>13.568151651539356</c:v>
                </c:pt>
                <c:pt idx="2">
                  <c:v>18.605647866043014</c:v>
                </c:pt>
                <c:pt idx="3">
                  <c:v>19.478831826640519</c:v>
                </c:pt>
                <c:pt idx="4">
                  <c:v>19.633743267029107</c:v>
                </c:pt>
                <c:pt idx="5">
                  <c:v>19.2200431836958</c:v>
                </c:pt>
                <c:pt idx="6">
                  <c:v>17.34240200282575</c:v>
                </c:pt>
                <c:pt idx="7">
                  <c:v>15.504034206090827</c:v>
                </c:pt>
                <c:pt idx="8">
                  <c:v>13.892836846438344</c:v>
                </c:pt>
                <c:pt idx="9">
                  <c:v>12.06356250379147</c:v>
                </c:pt>
                <c:pt idx="10">
                  <c:v>11.083769572503154</c:v>
                </c:pt>
                <c:pt idx="11">
                  <c:v>9.9928126449904173</c:v>
                </c:pt>
                <c:pt idx="12">
                  <c:v>9.9255216533313337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7C-486C-895F-4887AE25F34C}"/>
            </c:ext>
          </c:extLst>
        </c:ser>
        <c:ser>
          <c:idx val="1"/>
          <c:order val="1"/>
          <c:tx>
            <c:strRef>
              <c:f>КРЕДИТЫ!$B$65</c:f>
              <c:strCache>
                <c:ptCount val="1"/>
                <c:pt idx="0">
                  <c:v>долгосрочные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3854812095030601E-2"/>
                  <c:y val="-9.3401130501320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11-44AE-A7CC-CF5CE488EE5E}"/>
                </c:ext>
              </c:extLst>
            </c:dLbl>
            <c:dLbl>
              <c:idx val="3"/>
              <c:layout>
                <c:manualLayout>
                  <c:x val="-3.5059222023825234E-2"/>
                  <c:y val="-3.697479821291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11-44AE-A7CC-CF5CE488EE5E}"/>
                </c:ext>
              </c:extLst>
            </c:dLbl>
            <c:dLbl>
              <c:idx val="4"/>
              <c:layout>
                <c:manualLayout>
                  <c:x val="-3.1605852282742819E-2"/>
                  <c:y val="-0.122257943563506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77-47E1-AD1B-1E45598A68C3}"/>
                </c:ext>
              </c:extLst>
            </c:dLbl>
            <c:dLbl>
              <c:idx val="5"/>
              <c:layout>
                <c:manualLayout>
                  <c:x val="-2.2818620358211729E-2"/>
                  <c:y val="-4.84630273171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45-4CE3-BC5B-56D6C8A761E4}"/>
                </c:ext>
              </c:extLst>
            </c:dLbl>
            <c:dLbl>
              <c:idx val="6"/>
              <c:layout>
                <c:manualLayout>
                  <c:x val="-1.1494711298415363E-2"/>
                  <c:y val="-5.0214806503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83-464C-8D95-61550C1458A3}"/>
                </c:ext>
              </c:extLst>
            </c:dLbl>
            <c:dLbl>
              <c:idx val="7"/>
              <c:layout>
                <c:manualLayout>
                  <c:x val="-1.0453023091838534E-2"/>
                  <c:y val="-7.31027976341667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77-47E1-AD1B-1E45598A68C3}"/>
                </c:ext>
              </c:extLst>
            </c:dLbl>
            <c:dLbl>
              <c:idx val="8"/>
              <c:layout>
                <c:manualLayout>
                  <c:x val="-2.8080380750925435E-2"/>
                  <c:y val="-7.9247190875334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77-47E1-AD1B-1E45598A68C3}"/>
                </c:ext>
              </c:extLst>
            </c:dLbl>
            <c:dLbl>
              <c:idx val="9"/>
              <c:layout>
                <c:manualLayout>
                  <c:x val="-1.0849430442030282E-2"/>
                  <c:y val="-4.2380831428329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37-4931-9FFB-FAF9FCAACCAE}"/>
                </c:ext>
              </c:extLst>
            </c:dLbl>
            <c:dLbl>
              <c:idx val="10"/>
              <c:layout>
                <c:manualLayout>
                  <c:x val="-2.4554909219108186E-2"/>
                  <c:y val="-6.0814011151831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C2-4E2F-B992-36E6FD85CD83}"/>
                </c:ext>
              </c:extLst>
            </c:dLbl>
            <c:dLbl>
              <c:idx val="11"/>
              <c:layout>
                <c:manualLayout>
                  <c:x val="-9.3315345100635563E-3"/>
                  <c:y val="-4.8525224669496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20-4D9F-B3A1-D98737627C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КРЕДИТЫ!$C$65:$AN$65</c15:sqref>
                  </c15:fullRef>
                </c:ext>
              </c:extLst>
              <c:f>(КРЕДИТЫ!$C$65:$Q$65,КРЕДИТЫ!$AB$65:$AN$65)</c:f>
              <c:numCache>
                <c:formatCode>#,##0.00_);\(#,##0.00\)</c:formatCode>
                <c:ptCount val="13"/>
                <c:pt idx="0">
                  <c:v>13.173164795388736</c:v>
                </c:pt>
                <c:pt idx="1">
                  <c:v>11.913508157136468</c:v>
                </c:pt>
                <c:pt idx="2">
                  <c:v>20.31863868212039</c:v>
                </c:pt>
                <c:pt idx="3">
                  <c:v>22.688162201686328</c:v>
                </c:pt>
                <c:pt idx="4">
                  <c:v>20.694365228267209</c:v>
                </c:pt>
                <c:pt idx="5">
                  <c:v>20.688528850590401</c:v>
                </c:pt>
                <c:pt idx="6">
                  <c:v>17.671632630870906</c:v>
                </c:pt>
                <c:pt idx="7">
                  <c:v>17.235969055613147</c:v>
                </c:pt>
                <c:pt idx="8">
                  <c:v>14.769243876537844</c:v>
                </c:pt>
                <c:pt idx="9">
                  <c:v>12.850402109969441</c:v>
                </c:pt>
                <c:pt idx="10">
                  <c:v>11.560163046278333</c:v>
                </c:pt>
                <c:pt idx="11">
                  <c:v>10.623785950473975</c:v>
                </c:pt>
                <c:pt idx="12">
                  <c:v>10.075463561698999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7C-486C-895F-4887AE25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44399"/>
        <c:axId val="1715545647"/>
      </c:lineChart>
      <c:catAx>
        <c:axId val="17155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45647"/>
        <c:crosses val="autoZero"/>
        <c:auto val="1"/>
        <c:lblAlgn val="ctr"/>
        <c:lblOffset val="100"/>
        <c:noMultiLvlLbl val="0"/>
      </c:catAx>
      <c:valAx>
        <c:axId val="1715545647"/>
        <c:scaling>
          <c:orientation val="minMax"/>
          <c:min val="9"/>
        </c:scaling>
        <c:delete val="1"/>
        <c:axPos val="l"/>
        <c:numFmt formatCode="#,##0.00_);\(#,##0.00\)" sourceLinked="1"/>
        <c:majorTickMark val="out"/>
        <c:minorTickMark val="none"/>
        <c:tickLblPos val="nextTo"/>
        <c:crossAx val="17155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58100742430991"/>
          <c:y val="0.18260072329668472"/>
          <c:w val="0.453379830104474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u="none" strike="noStrike" baseline="0">
                <a:effectLst/>
              </a:rPr>
              <a:t>Средние процентные ставки </a:t>
            </a:r>
            <a:r>
              <a:rPr lang="ru-RU" sz="1200" b="1" i="0" u="sng" strike="noStrike" baseline="0">
                <a:effectLst/>
              </a:rPr>
              <a:t>по новым</a:t>
            </a:r>
            <a:r>
              <a:rPr lang="ru-RU" sz="1200" b="0" i="0" u="none" strike="noStrike" baseline="0">
                <a:effectLst/>
              </a:rPr>
              <a:t> кредитам* ФЛ в </a:t>
            </a:r>
            <a:r>
              <a:rPr lang="ru-RU" sz="1200" b="1" i="0" u="none" strike="noStrike" baseline="0">
                <a:effectLst/>
              </a:rPr>
              <a:t>разрезе сроков</a:t>
            </a:r>
            <a:r>
              <a:rPr lang="ru-RU" sz="1200" b="0" i="0" u="none" strike="noStrike" baseline="0">
                <a:effectLst/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1700838531547198E-2"/>
          <c:y val="0.19103751736915242"/>
          <c:w val="0.90597773289702421"/>
          <c:h val="0.68168632900126225"/>
        </c:manualLayout>
      </c:layout>
      <c:lineChart>
        <c:grouping val="standard"/>
        <c:varyColors val="0"/>
        <c:ser>
          <c:idx val="0"/>
          <c:order val="0"/>
          <c:tx>
            <c:strRef>
              <c:f>КРЕДИТЫ!$B$72</c:f>
              <c:strCache>
                <c:ptCount val="1"/>
                <c:pt idx="0">
                  <c:v>краткосрочные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5131865473022016E-2"/>
                  <c:y val="-4.6995181940285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2B-4315-8A7A-5B58B2DCC5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КРЕДИТЫ!$C$72:$AN$72</c15:sqref>
                  </c15:fullRef>
                </c:ext>
              </c:extLst>
              <c:f>(КРЕДИТЫ!$C$72:$Q$72,КРЕДИТЫ!$AB$72:$AN$72)</c:f>
              <c:numCache>
                <c:formatCode>#,##0.00_);\(#,##0.00\)</c:formatCode>
                <c:ptCount val="13"/>
                <c:pt idx="0">
                  <c:v>10.374525230537181</c:v>
                </c:pt>
                <c:pt idx="1">
                  <c:v>10.785275374992613</c:v>
                </c:pt>
                <c:pt idx="2">
                  <c:v>12.582051446415267</c:v>
                </c:pt>
                <c:pt idx="3">
                  <c:v>13.635353467668443</c:v>
                </c:pt>
                <c:pt idx="4">
                  <c:v>13.431562957707023</c:v>
                </c:pt>
                <c:pt idx="5">
                  <c:v>13.269027098436901</c:v>
                </c:pt>
                <c:pt idx="6">
                  <c:v>12.85328970320692</c:v>
                </c:pt>
                <c:pt idx="7">
                  <c:v>12.522603041472449</c:v>
                </c:pt>
                <c:pt idx="8">
                  <c:v>12.180142385475245</c:v>
                </c:pt>
                <c:pt idx="9">
                  <c:v>11.960871563979733</c:v>
                </c:pt>
                <c:pt idx="10">
                  <c:v>12.270117019469682</c:v>
                </c:pt>
                <c:pt idx="11">
                  <c:v>11.620592222408867</c:v>
                </c:pt>
                <c:pt idx="12">
                  <c:v>11.368430600516623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01-402A-A6A7-E2FB9B90536D}"/>
            </c:ext>
          </c:extLst>
        </c:ser>
        <c:ser>
          <c:idx val="1"/>
          <c:order val="1"/>
          <c:tx>
            <c:strRef>
              <c:f>КРЕДИТЫ!$B$73</c:f>
              <c:strCache>
                <c:ptCount val="1"/>
                <c:pt idx="0">
                  <c:v>долгосрочные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3760787160254976E-2"/>
                  <c:y val="6.8215839217280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AD3-4FD7-986F-3FDCD44185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КРЕДИТЫ!$C$73:$AN$73</c15:sqref>
                  </c15:fullRef>
                </c:ext>
              </c:extLst>
              <c:f>(КРЕДИТЫ!$C$73:$Q$73,КРЕДИТЫ!$AB$73:$AN$73)</c:f>
              <c:numCache>
                <c:formatCode>#,##0.00_);\(#,##0.00\)</c:formatCode>
                <c:ptCount val="13"/>
                <c:pt idx="0">
                  <c:v>12.204297840952048</c:v>
                </c:pt>
                <c:pt idx="1">
                  <c:v>12.442903841181012</c:v>
                </c:pt>
                <c:pt idx="2">
                  <c:v>12.521530471585168</c:v>
                </c:pt>
                <c:pt idx="3">
                  <c:v>13.411100996433191</c:v>
                </c:pt>
                <c:pt idx="4">
                  <c:v>13.806110343665278</c:v>
                </c:pt>
                <c:pt idx="5">
                  <c:v>14.786754455842299</c:v>
                </c:pt>
                <c:pt idx="6">
                  <c:v>14.823275222958967</c:v>
                </c:pt>
                <c:pt idx="7">
                  <c:v>14.390007841151734</c:v>
                </c:pt>
                <c:pt idx="8">
                  <c:v>13.523519694126611</c:v>
                </c:pt>
                <c:pt idx="9">
                  <c:v>12.89358900387556</c:v>
                </c:pt>
                <c:pt idx="10">
                  <c:v>12.324763420061974</c:v>
                </c:pt>
                <c:pt idx="11">
                  <c:v>11.769160561208928</c:v>
                </c:pt>
                <c:pt idx="12">
                  <c:v>11.55104695959859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C01-402A-A6A7-E2FB9B90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542319"/>
        <c:axId val="1424536911"/>
      </c:lineChart>
      <c:catAx>
        <c:axId val="14245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24536911"/>
        <c:crosses val="autoZero"/>
        <c:auto val="1"/>
        <c:lblAlgn val="ctr"/>
        <c:lblOffset val="100"/>
        <c:noMultiLvlLbl val="0"/>
      </c:catAx>
      <c:valAx>
        <c:axId val="1424536911"/>
        <c:scaling>
          <c:orientation val="minMax"/>
          <c:min val="7"/>
        </c:scaling>
        <c:delete val="1"/>
        <c:axPos val="l"/>
        <c:numFmt formatCode="#,##0.00_);\(#,##0.00\)" sourceLinked="1"/>
        <c:majorTickMark val="none"/>
        <c:minorTickMark val="none"/>
        <c:tickLblPos val="nextTo"/>
        <c:crossAx val="14245423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16908639433113"/>
          <c:y val="0.75696447745168216"/>
          <c:w val="0.43516908827505107"/>
          <c:h val="8.5660498021503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</a:t>
            </a:r>
            <a:r>
              <a:rPr lang="ru-RU" sz="1200" b="1" u="sng">
                <a:solidFill>
                  <a:sysClr val="windowText" lastClr="000000"/>
                </a:solidFill>
              </a:rPr>
              <a:t>по новым</a:t>
            </a:r>
            <a:r>
              <a:rPr lang="ru-RU" sz="1200" b="0">
                <a:solidFill>
                  <a:sysClr val="windowText" lastClr="000000"/>
                </a:solidFill>
              </a:rPr>
              <a:t> кредитам ФЛ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4.0205276971957443E-2"/>
          <c:y val="0.2031727013552431"/>
          <c:w val="0.93809849426716396"/>
          <c:h val="0.6699192444350327"/>
        </c:manualLayout>
      </c:layout>
      <c:lineChart>
        <c:grouping val="standard"/>
        <c:varyColors val="0"/>
        <c:ser>
          <c:idx val="0"/>
          <c:order val="0"/>
          <c:tx>
            <c:strRef>
              <c:f>КРЕДИТЫ!$B$60</c:f>
              <c:strCache>
                <c:ptCount val="1"/>
                <c:pt idx="0">
                  <c:v>льготные кредиты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КРЕДИТЫ!$C$68:$AN$68</c15:sqref>
                  </c15:fullRef>
                </c:ext>
              </c:extLst>
              <c:f>(КРЕДИТЫ!$C$68:$Q$68,КРЕДИТЫ!$AB$68:$AN$68)</c:f>
              <c:numCache>
                <c:formatCode>#,##0.00_);\(#,##0.00\)</c:formatCode>
                <c:ptCount val="13"/>
                <c:pt idx="0">
                  <c:v>2.12299490593713</c:v>
                </c:pt>
                <c:pt idx="1">
                  <c:v>2.2890457120275771</c:v>
                </c:pt>
                <c:pt idx="2">
                  <c:v>2.4036127657413764</c:v>
                </c:pt>
                <c:pt idx="3">
                  <c:v>2.3618440132668028</c:v>
                </c:pt>
                <c:pt idx="4">
                  <c:v>2.3577739778956111</c:v>
                </c:pt>
                <c:pt idx="5">
                  <c:v>2.4028951166894701</c:v>
                </c:pt>
                <c:pt idx="6">
                  <c:v>2.4876170010595011</c:v>
                </c:pt>
                <c:pt idx="7">
                  <c:v>2.4300816291293557</c:v>
                </c:pt>
                <c:pt idx="8">
                  <c:v>2.2890435497876269</c:v>
                </c:pt>
                <c:pt idx="9">
                  <c:v>2.20103706502517</c:v>
                </c:pt>
                <c:pt idx="10">
                  <c:v>2.1820227909602776</c:v>
                </c:pt>
                <c:pt idx="11">
                  <c:v>2.2454622095971533</c:v>
                </c:pt>
                <c:pt idx="12">
                  <c:v>2.2210409688051369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47-4140-859E-5BA4143CFF47}"/>
            </c:ext>
          </c:extLst>
        </c:ser>
        <c:ser>
          <c:idx val="1"/>
          <c:order val="1"/>
          <c:tx>
            <c:strRef>
              <c:f>КРЕДИТЫ!$B$69</c:f>
              <c:strCache>
                <c:ptCount val="1"/>
                <c:pt idx="0">
                  <c:v>кроме льготных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КРЕДИТЫ!$C$69:$AN$69</c15:sqref>
                  </c15:fullRef>
                </c:ext>
              </c:extLst>
              <c:f>(КРЕДИТЫ!$C$69:$Q$69,КРЕДИТЫ!$AB$69:$AN$69)</c:f>
              <c:numCache>
                <c:formatCode>#,##0.00_);\(#,##0.00\)</c:formatCode>
                <c:ptCount val="13"/>
                <c:pt idx="0">
                  <c:v>11.69960466925977</c:v>
                </c:pt>
                <c:pt idx="1">
                  <c:v>12.016983801329614</c:v>
                </c:pt>
                <c:pt idx="2">
                  <c:v>12.538220665070341</c:v>
                </c:pt>
                <c:pt idx="3">
                  <c:v>13.474337628309385</c:v>
                </c:pt>
                <c:pt idx="4">
                  <c:v>13.698422691156079</c:v>
                </c:pt>
                <c:pt idx="5">
                  <c:v>14.391714522045</c:v>
                </c:pt>
                <c:pt idx="6">
                  <c:v>14.31740441510266</c:v>
                </c:pt>
                <c:pt idx="7">
                  <c:v>13.916449593611048</c:v>
                </c:pt>
                <c:pt idx="8">
                  <c:v>13.194677718189334</c:v>
                </c:pt>
                <c:pt idx="9">
                  <c:v>12.664101059895085</c:v>
                </c:pt>
                <c:pt idx="10">
                  <c:v>12.311894910989505</c:v>
                </c:pt>
                <c:pt idx="11">
                  <c:v>11.734457821121557</c:v>
                </c:pt>
                <c:pt idx="12">
                  <c:v>11.505217804158956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47-4140-859E-5BA4143C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1471"/>
        <c:axId val="1715561871"/>
      </c:lineChart>
      <c:catAx>
        <c:axId val="1715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61871"/>
        <c:crosses val="autoZero"/>
        <c:auto val="1"/>
        <c:lblAlgn val="ctr"/>
        <c:lblOffset val="100"/>
        <c:noMultiLvlLbl val="0"/>
      </c:catAx>
      <c:valAx>
        <c:axId val="1715561871"/>
        <c:scaling>
          <c:orientation val="minMax"/>
          <c:min val="1"/>
        </c:scaling>
        <c:delete val="1"/>
        <c:axPos val="l"/>
        <c:numFmt formatCode="#,##0.00_);\(#,##0.00\)" sourceLinked="1"/>
        <c:majorTickMark val="none"/>
        <c:minorTickMark val="none"/>
        <c:tickLblPos val="nextTo"/>
        <c:crossAx val="1715551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29135150917218"/>
          <c:y val="0.49864278007151713"/>
          <c:w val="0.471481894681197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</a:t>
            </a:r>
            <a:r>
              <a:rPr lang="ru-RU" sz="1200" b="0" baseline="0">
                <a:solidFill>
                  <a:sysClr val="windowText" lastClr="000000"/>
                </a:solidFill>
              </a:rPr>
              <a:t> </a:t>
            </a:r>
            <a:r>
              <a:rPr lang="ru-RU" sz="1200" b="0">
                <a:solidFill>
                  <a:sysClr val="windowText" lastClr="000000"/>
                </a:solidFill>
              </a:rPr>
              <a:t>ставки </a:t>
            </a:r>
            <a:r>
              <a:rPr lang="ru-RU" sz="1200" b="1" u="sng">
                <a:solidFill>
                  <a:sysClr val="windowText" lastClr="000000"/>
                </a:solidFill>
              </a:rPr>
              <a:t>по новым</a:t>
            </a:r>
            <a:r>
              <a:rPr lang="ru-RU" sz="1200" b="0">
                <a:solidFill>
                  <a:sysClr val="windowText" lastClr="000000"/>
                </a:solidFill>
              </a:rPr>
              <a:t> кредитам* ФЛ </a:t>
            </a:r>
            <a:r>
              <a:rPr lang="ru-RU" sz="1200" b="1" baseline="0">
                <a:solidFill>
                  <a:sysClr val="windowText" lastClr="000000"/>
                </a:solidFill>
              </a:rPr>
              <a:t>в разрезе направлений </a:t>
            </a:r>
            <a:r>
              <a:rPr lang="ru-RU" sz="1200" b="0" baseline="0">
                <a:solidFill>
                  <a:sysClr val="windowText" lastClr="000000"/>
                </a:solidFill>
              </a:rPr>
              <a:t>кредитования,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5958460394762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980708817091813E-2"/>
          <c:y val="0.20317281481293936"/>
          <c:w val="0.9065196002748791"/>
          <c:h val="0.6699192444350327"/>
        </c:manualLayout>
      </c:layout>
      <c:lineChart>
        <c:grouping val="standard"/>
        <c:varyColors val="0"/>
        <c:ser>
          <c:idx val="0"/>
          <c:order val="0"/>
          <c:tx>
            <c:strRef>
              <c:f>КРЕДИТЫ!$B$70</c:f>
              <c:strCache>
                <c:ptCount val="1"/>
                <c:pt idx="0">
                  <c:v>на строительство</c:v>
                </c:pt>
              </c:strCache>
            </c:strRef>
          </c:tx>
          <c:spPr>
            <a:ln w="28575" cap="rnd">
              <a:solidFill>
                <a:srgbClr val="944C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КРЕДИТЫ!$C$70:$AN$70</c15:sqref>
                  </c15:fullRef>
                </c:ext>
              </c:extLst>
              <c:f>(КРЕДИТЫ!$C$70:$Q$70,КРЕДИТЫ!$AB$70:$AN$70)</c:f>
              <c:numCache>
                <c:formatCode>#,##0.00_);\(#,##0.00\)</c:formatCode>
                <c:ptCount val="13"/>
                <c:pt idx="0">
                  <c:v>14.152291568696024</c:v>
                </c:pt>
                <c:pt idx="1">
                  <c:v>14.277006938596848</c:v>
                </c:pt>
                <c:pt idx="2">
                  <c:v>15.716822501036626</c:v>
                </c:pt>
                <c:pt idx="3">
                  <c:v>16.03613961939698</c:v>
                </c:pt>
                <c:pt idx="4">
                  <c:v>16.490784940709293</c:v>
                </c:pt>
                <c:pt idx="5">
                  <c:v>16.3969527846162</c:v>
                </c:pt>
                <c:pt idx="6">
                  <c:v>16.51075141567097</c:v>
                </c:pt>
                <c:pt idx="7">
                  <c:v>16.534890328055312</c:v>
                </c:pt>
                <c:pt idx="8">
                  <c:v>16.208532371742979</c:v>
                </c:pt>
                <c:pt idx="9">
                  <c:v>16.301545037415838</c:v>
                </c:pt>
                <c:pt idx="10">
                  <c:v>15.921807573874791</c:v>
                </c:pt>
                <c:pt idx="11">
                  <c:v>15.394997988867898</c:v>
                </c:pt>
                <c:pt idx="12">
                  <c:v>14.96891916731709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A4-4C67-95BB-2F007FE0C3EF}"/>
            </c:ext>
          </c:extLst>
        </c:ser>
        <c:ser>
          <c:idx val="1"/>
          <c:order val="1"/>
          <c:tx>
            <c:strRef>
              <c:f>КРЕДИТЫ!$B$71</c:f>
              <c:strCache>
                <c:ptCount val="1"/>
                <c:pt idx="0">
                  <c:v>потребительские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3.1718602921146789E-2"/>
                  <c:y val="-6.0028031864308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25-45C6-8B88-23B23464E4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КРЕДИТЫ!$C$71:$AN$71</c15:sqref>
                  </c15:fullRef>
                </c:ext>
              </c:extLst>
              <c:f>(КРЕДИТЫ!$C$71:$Q$71,КРЕДИТЫ!$AB$71:$AN$71)</c:f>
              <c:numCache>
                <c:formatCode>#,##0.00_);\(#,##0.00\)</c:formatCode>
                <c:ptCount val="13"/>
                <c:pt idx="0">
                  <c:v>11.314164016916338</c:v>
                </c:pt>
                <c:pt idx="1">
                  <c:v>11.649705079466873</c:v>
                </c:pt>
                <c:pt idx="2">
                  <c:v>11.861982450863906</c:v>
                </c:pt>
                <c:pt idx="3">
                  <c:v>12.847846161919058</c:v>
                </c:pt>
                <c:pt idx="4">
                  <c:v>13.08989919893247</c:v>
                </c:pt>
                <c:pt idx="5">
                  <c:v>13.928158305573699</c:v>
                </c:pt>
                <c:pt idx="6">
                  <c:v>13.931771200778753</c:v>
                </c:pt>
                <c:pt idx="7">
                  <c:v>13.469834142215349</c:v>
                </c:pt>
                <c:pt idx="8">
                  <c:v>12.647035773496849</c:v>
                </c:pt>
                <c:pt idx="9">
                  <c:v>12.06098133170588</c:v>
                </c:pt>
                <c:pt idx="10">
                  <c:v>11.778917372853131</c:v>
                </c:pt>
                <c:pt idx="11">
                  <c:v>11.169623747060687</c:v>
                </c:pt>
                <c:pt idx="12">
                  <c:v>11.136933818149013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КРЕДИТЫ!$AA$71</c15:sqref>
                  <c15:dLbl>
                    <c:idx val="-1"/>
                    <c:layout>
                      <c:manualLayout>
                        <c:x val="-2.6233222334171261E-2"/>
                        <c:y val="-6.320450217353668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3FBF-457A-A048-477ECE6ECCE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23A4-4C67-95BB-2F007FE0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1471"/>
        <c:axId val="1715561871"/>
      </c:lineChart>
      <c:catAx>
        <c:axId val="1715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61871"/>
        <c:crosses val="autoZero"/>
        <c:auto val="1"/>
        <c:lblAlgn val="ctr"/>
        <c:lblOffset val="100"/>
        <c:noMultiLvlLbl val="0"/>
      </c:catAx>
      <c:valAx>
        <c:axId val="1715561871"/>
        <c:scaling>
          <c:orientation val="minMax"/>
          <c:min val="8"/>
        </c:scaling>
        <c:delete val="1"/>
        <c:axPos val="l"/>
        <c:numFmt formatCode="#,##0.00_);\(#,##0.00\)" sourceLinked="1"/>
        <c:majorTickMark val="none"/>
        <c:minorTickMark val="none"/>
        <c:tickLblPos val="nextTo"/>
        <c:crossAx val="1715551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6834747559264"/>
          <c:y val="0.78024678475465004"/>
          <c:w val="0.484082906006855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по </a:t>
            </a:r>
            <a:r>
              <a:rPr lang="ru-RU" sz="1200" b="1" u="sng">
                <a:solidFill>
                  <a:sysClr val="windowText" lastClr="000000"/>
                </a:solidFill>
              </a:rPr>
              <a:t>ВСЕМ</a:t>
            </a:r>
            <a:r>
              <a:rPr lang="ru-RU" sz="1200" b="0">
                <a:solidFill>
                  <a:sysClr val="windowText" lastClr="000000"/>
                </a:solidFill>
              </a:rPr>
              <a:t> кредитам* ЮЛ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1784171442237546E-2"/>
          <c:y val="0.2031727013552431"/>
          <c:w val="0.9065196002748791"/>
          <c:h val="0.63224432004793918"/>
        </c:manualLayout>
      </c:layout>
      <c:lineChart>
        <c:grouping val="standard"/>
        <c:varyColors val="0"/>
        <c:ser>
          <c:idx val="0"/>
          <c:order val="0"/>
          <c:tx>
            <c:strRef>
              <c:f>КРЕДИТЫ!$B$66</c:f>
              <c:strCache>
                <c:ptCount val="1"/>
                <c:pt idx="0">
                  <c:v> в НВ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КРЕДИТЫ!$C$66:$AN$66</c15:sqref>
                  </c15:fullRef>
                </c:ext>
              </c:extLst>
              <c:f>(КРЕДИТЫ!$C$66:$Q$66,КРЕДИТЫ!$AB$66:$AN$66)</c:f>
              <c:numCache>
                <c:formatCode>#,##0.00_);\(#,##0.00\)</c:formatCode>
                <c:ptCount val="13"/>
                <c:pt idx="0">
                  <c:v>12.905825370161738</c:v>
                </c:pt>
                <c:pt idx="1">
                  <c:v>13.015330179067064</c:v>
                </c:pt>
                <c:pt idx="2">
                  <c:v>15.71509820698839</c:v>
                </c:pt>
                <c:pt idx="3">
                  <c:v>17.069476028308554</c:v>
                </c:pt>
                <c:pt idx="4">
                  <c:v>17.620438064370205</c:v>
                </c:pt>
                <c:pt idx="5">
                  <c:v>17.784554657474999</c:v>
                </c:pt>
                <c:pt idx="6">
                  <c:v>17.454860361121703</c:v>
                </c:pt>
                <c:pt idx="7">
                  <c:v>16.748033655950788</c:v>
                </c:pt>
                <c:pt idx="8">
                  <c:v>15.844855286689777</c:v>
                </c:pt>
                <c:pt idx="9">
                  <c:v>14.54378583522171</c:v>
                </c:pt>
                <c:pt idx="10">
                  <c:v>13.713132078964518</c:v>
                </c:pt>
                <c:pt idx="11">
                  <c:v>12.81873127384369</c:v>
                </c:pt>
                <c:pt idx="12">
                  <c:v>12.297725229426627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E1-4F41-AE9B-55EC6A069C82}"/>
            </c:ext>
          </c:extLst>
        </c:ser>
        <c:ser>
          <c:idx val="1"/>
          <c:order val="1"/>
          <c:tx>
            <c:strRef>
              <c:f>КРЕДИТЫ!$B$67</c:f>
              <c:strCache>
                <c:ptCount val="1"/>
                <c:pt idx="0">
                  <c:v>в СКВ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КРЕДИТЫ!$C$59:$AN$59</c15:sqref>
                  </c15:fullRef>
                </c:ext>
              </c:extLst>
              <c:f>(КРЕДИТЫ!$C$59:$Q$59,КРЕДИТЫ!$AB$59:$AN$59)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КРЕДИТЫ!$C$67:$AN$67</c15:sqref>
                  </c15:fullRef>
                </c:ext>
              </c:extLst>
              <c:f>(КРЕДИТЫ!$C$67:$Q$67,КРЕДИТЫ!$AB$67:$AN$67)</c:f>
              <c:numCache>
                <c:formatCode>#,##0.00_);\(#,##0.00\)</c:formatCode>
                <c:ptCount val="13"/>
                <c:pt idx="0">
                  <c:v>6.1302488138482891</c:v>
                </c:pt>
                <c:pt idx="1">
                  <c:v>6.1876115495753652</c:v>
                </c:pt>
                <c:pt idx="2">
                  <c:v>6.2558609345901139</c:v>
                </c:pt>
                <c:pt idx="3">
                  <c:v>6.3740586270335511</c:v>
                </c:pt>
                <c:pt idx="4">
                  <c:v>6.4596695280177654</c:v>
                </c:pt>
                <c:pt idx="5">
                  <c:v>6.4780158467404698</c:v>
                </c:pt>
                <c:pt idx="6">
                  <c:v>6.6274608393064804</c:v>
                </c:pt>
                <c:pt idx="7">
                  <c:v>6.5411584996158041</c:v>
                </c:pt>
                <c:pt idx="8">
                  <c:v>6.6267045936806479</c:v>
                </c:pt>
                <c:pt idx="9">
                  <c:v>6.6235559530951322</c:v>
                </c:pt>
                <c:pt idx="10">
                  <c:v>6.6383976513041878</c:v>
                </c:pt>
                <c:pt idx="11">
                  <c:v>6.6013238634024214</c:v>
                </c:pt>
                <c:pt idx="12">
                  <c:v>6.5519231400571298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E1-4F41-AE9B-55EC6A06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1471"/>
        <c:axId val="1715561871"/>
      </c:lineChart>
      <c:catAx>
        <c:axId val="1715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61871"/>
        <c:crosses val="autoZero"/>
        <c:auto val="1"/>
        <c:lblAlgn val="ctr"/>
        <c:lblOffset val="100"/>
        <c:noMultiLvlLbl val="0"/>
      </c:catAx>
      <c:valAx>
        <c:axId val="1715561871"/>
        <c:scaling>
          <c:orientation val="minMax"/>
          <c:min val="5"/>
        </c:scaling>
        <c:delete val="1"/>
        <c:axPos val="l"/>
        <c:numFmt formatCode="#,##0.00_);\(#,##0.00\)" sourceLinked="1"/>
        <c:majorTickMark val="none"/>
        <c:minorTickMark val="none"/>
        <c:tickLblPos val="nextTo"/>
        <c:crossAx val="1715551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18680931649519"/>
          <c:y val="0.1649450270329112"/>
          <c:w val="0.37780330786296762"/>
          <c:h val="0.11571962562875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по </a:t>
            </a:r>
            <a:r>
              <a:rPr lang="ru-RU" sz="1200" b="1" u="sng">
                <a:solidFill>
                  <a:sysClr val="windowText" lastClr="000000"/>
                </a:solidFill>
              </a:rPr>
              <a:t>ВСЕМ</a:t>
            </a:r>
            <a:r>
              <a:rPr lang="ru-RU" sz="1200" b="0">
                <a:solidFill>
                  <a:sysClr val="windowText" lastClr="000000"/>
                </a:solidFill>
              </a:rPr>
              <a:t> кредитам* ФЛ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1784171442237546E-2"/>
          <c:y val="0.2031727013552431"/>
          <c:w val="0.9065196002748791"/>
          <c:h val="0.63224432004793918"/>
        </c:manualLayout>
      </c:layout>
      <c:lineChart>
        <c:grouping val="standard"/>
        <c:varyColors val="0"/>
        <c:ser>
          <c:idx val="0"/>
          <c:order val="0"/>
          <c:tx>
            <c:strRef>
              <c:f>КРЕДИТЫ!$B$74</c:f>
              <c:strCache>
                <c:ptCount val="1"/>
                <c:pt idx="0">
                  <c:v>все кредиты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КРЕДИТЫ!$R$59:$AN$59</c15:sqref>
                  </c15:fullRef>
                </c:ext>
              </c:extLst>
              <c:f>КРЕДИТЫ!$AB$59:$AN$59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КРЕДИТЫ!$R$74:$AN$74</c15:sqref>
                  </c15:fullRef>
                </c:ext>
              </c:extLst>
              <c:f>КРЕДИТЫ!$AB$74:$AN$74</c:f>
              <c:numCache>
                <c:formatCode>#,##0.00_);\(#,##0.00\)</c:formatCode>
                <c:ptCount val="13"/>
                <c:pt idx="0">
                  <c:v>13.777082117549339</c:v>
                </c:pt>
                <c:pt idx="1">
                  <c:v>13.905767286762659</c:v>
                </c:pt>
                <c:pt idx="2">
                  <c:v>15.826738456369212</c:v>
                </c:pt>
                <c:pt idx="3">
                  <c:v>15.678695547386894</c:v>
                </c:pt>
                <c:pt idx="4">
                  <c:v>15.799564535418071</c:v>
                </c:pt>
                <c:pt idx="5">
                  <c:v>15.929894339955601</c:v>
                </c:pt>
                <c:pt idx="6">
                  <c:v>16.052746544490507</c:v>
                </c:pt>
                <c:pt idx="7">
                  <c:v>16.136788484793637</c:v>
                </c:pt>
                <c:pt idx="8">
                  <c:v>16.167683197752293</c:v>
                </c:pt>
                <c:pt idx="9">
                  <c:v>16.120182029469365</c:v>
                </c:pt>
                <c:pt idx="10">
                  <c:v>15.90703962819264</c:v>
                </c:pt>
                <c:pt idx="11">
                  <c:v>15.868048340459481</c:v>
                </c:pt>
                <c:pt idx="12">
                  <c:v>15.655890494276642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A7-4BDE-AEEA-86A8E1CA30A0}"/>
            </c:ext>
          </c:extLst>
        </c:ser>
        <c:ser>
          <c:idx val="1"/>
          <c:order val="1"/>
          <c:tx>
            <c:strRef>
              <c:f>КРЕДИТЫ!$B$75</c:f>
              <c:strCache>
                <c:ptCount val="1"/>
                <c:pt idx="0">
                  <c:v>на недвижимость (с учетом льготных)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КРЕДИТЫ!$R$59:$AN$59</c15:sqref>
                  </c15:fullRef>
                </c:ext>
              </c:extLst>
              <c:f>КРЕДИТЫ!$AB$59:$AN$59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 июн.22</c:v>
                </c:pt>
                <c:pt idx="6">
                  <c:v> 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КРЕДИТЫ!$R$75:$AN$75</c15:sqref>
                  </c15:fullRef>
                </c:ext>
              </c:extLst>
              <c:f>КРЕДИТЫ!$AB$75:$AN$75</c:f>
              <c:numCache>
                <c:formatCode>#,##0.00_);\(#,##0.00\)</c:formatCode>
                <c:ptCount val="13"/>
                <c:pt idx="0">
                  <c:v>8.8716305103824649</c:v>
                </c:pt>
                <c:pt idx="1">
                  <c:v>8.8891827044950791</c:v>
                </c:pt>
                <c:pt idx="2">
                  <c:v>10.22294800915399</c:v>
                </c:pt>
                <c:pt idx="3">
                  <c:v>9.9562578996410114</c:v>
                </c:pt>
                <c:pt idx="4">
                  <c:v>10.028061166693032</c:v>
                </c:pt>
                <c:pt idx="5">
                  <c:v>10.063435494978195</c:v>
                </c:pt>
                <c:pt idx="6">
                  <c:v>10.132426016525777</c:v>
                </c:pt>
                <c:pt idx="7">
                  <c:v>10.171857460956048</c:v>
                </c:pt>
                <c:pt idx="8">
                  <c:v>10.185312743995155</c:v>
                </c:pt>
                <c:pt idx="9">
                  <c:v>10.199781799627566</c:v>
                </c:pt>
                <c:pt idx="10">
                  <c:v>10.201918163070914</c:v>
                </c:pt>
                <c:pt idx="11">
                  <c:v>10.201918163070914</c:v>
                </c:pt>
                <c:pt idx="12">
                  <c:v>10.201918163070914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51-4935-8B42-3D3427B4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1471"/>
        <c:axId val="1715561871"/>
      </c:lineChart>
      <c:catAx>
        <c:axId val="1715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61871"/>
        <c:crosses val="autoZero"/>
        <c:auto val="1"/>
        <c:lblAlgn val="ctr"/>
        <c:lblOffset val="100"/>
        <c:noMultiLvlLbl val="0"/>
      </c:catAx>
      <c:valAx>
        <c:axId val="1715561871"/>
        <c:scaling>
          <c:orientation val="minMax"/>
          <c:min val="8"/>
        </c:scaling>
        <c:delete val="1"/>
        <c:axPos val="l"/>
        <c:numFmt formatCode="#,##0.00_);\(#,##0.00\)" sourceLinked="1"/>
        <c:majorTickMark val="out"/>
        <c:minorTickMark val="none"/>
        <c:tickLblPos val="nextTo"/>
        <c:crossAx val="17155514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2937214337265"/>
          <c:y val="0.34930979022359049"/>
          <c:w val="0.37527062785662735"/>
          <c:h val="0.2177333096520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ставки </a:t>
            </a:r>
            <a:r>
              <a:rPr lang="ru-RU" b="1">
                <a:solidFill>
                  <a:sysClr val="windowText" lastClr="000000"/>
                </a:solidFill>
              </a:rPr>
              <a:t>по новым срочным </a:t>
            </a:r>
            <a:r>
              <a:rPr lang="ru-RU" b="1">
                <a:solidFill>
                  <a:srgbClr val="C00000"/>
                </a:solidFill>
              </a:rPr>
              <a:t>ВКЛАДАМ</a:t>
            </a:r>
            <a:r>
              <a:rPr lang="ru-RU" b="0">
                <a:solidFill>
                  <a:sysClr val="windowText" lastClr="000000"/>
                </a:solidFill>
              </a:rPr>
              <a:t>,</a:t>
            </a:r>
            <a:r>
              <a:rPr lang="ru-RU" sz="1200" b="1">
                <a:solidFill>
                  <a:schemeClr val="bg1">
                    <a:lumMod val="50000"/>
                  </a:schemeClr>
                </a:solidFill>
              </a:rPr>
              <a:t>%</a:t>
            </a:r>
          </a:p>
        </c:rich>
      </c:tx>
      <c:layout>
        <c:manualLayout>
          <c:xMode val="edge"/>
          <c:yMode val="edge"/>
          <c:x val="0.1775748031496063"/>
          <c:y val="1.886920728315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8959046320327284E-2"/>
          <c:y val="0.25201035012132922"/>
          <c:w val="0.89645994809308049"/>
          <c:h val="0.55803743871638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ГЛАВНАЯ!$E$52</c:f>
              <c:strCache>
                <c:ptCount val="1"/>
                <c:pt idx="0">
                  <c:v>янв.22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ГЛАВНАЯ!$A$53:$A$54</c:f>
              <c:strCache>
                <c:ptCount val="2"/>
                <c:pt idx="0">
                  <c:v>физические лица</c:v>
                </c:pt>
                <c:pt idx="1">
                  <c:v>юридические лица</c:v>
                </c:pt>
              </c:strCache>
            </c:strRef>
          </c:cat>
          <c:val>
            <c:numRef>
              <c:f>ГЛАВНАЯ!$E$53:$E$54</c:f>
              <c:numCache>
                <c:formatCode>0.00</c:formatCode>
                <c:ptCount val="2"/>
                <c:pt idx="0">
                  <c:v>13.559666283269801</c:v>
                </c:pt>
                <c:pt idx="1">
                  <c:v>4.9238446863792085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0-4436-9C46-C8825ABCE516}"/>
            </c:ext>
          </c:extLst>
        </c:ser>
        <c:ser>
          <c:idx val="1"/>
          <c:order val="1"/>
          <c:tx>
            <c:strRef>
              <c:f>ГЛАВНАЯ!$F$52</c:f>
              <c:strCache>
                <c:ptCount val="1"/>
                <c:pt idx="0">
                  <c:v>янв.23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-2.2346368715084209E-3"/>
                  <c:y val="3.90026380524476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10-499C-89EF-F9DAF825C77B}"/>
                </c:ext>
              </c:extLst>
            </c:dLbl>
            <c:dLbl>
              <c:idx val="1"/>
              <c:layout>
                <c:manualLayout>
                  <c:x val="0"/>
                  <c:y val="7.80052761048959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10-499C-89EF-F9DAF825C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ГЛАВНАЯ!$A$53:$A$54</c:f>
              <c:strCache>
                <c:ptCount val="2"/>
                <c:pt idx="0">
                  <c:v>физические лица</c:v>
                </c:pt>
                <c:pt idx="1">
                  <c:v>юридические лица</c:v>
                </c:pt>
              </c:strCache>
            </c:strRef>
          </c:cat>
          <c:val>
            <c:numRef>
              <c:f>ГЛАВНАЯ!$F$53:$F$54</c:f>
              <c:numCache>
                <c:formatCode>0.00</c:formatCode>
                <c:ptCount val="2"/>
                <c:pt idx="0">
                  <c:v>9.3304838986726448</c:v>
                </c:pt>
                <c:pt idx="1">
                  <c:v>2.0512945034568739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0-4436-9C46-C8825ABC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352127"/>
        <c:axId val="1715361695"/>
      </c:barChart>
      <c:catAx>
        <c:axId val="17153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361695"/>
        <c:crosses val="autoZero"/>
        <c:auto val="1"/>
        <c:lblAlgn val="ctr"/>
        <c:lblOffset val="100"/>
        <c:noMultiLvlLbl val="0"/>
      </c:catAx>
      <c:valAx>
        <c:axId val="17153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35212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59705266199525"/>
          <c:y val="0.90818996682018505"/>
          <c:w val="0.45111717113342481"/>
          <c:h val="6.817808151339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4">
          <a:lumMod val="7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</a:t>
            </a:r>
            <a:r>
              <a:rPr lang="ru-RU" sz="1200" b="1" u="sng">
                <a:solidFill>
                  <a:sysClr val="windowText" lastClr="000000"/>
                </a:solidFill>
              </a:rPr>
              <a:t>по новым</a:t>
            </a:r>
            <a:r>
              <a:rPr lang="ru-RU" sz="1200" b="0">
                <a:solidFill>
                  <a:sysClr val="windowText" lastClr="000000"/>
                </a:solidFill>
              </a:rPr>
              <a:t> вкладам ЮЛ </a:t>
            </a:r>
            <a:r>
              <a:rPr lang="ru-RU" sz="1200" b="0" baseline="0">
                <a:solidFill>
                  <a:sysClr val="windowText" lastClr="000000"/>
                </a:solidFill>
              </a:rPr>
              <a:t>в </a:t>
            </a:r>
            <a:r>
              <a:rPr lang="ru-RU" sz="1200" b="1" baseline="0">
                <a:solidFill>
                  <a:sysClr val="windowText" lastClr="000000"/>
                </a:solidFill>
              </a:rPr>
              <a:t>разрезе валют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319171477567585"/>
          <c:y val="3.5087735455051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78878894513915E-2"/>
          <c:y val="0.2031727013552431"/>
          <c:w val="0.91624341152221789"/>
          <c:h val="0.6699192444350327"/>
        </c:manualLayout>
      </c:layout>
      <c:lineChart>
        <c:grouping val="standard"/>
        <c:varyColors val="0"/>
        <c:ser>
          <c:idx val="0"/>
          <c:order val="0"/>
          <c:tx>
            <c:strRef>
              <c:f>ВКЛАДЫ!$B$58</c:f>
              <c:strCache>
                <c:ptCount val="1"/>
                <c:pt idx="0">
                  <c:v>в НВ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1069182389937106E-2"/>
                  <c:y val="6.2901082095975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0F-4F5A-95B0-58A09F9D30E0}"/>
                </c:ext>
              </c:extLst>
            </c:dLbl>
            <c:dLbl>
              <c:idx val="3"/>
              <c:layout>
                <c:manualLayout>
                  <c:x val="-2.9804332634521313E-2"/>
                  <c:y val="8.8322130724239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0F-4F5A-95B0-58A09F9D30E0}"/>
                </c:ext>
              </c:extLst>
            </c:dLbl>
            <c:dLbl>
              <c:idx val="4"/>
              <c:layout>
                <c:manualLayout>
                  <c:x val="-3.6792452830188678E-2"/>
                  <c:y val="5.654581993890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D1-4B41-9D29-CB557455E40D}"/>
                </c:ext>
              </c:extLst>
            </c:dLbl>
            <c:dLbl>
              <c:idx val="5"/>
              <c:layout>
                <c:manualLayout>
                  <c:x val="-2.3628650192310866E-2"/>
                  <c:y val="-0.10869099614480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3B-4300-95E6-11FA097363E3}"/>
                </c:ext>
              </c:extLst>
            </c:dLbl>
            <c:dLbl>
              <c:idx val="7"/>
              <c:layout>
                <c:manualLayout>
                  <c:x val="-3.585786053472876E-2"/>
                  <c:y val="-4.5138374574147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3B-4300-95E6-11FA097363E3}"/>
                </c:ext>
              </c:extLst>
            </c:dLbl>
            <c:dLbl>
              <c:idx val="10"/>
              <c:layout>
                <c:manualLayout>
                  <c:x val="-3.585786053472876E-2"/>
                  <c:y val="-4.5138374574147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0E-4D2D-A75E-D821C50BB2AB}"/>
                </c:ext>
              </c:extLst>
            </c:dLbl>
            <c:dLbl>
              <c:idx val="12"/>
              <c:layout>
                <c:manualLayout>
                  <c:x val="-5.25003163912687E-3"/>
                  <c:y val="-4.5138374574147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7B-4DDE-B23A-96EA57F24C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ВКЛАДЫ!$C$58:$AN$58</c15:sqref>
                  </c15:fullRef>
                </c:ext>
              </c:extLst>
              <c:f>(ВКЛАДЫ!$C$58:$Q$58,ВКЛАДЫ!$AB$58:$AN$58)</c:f>
              <c:numCache>
                <c:formatCode>#\ ##0.00;\-#\ ##0.00;0.00</c:formatCode>
                <c:ptCount val="13"/>
                <c:pt idx="0">
                  <c:v>4.9238446863792085</c:v>
                </c:pt>
                <c:pt idx="1">
                  <c:v>4.0652254014159865</c:v>
                </c:pt>
                <c:pt idx="2">
                  <c:v>12.393729957674971</c:v>
                </c:pt>
                <c:pt idx="3">
                  <c:v>13.107289618990382</c:v>
                </c:pt>
                <c:pt idx="4">
                  <c:v>12.134684843384562</c:v>
                </c:pt>
                <c:pt idx="5">
                  <c:v>8.9004512163410396</c:v>
                </c:pt>
                <c:pt idx="6">
                  <c:v>5.0599783049461085</c:v>
                </c:pt>
                <c:pt idx="7">
                  <c:v>3.8554568657660022</c:v>
                </c:pt>
                <c:pt idx="8">
                  <c:v>2.6232029889068444</c:v>
                </c:pt>
                <c:pt idx="9">
                  <c:v>2.0557273109068088</c:v>
                </c:pt>
                <c:pt idx="10">
                  <c:v>1.9406883403943782</c:v>
                </c:pt>
                <c:pt idx="11">
                  <c:v>1.613480052548987</c:v>
                </c:pt>
                <c:pt idx="12">
                  <c:v>2.0512945034568739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C3-406F-BE2F-FA7EC13238E5}"/>
            </c:ext>
          </c:extLst>
        </c:ser>
        <c:ser>
          <c:idx val="1"/>
          <c:order val="1"/>
          <c:tx>
            <c:strRef>
              <c:f>ВКЛАДЫ!$B$59</c:f>
              <c:strCache>
                <c:ptCount val="1"/>
                <c:pt idx="0">
                  <c:v>в СКВ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723270440251635E-2"/>
                  <c:y val="5.7197359413594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0F-4F5A-95B0-58A09F9D30E0}"/>
                </c:ext>
              </c:extLst>
            </c:dLbl>
            <c:dLbl>
              <c:idx val="1"/>
              <c:layout>
                <c:manualLayout>
                  <c:x val="-1.5723270440251635E-2"/>
                  <c:y val="5.7197359413594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0F-4F5A-95B0-58A09F9D30E0}"/>
                </c:ext>
              </c:extLst>
            </c:dLbl>
            <c:dLbl>
              <c:idx val="2"/>
              <c:layout>
                <c:manualLayout>
                  <c:x val="-1.5723270440251635E-2"/>
                  <c:y val="5.7197359413594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0F-4F5A-95B0-58A09F9D30E0}"/>
                </c:ext>
              </c:extLst>
            </c:dLbl>
            <c:dLbl>
              <c:idx val="3"/>
              <c:layout>
                <c:manualLayout>
                  <c:x val="-1.5723270440251572E-2"/>
                  <c:y val="5.7197359413594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0F-4F5A-95B0-58A09F9D30E0}"/>
                </c:ext>
              </c:extLst>
            </c:dLbl>
            <c:dLbl>
              <c:idx val="4"/>
              <c:layout>
                <c:manualLayout>
                  <c:x val="-1.5723270440251572E-2"/>
                  <c:y val="5.7197359413594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3B-4300-95E6-11FA097363E3}"/>
                </c:ext>
              </c:extLst>
            </c:dLbl>
            <c:dLbl>
              <c:idx val="5"/>
              <c:layout>
                <c:manualLayout>
                  <c:x val="-1.5723270440251701E-2"/>
                  <c:y val="5.7197359413594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08-4320-A108-0B939629B65E}"/>
                </c:ext>
              </c:extLst>
            </c:dLbl>
            <c:dLbl>
              <c:idx val="6"/>
              <c:layout>
                <c:manualLayout>
                  <c:x val="-1.5723270440251572E-2"/>
                  <c:y val="5.7197359413594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3B-4300-95E6-11FA097363E3}"/>
                </c:ext>
              </c:extLst>
            </c:dLbl>
            <c:dLbl>
              <c:idx val="7"/>
              <c:layout>
                <c:manualLayout>
                  <c:x val="-1.5723270440251701E-2"/>
                  <c:y val="5.7197359413594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3B-4300-95E6-11FA097363E3}"/>
                </c:ext>
              </c:extLst>
            </c:dLbl>
            <c:dLbl>
              <c:idx val="8"/>
              <c:layout>
                <c:manualLayout>
                  <c:x val="-1.5723270440251572E-2"/>
                  <c:y val="5.7197359413594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F-4D29-9910-EDB75E200E85}"/>
                </c:ext>
              </c:extLst>
            </c:dLbl>
            <c:dLbl>
              <c:idx val="9"/>
              <c:layout>
                <c:manualLayout>
                  <c:x val="-1.5723270440251701E-2"/>
                  <c:y val="5.7197359413594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F-4D29-9910-EDB75E200E85}"/>
                </c:ext>
              </c:extLst>
            </c:dLbl>
            <c:dLbl>
              <c:idx val="10"/>
              <c:layout>
                <c:manualLayout>
                  <c:x val="-2.7952480782669462E-2"/>
                  <c:y val="3.8131572942396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0E-4D2D-A75E-D821C50BB2AB}"/>
                </c:ext>
              </c:extLst>
            </c:dLbl>
            <c:dLbl>
              <c:idx val="12"/>
              <c:layout>
                <c:manualLayout>
                  <c:x val="-1.5723270440251572E-2"/>
                  <c:y val="5.7197359413594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7B-4DDE-B23A-96EA57F24C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ВКЛАДЫ!$C$59:$AN$59</c15:sqref>
                  </c15:fullRef>
                </c:ext>
              </c:extLst>
              <c:f>(ВКЛАДЫ!$C$59:$Q$59,ВКЛАДЫ!$AB$59:$AN$59)</c:f>
              <c:numCache>
                <c:formatCode>#\ ##0.00;\-#\ ##0.00;0.00</c:formatCode>
                <c:ptCount val="13"/>
                <c:pt idx="0">
                  <c:v>2.049683551780344</c:v>
                </c:pt>
                <c:pt idx="1">
                  <c:v>2.1897184072638942</c:v>
                </c:pt>
                <c:pt idx="2">
                  <c:v>4.139007323689194</c:v>
                </c:pt>
                <c:pt idx="3">
                  <c:v>4.2235043156131225</c:v>
                </c:pt>
                <c:pt idx="4">
                  <c:v>4.4857972642769761</c:v>
                </c:pt>
                <c:pt idx="5">
                  <c:v>4.3271634844484899</c:v>
                </c:pt>
                <c:pt idx="6">
                  <c:v>3.7508405618187535</c:v>
                </c:pt>
                <c:pt idx="7">
                  <c:v>2.7586171852377204</c:v>
                </c:pt>
                <c:pt idx="8">
                  <c:v>1.7594248557839809</c:v>
                </c:pt>
                <c:pt idx="9">
                  <c:v>1.3395085567129521</c:v>
                </c:pt>
                <c:pt idx="10">
                  <c:v>1.1666681399008827</c:v>
                </c:pt>
                <c:pt idx="11">
                  <c:v>0.80404147645952373</c:v>
                </c:pt>
                <c:pt idx="12">
                  <c:v>0.6863983438835034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ВКЛАДЫ!$U$59</c15:sqref>
                  <c15:dLbl>
                    <c:idx val="-1"/>
                    <c:layout>
                      <c:manualLayout>
                        <c:x val="-1.572327044025159E-2"/>
                        <c:y val="5.719735941359434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305-4D88-A7BF-7DC2F98CE9AA}"/>
                      </c:ext>
                    </c:extLst>
                  </c15:dLbl>
                </c15:categoryFilterException>
                <c15:categoryFilterException>
                  <c15:sqref>ВКЛАДЫ!$V$59</c15:sqref>
                  <c15:dLbl>
                    <c:idx val="-1"/>
                    <c:layout>
                      <c:manualLayout>
                        <c:x val="-1.5723270440251572E-2"/>
                        <c:y val="5.719735941359445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E305-4D88-A7BF-7DC2F98CE9AA}"/>
                      </c:ext>
                    </c:extLst>
                  </c15:dLbl>
                </c15:categoryFilterException>
                <c15:categoryFilterException>
                  <c15:sqref>ВКЛАДЫ!$W$59</c15:sqref>
                  <c15:dLbl>
                    <c:idx val="-1"/>
                    <c:layout>
                      <c:manualLayout>
                        <c:x val="-1.5723270440251572E-2"/>
                        <c:y val="5.719735941359445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E305-4D88-A7BF-7DC2F98CE9AA}"/>
                      </c:ext>
                    </c:extLst>
                  </c15:dLbl>
                </c15:categoryFilterException>
                <c15:categoryFilterException>
                  <c15:sqref>ВКЛАДЫ!$X$59</c15:sqref>
                  <c15:dLbl>
                    <c:idx val="-1"/>
                    <c:layout>
                      <c:manualLayout>
                        <c:x val="-1.5723270440251604E-2"/>
                        <c:y val="5.719735941359445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E305-4D88-A7BF-7DC2F98CE9AA}"/>
                      </c:ext>
                    </c:extLst>
                  </c15:dLbl>
                </c15:categoryFilterException>
                <c15:categoryFilterException>
                  <c15:sqref>ВКЛАДЫ!$Y$59</c15:sqref>
                  <c15:dLbl>
                    <c:idx val="-1"/>
                    <c:layout>
                      <c:manualLayout>
                        <c:x val="-1.5723270440251572E-2"/>
                        <c:y val="5.719735941359434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E305-4D88-A7BF-7DC2F98CE9AA}"/>
                      </c:ext>
                    </c:extLst>
                  </c15:dLbl>
                </c15:categoryFilterException>
                <c15:categoryFilterException>
                  <c15:sqref>ВКЛАДЫ!$Z$59</c15:sqref>
                  <c15:dLbl>
                    <c:idx val="-1"/>
                    <c:layout>
                      <c:manualLayout>
                        <c:x val="-1.5723270440251635E-2"/>
                        <c:y val="5.719735941359445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E305-4D88-A7BF-7DC2F98CE9AA}"/>
                      </c:ext>
                    </c:extLst>
                  </c15:dLbl>
                </c15:categoryFilterException>
                <c15:categoryFilterException>
                  <c15:sqref>ВКЛАДЫ!$AA$59</c15:sqref>
                  <c15:dLbl>
                    <c:idx val="-1"/>
                    <c:layout>
                      <c:manualLayout>
                        <c:x val="-1.5723270440251635E-2"/>
                        <c:y val="5.719735941359445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E305-4D88-A7BF-7DC2F98CE9A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43C3-406F-BE2F-FA7EC13238E5}"/>
            </c:ext>
          </c:extLst>
        </c:ser>
        <c:ser>
          <c:idx val="2"/>
          <c:order val="2"/>
          <c:tx>
            <c:strRef>
              <c:f>ВКЛАДЫ!$B$60</c:f>
              <c:strCache>
                <c:ptCount val="1"/>
                <c:pt idx="0">
                  <c:v>росс.руб.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097762150800459E-2"/>
                  <c:y val="-0.136590597014327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0F-4F5A-95B0-58A09F9D30E0}"/>
                </c:ext>
              </c:extLst>
            </c:dLbl>
            <c:dLbl>
              <c:idx val="2"/>
              <c:layout>
                <c:manualLayout>
                  <c:x val="-3.4586930564497048E-2"/>
                  <c:y val="-9.8459024071931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0F-4F5A-95B0-58A09F9D30E0}"/>
                </c:ext>
              </c:extLst>
            </c:dLbl>
            <c:dLbl>
              <c:idx val="3"/>
              <c:layout>
                <c:manualLayout>
                  <c:x val="-3.6333960613414019E-2"/>
                  <c:y val="-0.111169548386063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0F-4F5A-95B0-58A09F9D30E0}"/>
                </c:ext>
              </c:extLst>
            </c:dLbl>
            <c:dLbl>
              <c:idx val="5"/>
              <c:layout>
                <c:manualLayout>
                  <c:x val="-4.9755415793151639E-2"/>
                  <c:y val="3.50014812264554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3B-4300-95E6-11FA097363E3}"/>
                </c:ext>
              </c:extLst>
            </c:dLbl>
            <c:dLbl>
              <c:idx val="12"/>
              <c:layout>
                <c:manualLayout>
                  <c:x val="-1.7937871759740723E-2"/>
                  <c:y val="-7.9393237600733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7B-4DDE-B23A-96EA57F24C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ВКЛАДЫ!$C$60:$AN$60</c15:sqref>
                  </c15:fullRef>
                </c:ext>
              </c:extLst>
              <c:f>(ВКЛАДЫ!$C$60:$Q$60,ВКЛАДЫ!$AB$60:$AN$60)</c:f>
              <c:numCache>
                <c:formatCode>#\ ##0.00;\-#\ ##0.00;0.00</c:formatCode>
                <c:ptCount val="13"/>
                <c:pt idx="0">
                  <c:v>5.64</c:v>
                </c:pt>
                <c:pt idx="1">
                  <c:v>5.95</c:v>
                </c:pt>
                <c:pt idx="2">
                  <c:v>12.88</c:v>
                </c:pt>
                <c:pt idx="3">
                  <c:v>13.32</c:v>
                </c:pt>
                <c:pt idx="4">
                  <c:v>12.748951231503726</c:v>
                </c:pt>
                <c:pt idx="5">
                  <c:v>8.6871435595592796</c:v>
                </c:pt>
                <c:pt idx="6">
                  <c:v>8.718805546605882</c:v>
                </c:pt>
                <c:pt idx="7">
                  <c:v>6.6480713345100613</c:v>
                </c:pt>
                <c:pt idx="8">
                  <c:v>6.0248816536557195</c:v>
                </c:pt>
                <c:pt idx="9">
                  <c:v>4.7781440325416256</c:v>
                </c:pt>
                <c:pt idx="10">
                  <c:v>3.4397955398561999</c:v>
                </c:pt>
                <c:pt idx="11">
                  <c:v>3.4902758393276869</c:v>
                </c:pt>
                <c:pt idx="12">
                  <c:v>4.1053806724342072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ВКЛАДЫ!$Z$60</c15:sqref>
                  <c15:dLbl>
                    <c:idx val="-1"/>
                    <c:layout>
                      <c:manualLayout>
                        <c:x val="-3.0603702052966714E-2"/>
                        <c:y val="-4.12616646583372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E305-4D88-A7BF-7DC2F98CE9AA}"/>
                      </c:ext>
                    </c:extLst>
                  </c15:dLbl>
                </c15:categoryFilterException>
                <c15:categoryFilterException>
                  <c15:sqref>ВКЛАДЫ!$AA$60</c15:sqref>
                  <c15:dLbl>
                    <c:idx val="-1"/>
                    <c:layout>
                      <c:manualLayout>
                        <c:x val="-3.0603702052966648E-2"/>
                        <c:y val="-0.1429458591713940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305-4D88-A7BF-7DC2F98CE9A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B0F-4F5A-95B0-58A09F9D3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1471"/>
        <c:axId val="1715561871"/>
      </c:lineChart>
      <c:catAx>
        <c:axId val="1715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61871"/>
        <c:crosses val="autoZero"/>
        <c:auto val="1"/>
        <c:lblAlgn val="ctr"/>
        <c:lblOffset val="100"/>
        <c:noMultiLvlLbl val="0"/>
      </c:catAx>
      <c:valAx>
        <c:axId val="1715561871"/>
        <c:scaling>
          <c:orientation val="minMax"/>
        </c:scaling>
        <c:delete val="1"/>
        <c:axPos val="l"/>
        <c:numFmt formatCode="#\ ##0.00;\-#\ ##0.00;0.00" sourceLinked="1"/>
        <c:majorTickMark val="none"/>
        <c:minorTickMark val="none"/>
        <c:tickLblPos val="nextTo"/>
        <c:crossAx val="171555147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54732388011248"/>
          <c:y val="0.12895377372464401"/>
          <c:w val="0.40650880374530007"/>
          <c:h val="0.13305356121833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baseline="0">
                <a:effectLst/>
              </a:rPr>
              <a:t>Средние процентные ставки </a:t>
            </a:r>
            <a:r>
              <a:rPr lang="ru-RU" sz="1100" b="1" i="0" u="sng" strike="noStrike" baseline="0">
                <a:effectLst/>
              </a:rPr>
              <a:t>по новым</a:t>
            </a:r>
            <a:r>
              <a:rPr lang="ru-RU" sz="1100" b="0" i="0" u="none" strike="noStrike" baseline="0">
                <a:effectLst/>
              </a:rPr>
              <a:t> вкладам ЮЛ </a:t>
            </a:r>
            <a:r>
              <a:rPr lang="ru-RU" sz="1100" b="1" i="0" u="none" strike="noStrike" baseline="0">
                <a:solidFill>
                  <a:sysClr val="windowText" lastClr="000000"/>
                </a:solidFill>
                <a:effectLst/>
              </a:rPr>
              <a:t>в разрезе отзывности </a:t>
            </a:r>
            <a:r>
              <a:rPr lang="ru-RU" sz="1100" b="0" i="0" u="none" strike="noStrike" baseline="0">
                <a:solidFill>
                  <a:sysClr val="windowText" lastClr="000000"/>
                </a:solidFill>
                <a:effectLst/>
              </a:rPr>
              <a:t>в</a:t>
            </a:r>
            <a:r>
              <a:rPr lang="ru-RU" sz="1100" b="1" i="0" u="none" strike="noStrike" baseline="0">
                <a:solidFill>
                  <a:srgbClr val="C00000"/>
                </a:solidFill>
                <a:effectLst/>
              </a:rPr>
              <a:t> НВ</a:t>
            </a:r>
            <a:r>
              <a:rPr lang="ru-RU" sz="1100" b="0" i="0" u="none" strike="noStrike" baseline="0">
                <a:effectLst/>
              </a:rPr>
              <a:t>, </a:t>
            </a:r>
            <a:r>
              <a:rPr lang="ru-RU" sz="1100" b="0" baseline="0">
                <a:solidFill>
                  <a:sysClr val="windowText" lastClr="000000"/>
                </a:solidFill>
              </a:rPr>
              <a:t>%</a:t>
            </a:r>
            <a:endParaRPr lang="ru-RU" sz="11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379176899268981"/>
          <c:y val="2.3048112935753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4712450884467837E-2"/>
          <c:y val="0.21573295198936393"/>
          <c:w val="0.9135912966500489"/>
          <c:h val="0.66809553370144081"/>
        </c:manualLayout>
      </c:layout>
      <c:lineChart>
        <c:grouping val="standard"/>
        <c:varyColors val="0"/>
        <c:ser>
          <c:idx val="0"/>
          <c:order val="0"/>
          <c:tx>
            <c:strRef>
              <c:f>ВКЛАДЫ!$B$61</c:f>
              <c:strCache>
                <c:ptCount val="1"/>
                <c:pt idx="0">
                  <c:v>отзывные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8388681283420869E-2"/>
                  <c:y val="4.82118630998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26-433C-B417-7EEF4A71445C}"/>
                </c:ext>
              </c:extLst>
            </c:dLbl>
            <c:dLbl>
              <c:idx val="12"/>
              <c:layout>
                <c:manualLayout>
                  <c:x val="-2.2514418562805453E-2"/>
                  <c:y val="4.4122133951257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C0-462E-82E7-B21AF0397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ВКЛАДЫ!$C$61:$AN$61</c15:sqref>
                  </c15:fullRef>
                </c:ext>
              </c:extLst>
              <c:f>(ВКЛАДЫ!$C$61:$Q$61,ВКЛАДЫ!$AB$61:$AN$61)</c:f>
              <c:numCache>
                <c:formatCode>#\ ##0.00;\-#\ ##0.00;0.00</c:formatCode>
                <c:ptCount val="13"/>
                <c:pt idx="0">
                  <c:v>3.2783991784301181</c:v>
                </c:pt>
                <c:pt idx="1">
                  <c:v>3.0970672111930693</c:v>
                </c:pt>
                <c:pt idx="2">
                  <c:v>11.930330981354018</c:v>
                </c:pt>
                <c:pt idx="3">
                  <c:v>12.442449617073308</c:v>
                </c:pt>
                <c:pt idx="4">
                  <c:v>11.604485862818699</c:v>
                </c:pt>
                <c:pt idx="5">
                  <c:v>8.1707138719092196</c:v>
                </c:pt>
                <c:pt idx="6">
                  <c:v>4.0662697892268342</c:v>
                </c:pt>
                <c:pt idx="7">
                  <c:v>2.736068854318467</c:v>
                </c:pt>
                <c:pt idx="8">
                  <c:v>1.5095074143632246</c:v>
                </c:pt>
                <c:pt idx="9">
                  <c:v>1.0026695833138402</c:v>
                </c:pt>
                <c:pt idx="10">
                  <c:v>0.77231461535047796</c:v>
                </c:pt>
                <c:pt idx="11">
                  <c:v>0.76939328053534817</c:v>
                </c:pt>
                <c:pt idx="12">
                  <c:v>1.0697742619638806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ВКЛАДЫ!$AA$61</c15:sqref>
                  <c15:dLbl>
                    <c:idx val="-1"/>
                    <c:layout>
                      <c:manualLayout>
                        <c:x val="-3.1871692627099532E-2"/>
                        <c:y val="6.059699767021621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918D-4048-A30D-1AC399855BD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7173-4749-B2FA-D3620C13EDDE}"/>
            </c:ext>
          </c:extLst>
        </c:ser>
        <c:ser>
          <c:idx val="1"/>
          <c:order val="1"/>
          <c:tx>
            <c:strRef>
              <c:f>ВКЛАДЫ!$B$62</c:f>
              <c:strCache>
                <c:ptCount val="1"/>
                <c:pt idx="0">
                  <c:v>безотзывные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2.8008460458812549E-2"/>
                  <c:y val="-6.8674756191344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C0-462E-82E7-B21AF0397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ВКЛАДЫ!$C$62:$AN$62</c15:sqref>
                  </c15:fullRef>
                </c:ext>
              </c:extLst>
              <c:f>(ВКЛАДЫ!$C$62:$Q$62,ВКЛАДЫ!$AB$62:$AN$62)</c:f>
              <c:numCache>
                <c:formatCode>#\ ##0.00;\-#\ ##0.00;0.00</c:formatCode>
                <c:ptCount val="13"/>
                <c:pt idx="0">
                  <c:v>8.9764559401470212</c:v>
                </c:pt>
                <c:pt idx="1">
                  <c:v>7.5350665886695287</c:v>
                </c:pt>
                <c:pt idx="2">
                  <c:v>16.809759814389281</c:v>
                </c:pt>
                <c:pt idx="3">
                  <c:v>16.617294622634915</c:v>
                </c:pt>
                <c:pt idx="4">
                  <c:v>14.681845096288059</c:v>
                </c:pt>
                <c:pt idx="5">
                  <c:v>13.3090951811838</c:v>
                </c:pt>
                <c:pt idx="6">
                  <c:v>9.4452608042379804</c:v>
                </c:pt>
                <c:pt idx="7">
                  <c:v>8.0345096734758492</c:v>
                </c:pt>
                <c:pt idx="8">
                  <c:v>6.1640553048357685</c:v>
                </c:pt>
                <c:pt idx="9">
                  <c:v>5.0277258160710216</c:v>
                </c:pt>
                <c:pt idx="10">
                  <c:v>4.7715004749869321</c:v>
                </c:pt>
                <c:pt idx="11">
                  <c:v>4.2667581215471095</c:v>
                </c:pt>
                <c:pt idx="12">
                  <c:v>4.2406760839962265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73-4749-B2FA-D3620C13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55039"/>
        <c:axId val="1715361279"/>
      </c:lineChart>
      <c:catAx>
        <c:axId val="17153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361279"/>
        <c:crosses val="autoZero"/>
        <c:auto val="1"/>
        <c:lblAlgn val="ctr"/>
        <c:lblOffset val="100"/>
        <c:noMultiLvlLbl val="0"/>
      </c:catAx>
      <c:valAx>
        <c:axId val="1715361279"/>
        <c:scaling>
          <c:orientation val="minMax"/>
          <c:min val="0"/>
        </c:scaling>
        <c:delete val="1"/>
        <c:axPos val="l"/>
        <c:numFmt formatCode="#\ ##0.00;\-#\ ##0.00;0.00" sourceLinked="1"/>
        <c:majorTickMark val="out"/>
        <c:minorTickMark val="none"/>
        <c:tickLblPos val="nextTo"/>
        <c:crossAx val="171535503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59213013940542"/>
          <c:y val="0.22994489666277648"/>
          <c:w val="0.45846354932227384"/>
          <c:h val="9.2912129000634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</a:t>
            </a:r>
            <a:r>
              <a:rPr lang="ru-RU" sz="1200" b="1" u="sng">
                <a:solidFill>
                  <a:sysClr val="windowText" lastClr="000000"/>
                </a:solidFill>
              </a:rPr>
              <a:t>по новым</a:t>
            </a:r>
            <a:r>
              <a:rPr lang="ru-RU" sz="1200" b="0">
                <a:solidFill>
                  <a:sysClr val="windowText" lastClr="000000"/>
                </a:solidFill>
              </a:rPr>
              <a:t> вкладам ЮЛ </a:t>
            </a:r>
            <a:r>
              <a:rPr lang="ru-RU" sz="1200" b="1">
                <a:solidFill>
                  <a:sysClr val="windowText" lastClr="000000"/>
                </a:solidFill>
              </a:rPr>
              <a:t>по срокам </a:t>
            </a:r>
            <a:r>
              <a:rPr lang="ru-RU" sz="1200" b="0">
                <a:solidFill>
                  <a:sysClr val="windowText" lastClr="000000"/>
                </a:solidFill>
              </a:rPr>
              <a:t>в </a:t>
            </a:r>
            <a:r>
              <a:rPr lang="ru-RU" sz="1200" b="1">
                <a:solidFill>
                  <a:srgbClr val="C00000"/>
                </a:solidFill>
              </a:rPr>
              <a:t>НВ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650572491511959"/>
          <c:y val="3.0380750255208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0316762643475542E-2"/>
          <c:y val="0.20118257945029597"/>
          <c:w val="0.90779269009284291"/>
          <c:h val="0.67729670154867005"/>
        </c:manualLayout>
      </c:layout>
      <c:lineChart>
        <c:grouping val="standard"/>
        <c:varyColors val="0"/>
        <c:ser>
          <c:idx val="0"/>
          <c:order val="0"/>
          <c:tx>
            <c:strRef>
              <c:f>ВКЛАДЫ!$B$63</c:f>
              <c:strCache>
                <c:ptCount val="1"/>
                <c:pt idx="0">
                  <c:v>краткосрочные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34106076571829E-2"/>
                  <c:y val="5.3759749225659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93-4777-8BA1-42D65C080C15}"/>
                </c:ext>
              </c:extLst>
            </c:dLbl>
            <c:dLbl>
              <c:idx val="1"/>
              <c:layout>
                <c:manualLayout>
                  <c:x val="-3.6002809975412782E-2"/>
                  <c:y val="6.0078864549514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93-4777-8BA1-42D65C080C15}"/>
                </c:ext>
              </c:extLst>
            </c:dLbl>
            <c:dLbl>
              <c:idx val="4"/>
              <c:layout>
                <c:manualLayout>
                  <c:x val="-3.8250790305584828E-2"/>
                  <c:y val="6.0078864549514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93-4777-8BA1-42D65C080C15}"/>
                </c:ext>
              </c:extLst>
            </c:dLbl>
            <c:dLbl>
              <c:idx val="5"/>
              <c:layout>
                <c:manualLayout>
                  <c:x val="-2.9469617140850148E-2"/>
                  <c:y val="3.4802403254095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68-447B-9B3A-6138FEC75075}"/>
                </c:ext>
              </c:extLst>
            </c:dLbl>
            <c:dLbl>
              <c:idx val="6"/>
              <c:layout>
                <c:manualLayout>
                  <c:x val="-3.9515279241306642E-2"/>
                  <c:y val="2.8483287930240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BC-4567-AD6C-61E4A3940D30}"/>
                </c:ext>
              </c:extLst>
            </c:dLbl>
            <c:dLbl>
              <c:idx val="7"/>
              <c:layout>
                <c:manualLayout>
                  <c:x val="-3.9515279241306642E-2"/>
                  <c:y val="4.1121518577950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93-4777-8BA1-42D65C080C15}"/>
                </c:ext>
              </c:extLst>
            </c:dLbl>
            <c:dLbl>
              <c:idx val="8"/>
              <c:layout>
                <c:manualLayout>
                  <c:x val="-3.4246575342465752E-2"/>
                  <c:y val="5.3759749225659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93-4777-8BA1-42D65C080C15}"/>
                </c:ext>
              </c:extLst>
            </c:dLbl>
            <c:dLbl>
              <c:idx val="9"/>
              <c:layout>
                <c:manualLayout>
                  <c:x val="-4.1341094294402615E-2"/>
                  <c:y val="1.6151241964319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06-4730-9B0A-3CB57EE6CAC1}"/>
                </c:ext>
              </c:extLst>
            </c:dLbl>
            <c:dLbl>
              <c:idx val="11"/>
              <c:layout>
                <c:manualLayout>
                  <c:x val="-4.0082114340554635E-2"/>
                  <c:y val="3.4802403254095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1-4B86-8AC8-3125605C7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ВКЛАДЫ!$C$63:$AN$63</c15:sqref>
                  </c15:fullRef>
                </c:ext>
              </c:extLst>
              <c:f>(ВКЛАДЫ!$C$63:$Q$63,ВКЛАДЫ!$AB$63:$AN$63)</c:f>
              <c:numCache>
                <c:formatCode>#,##0.00_);\(#,##0.00\)</c:formatCode>
                <c:ptCount val="13"/>
                <c:pt idx="0">
                  <c:v>4.7314781626623734</c:v>
                </c:pt>
                <c:pt idx="1">
                  <c:v>3.8541605172565401</c:v>
                </c:pt>
                <c:pt idx="2">
                  <c:v>12.70243672647368</c:v>
                </c:pt>
                <c:pt idx="3">
                  <c:v>13.155197265234632</c:v>
                </c:pt>
                <c:pt idx="4">
                  <c:v>11.852317326977793</c:v>
                </c:pt>
                <c:pt idx="5">
                  <c:v>8.8327687418712895</c:v>
                </c:pt>
                <c:pt idx="6">
                  <c:v>4.8060604867173691</c:v>
                </c:pt>
                <c:pt idx="7">
                  <c:v>3.7890762512736682</c:v>
                </c:pt>
                <c:pt idx="8">
                  <c:v>2.4240091816309435</c:v>
                </c:pt>
                <c:pt idx="9">
                  <c:v>1.5232933519979774</c:v>
                </c:pt>
                <c:pt idx="10">
                  <c:v>1.3832070426871306</c:v>
                </c:pt>
                <c:pt idx="11">
                  <c:v>1.233164535627211</c:v>
                </c:pt>
                <c:pt idx="12">
                  <c:v>1.6899285908430142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ВКЛАДЫ!$Y$63</c15:sqref>
                  <c15:dLbl>
                    <c:idx val="-1"/>
                    <c:layout>
                      <c:manualLayout>
                        <c:x val="-2.8977871443624868E-2"/>
                        <c:y val="5.375974922565947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3F8-46E8-8413-589C01105CAA}"/>
                      </c:ext>
                    </c:extLst>
                  </c15:dLbl>
                </c15:categoryFilterException>
                <c15:categoryFilterException>
                  <c15:sqref>ВКЛАДЫ!$Z$63</c15:sqref>
                  <c15:dLbl>
                    <c:idx val="-1"/>
                    <c:layout>
                      <c:manualLayout>
                        <c:x val="-3.1787836607802447E-2"/>
                        <c:y val="-8.046711552360302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3F8-46E8-8413-589C01105CA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7140-49DD-B659-235B01A9EA2E}"/>
            </c:ext>
          </c:extLst>
        </c:ser>
        <c:ser>
          <c:idx val="1"/>
          <c:order val="1"/>
          <c:tx>
            <c:strRef>
              <c:f>ВКЛАДЫ!$B$64</c:f>
              <c:strCache>
                <c:ptCount val="1"/>
                <c:pt idx="0">
                  <c:v>долгосрочные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369409947393033E-2"/>
                  <c:y val="-6.7618820374725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74-4E7D-AA07-29C0E844DED1}"/>
                </c:ext>
              </c:extLst>
            </c:dLbl>
            <c:dLbl>
              <c:idx val="2"/>
              <c:layout>
                <c:manualLayout>
                  <c:x val="-2.8218403679518986E-2"/>
                  <c:y val="6.4992349889913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A2-4A96-AAED-90ECD7A3B272}"/>
                </c:ext>
              </c:extLst>
            </c:dLbl>
            <c:dLbl>
              <c:idx val="3"/>
              <c:layout>
                <c:manualLayout>
                  <c:x val="-3.524334221130683E-2"/>
                  <c:y val="6.4992349889913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A2-4A96-AAED-90ECD7A3B272}"/>
                </c:ext>
              </c:extLst>
            </c:dLbl>
            <c:dLbl>
              <c:idx val="5"/>
              <c:layout>
                <c:manualLayout>
                  <c:x val="-2.6200203655013382E-3"/>
                  <c:y val="-1.4633243308354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CD-47A9-A574-46853CCA0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ВКЛАДЫ!$C$64:$AN$64</c15:sqref>
                  </c15:fullRef>
                </c:ext>
              </c:extLst>
              <c:f>(ВКЛАДЫ!$C$64:$Q$64,ВКЛАДЫ!$AB$64:$AN$64)</c:f>
              <c:numCache>
                <c:formatCode>#,##0.00_);\(#,##0.00\)</c:formatCode>
                <c:ptCount val="13"/>
                <c:pt idx="0">
                  <c:v>6.8023663793805405</c:v>
                </c:pt>
                <c:pt idx="1">
                  <c:v>6.9415716796093268</c:v>
                </c:pt>
                <c:pt idx="2">
                  <c:v>11.097479412904477</c:v>
                </c:pt>
                <c:pt idx="3">
                  <c:v>12.746445458497867</c:v>
                </c:pt>
                <c:pt idx="4">
                  <c:v>14.46077528846082</c:v>
                </c:pt>
                <c:pt idx="5">
                  <c:v>9.1780095687273793</c:v>
                </c:pt>
                <c:pt idx="6">
                  <c:v>6.425274081898765</c:v>
                </c:pt>
                <c:pt idx="7">
                  <c:v>4.5145708117833445</c:v>
                </c:pt>
                <c:pt idx="8">
                  <c:v>5.7750385983180612</c:v>
                </c:pt>
                <c:pt idx="9">
                  <c:v>5.6269816660251069</c:v>
                </c:pt>
                <c:pt idx="10">
                  <c:v>5.6628681059548196</c:v>
                </c:pt>
                <c:pt idx="11">
                  <c:v>3.8302711049639431</c:v>
                </c:pt>
                <c:pt idx="12">
                  <c:v>5.2582360507715746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ВКЛАДЫ!$Z$64</c15:sqref>
                  <c15:dLbl>
                    <c:idx val="-1"/>
                    <c:layout>
                      <c:manualLayout>
                        <c:x val="-4.0470457121247749E-2"/>
                        <c:y val="5.980701687651362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3F8-46E8-8413-589C01105CAA}"/>
                      </c:ext>
                    </c:extLst>
                  </c15:dLbl>
                </c15:categoryFilterException>
                <c15:categoryFilterException>
                  <c15:sqref>ВКЛАДЫ!$AA$64</c15:sqref>
                  <c15:dLbl>
                    <c:idx val="-1"/>
                    <c:layout>
                      <c:manualLayout>
                        <c:x val="-2.7755322478126822E-2"/>
                        <c:y val="5.336579304398544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3F8-46E8-8413-589C01105CA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7140-49DD-B659-235B01A9E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44399"/>
        <c:axId val="1715545647"/>
      </c:lineChart>
      <c:catAx>
        <c:axId val="17155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45647"/>
        <c:crosses val="autoZero"/>
        <c:auto val="1"/>
        <c:lblAlgn val="ctr"/>
        <c:lblOffset val="100"/>
        <c:noMultiLvlLbl val="0"/>
      </c:catAx>
      <c:valAx>
        <c:axId val="1715545647"/>
        <c:scaling>
          <c:orientation val="minMax"/>
          <c:min val="0"/>
        </c:scaling>
        <c:delete val="1"/>
        <c:axPos val="l"/>
        <c:numFmt formatCode="#,##0.00_);\(#,##0.00\)" sourceLinked="1"/>
        <c:majorTickMark val="out"/>
        <c:minorTickMark val="none"/>
        <c:tickLblPos val="nextTo"/>
        <c:crossAx val="171554439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580270985621001E-2"/>
          <c:y val="0.7856182906046697"/>
          <c:w val="0.4552933429887037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</a:t>
            </a:r>
            <a:r>
              <a:rPr lang="ru-RU" sz="1200" b="1" u="sng">
                <a:solidFill>
                  <a:sysClr val="windowText" lastClr="000000"/>
                </a:solidFill>
              </a:rPr>
              <a:t>по новым</a:t>
            </a:r>
            <a:r>
              <a:rPr lang="ru-RU" sz="1200" b="0">
                <a:solidFill>
                  <a:sysClr val="windowText" lastClr="000000"/>
                </a:solidFill>
              </a:rPr>
              <a:t> вкладам ФЛ </a:t>
            </a:r>
            <a:r>
              <a:rPr lang="ru-RU" sz="1200" b="1" baseline="0">
                <a:solidFill>
                  <a:sysClr val="windowText" lastClr="000000"/>
                </a:solidFill>
              </a:rPr>
              <a:t>в разрезе валют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9841663148749761E-2"/>
          <c:y val="0.2031727013552431"/>
          <c:w val="0.91428962551009796"/>
          <c:h val="0.6699192444350327"/>
        </c:manualLayout>
      </c:layout>
      <c:lineChart>
        <c:grouping val="standard"/>
        <c:varyColors val="0"/>
        <c:ser>
          <c:idx val="0"/>
          <c:order val="0"/>
          <c:tx>
            <c:strRef>
              <c:f>ВКЛАДЫ!$B$67</c:f>
              <c:strCache>
                <c:ptCount val="1"/>
                <c:pt idx="0">
                  <c:v>в НВ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0638504491381405E-2"/>
                  <c:y val="-4.6015676611852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24-4163-8EAC-D147E2F72E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ВКЛАДЫ!$C$67:$AN$67</c15:sqref>
                  </c15:fullRef>
                </c:ext>
              </c:extLst>
              <c:f>(ВКЛАДЫ!$C$67:$Q$67,ВКЛАДЫ!$AB$67:$AN$67)</c:f>
              <c:numCache>
                <c:formatCode>#,##0.00_);\(#,##0.00\)</c:formatCode>
                <c:ptCount val="13"/>
                <c:pt idx="0">
                  <c:v>13.559666283269801</c:v>
                </c:pt>
                <c:pt idx="1">
                  <c:v>11.850689940415693</c:v>
                </c:pt>
                <c:pt idx="2">
                  <c:v>15.758458000673535</c:v>
                </c:pt>
                <c:pt idx="3">
                  <c:v>18.871433542381222</c:v>
                </c:pt>
                <c:pt idx="4">
                  <c:v>18.655639447752019</c:v>
                </c:pt>
                <c:pt idx="5">
                  <c:v>17.9734760769202</c:v>
                </c:pt>
                <c:pt idx="6">
                  <c:v>15.57402963030793</c:v>
                </c:pt>
                <c:pt idx="7">
                  <c:v>13.976457861179833</c:v>
                </c:pt>
                <c:pt idx="8">
                  <c:v>11.620937794664968</c:v>
                </c:pt>
                <c:pt idx="9">
                  <c:v>9.8155471921393911</c:v>
                </c:pt>
                <c:pt idx="10">
                  <c:v>9.9805951802778843</c:v>
                </c:pt>
                <c:pt idx="11">
                  <c:v>9.9111625509876315</c:v>
                </c:pt>
                <c:pt idx="12">
                  <c:v>9.3304838986726448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D4-4D37-8EE6-7F71C9BD8ABB}"/>
            </c:ext>
          </c:extLst>
        </c:ser>
        <c:ser>
          <c:idx val="1"/>
          <c:order val="1"/>
          <c:tx>
            <c:strRef>
              <c:f>ВКЛАДЫ!$B$68</c:f>
              <c:strCache>
                <c:ptCount val="1"/>
                <c:pt idx="0">
                  <c:v>в СКВ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18540863382612E-2"/>
                  <c:y val="4.863932824723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ED-43F6-8A2F-0E320ACC85A4}"/>
                </c:ext>
              </c:extLst>
            </c:dLbl>
            <c:dLbl>
              <c:idx val="1"/>
              <c:layout>
                <c:manualLayout>
                  <c:x val="-2.9185408633826088E-2"/>
                  <c:y val="4.863932824723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ED-43F6-8A2F-0E320ACC85A4}"/>
                </c:ext>
              </c:extLst>
            </c:dLbl>
            <c:dLbl>
              <c:idx val="2"/>
              <c:layout>
                <c:manualLayout>
                  <c:x val="-2.9185408633826088E-2"/>
                  <c:y val="4.8639328247234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ED-43F6-8A2F-0E320ACC85A4}"/>
                </c:ext>
              </c:extLst>
            </c:dLbl>
            <c:dLbl>
              <c:idx val="3"/>
              <c:layout>
                <c:manualLayout>
                  <c:x val="-2.9185408633826088E-2"/>
                  <c:y val="4.863932824723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ED-43F6-8A2F-0E320ACC85A4}"/>
                </c:ext>
              </c:extLst>
            </c:dLbl>
            <c:dLbl>
              <c:idx val="4"/>
              <c:layout>
                <c:manualLayout>
                  <c:x val="-2.9185408633826088E-2"/>
                  <c:y val="4.8639328247234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A3-45E4-AF84-60899F60347B}"/>
                </c:ext>
              </c:extLst>
            </c:dLbl>
            <c:dLbl>
              <c:idx val="5"/>
              <c:layout>
                <c:manualLayout>
                  <c:x val="-2.9185408633826088E-2"/>
                  <c:y val="4.863932824723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F1-49F1-BB10-815768E7B181}"/>
                </c:ext>
              </c:extLst>
            </c:dLbl>
            <c:dLbl>
              <c:idx val="6"/>
              <c:layout>
                <c:manualLayout>
                  <c:x val="-2.9185408633826088E-2"/>
                  <c:y val="4.8639328247234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A3-45E4-AF84-60899F60347B}"/>
                </c:ext>
              </c:extLst>
            </c:dLbl>
            <c:dLbl>
              <c:idx val="7"/>
              <c:layout>
                <c:manualLayout>
                  <c:x val="-2.9185408633826088E-2"/>
                  <c:y val="4.863932824723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A3-45E4-AF84-60899F60347B}"/>
                </c:ext>
              </c:extLst>
            </c:dLbl>
            <c:dLbl>
              <c:idx val="8"/>
              <c:layout>
                <c:manualLayout>
                  <c:x val="-2.9185408633826088E-2"/>
                  <c:y val="4.863932824723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24-4163-8EAC-D147E2F72EA5}"/>
                </c:ext>
              </c:extLst>
            </c:dLbl>
            <c:dLbl>
              <c:idx val="9"/>
              <c:layout>
                <c:manualLayout>
                  <c:x val="-2.9185408633826206E-2"/>
                  <c:y val="4.863932824723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24-4163-8EAC-D147E2F72EA5}"/>
                </c:ext>
              </c:extLst>
            </c:dLbl>
            <c:dLbl>
              <c:idx val="10"/>
              <c:layout>
                <c:manualLayout>
                  <c:x val="-1.1329610746945169E-2"/>
                  <c:y val="3.8872691933916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5E-45D9-BE63-29AEBC99848D}"/>
                </c:ext>
              </c:extLst>
            </c:dLbl>
            <c:dLbl>
              <c:idx val="12"/>
              <c:layout>
                <c:manualLayout>
                  <c:x val="-2.9185408633826088E-2"/>
                  <c:y val="4.8639328247234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3-42D1-94E9-78548D64A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ВКЛАДЫ!$C$68:$AN$68</c15:sqref>
                  </c15:fullRef>
                </c:ext>
              </c:extLst>
              <c:f>(ВКЛАДЫ!$C$68:$Q$68,ВКЛАДЫ!$AB$68:$AN$68)</c:f>
              <c:numCache>
                <c:formatCode>#,##0.00_);\(#,##0.00\)</c:formatCode>
                <c:ptCount val="13"/>
                <c:pt idx="0">
                  <c:v>3.5005139605315603</c:v>
                </c:pt>
                <c:pt idx="1">
                  <c:v>3.4605565233690752</c:v>
                </c:pt>
                <c:pt idx="2">
                  <c:v>5.1243206623749247</c:v>
                </c:pt>
                <c:pt idx="3">
                  <c:v>5.829455888904616</c:v>
                </c:pt>
                <c:pt idx="4">
                  <c:v>5.648606602848405</c:v>
                </c:pt>
                <c:pt idx="5">
                  <c:v>5.6725810276339299</c:v>
                </c:pt>
                <c:pt idx="6">
                  <c:v>5.4500613775469162</c:v>
                </c:pt>
                <c:pt idx="7">
                  <c:v>4.9936292137489664</c:v>
                </c:pt>
                <c:pt idx="8">
                  <c:v>3.4824793742464446</c:v>
                </c:pt>
                <c:pt idx="9">
                  <c:v>2.6582207255933854</c:v>
                </c:pt>
                <c:pt idx="10">
                  <c:v>2.5612602026679916</c:v>
                </c:pt>
                <c:pt idx="11">
                  <c:v>2.4082518503185604</c:v>
                </c:pt>
                <c:pt idx="12">
                  <c:v>1.7844653762501954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ВКЛАДЫ!$Z$68</c15:sqref>
                  <c15:dLbl>
                    <c:idx val="-1"/>
                    <c:layout>
                      <c:manualLayout>
                        <c:x val="-2.9185408633826088E-2"/>
                        <c:y val="4.863932824723440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61AB-4A8B-ACBC-4841343C75B2}"/>
                      </c:ext>
                    </c:extLst>
                  </c15:dLbl>
                </c15:categoryFilterException>
                <c15:categoryFilterException>
                  <c15:sqref>ВКЛАДЫ!$AA$68</c15:sqref>
                  <c15:dLbl>
                    <c:idx val="-1"/>
                    <c:layout>
                      <c:manualLayout>
                        <c:x val="-2.918540863382612E-2"/>
                        <c:y val="4.863932824723428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61AB-4A8B-ACBC-4841343C75B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54D4-4D37-8EE6-7F71C9BD8ABB}"/>
            </c:ext>
          </c:extLst>
        </c:ser>
        <c:ser>
          <c:idx val="2"/>
          <c:order val="2"/>
          <c:tx>
            <c:strRef>
              <c:f>ВКЛАДЫ!$B$69</c:f>
              <c:strCache>
                <c:ptCount val="1"/>
                <c:pt idx="0">
                  <c:v>росс.руб.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4023006041100217E-2"/>
                  <c:y val="-8.2677165354330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F1-49F1-BB10-815768E7B181}"/>
                </c:ext>
              </c:extLst>
            </c:dLbl>
            <c:dLbl>
              <c:idx val="3"/>
              <c:layout>
                <c:manualLayout>
                  <c:x val="-3.1383248757476556E-2"/>
                  <c:y val="5.5118110236220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ED-43F6-8A2F-0E320ACC85A4}"/>
                </c:ext>
              </c:extLst>
            </c:dLbl>
            <c:dLbl>
              <c:idx val="4"/>
              <c:layout>
                <c:manualLayout>
                  <c:x val="-3.5190612098469486E-2"/>
                  <c:y val="5.5118110236220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4-4163-8EAC-D147E2F72EA5}"/>
                </c:ext>
              </c:extLst>
            </c:dLbl>
            <c:dLbl>
              <c:idx val="5"/>
              <c:layout>
                <c:manualLayout>
                  <c:x val="-3.3800034617353147E-2"/>
                  <c:y val="2.3212973626476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F1-49F1-BB10-815768E7B181}"/>
                </c:ext>
              </c:extLst>
            </c:dLbl>
            <c:dLbl>
              <c:idx val="6"/>
              <c:layout>
                <c:manualLayout>
                  <c:x val="-3.3572096277477335E-2"/>
                  <c:y val="4.8639328247234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A3-45E4-AF84-60899F60347B}"/>
                </c:ext>
              </c:extLst>
            </c:dLbl>
            <c:dLbl>
              <c:idx val="7"/>
              <c:layout>
                <c:manualLayout>
                  <c:x val="-3.5190612098469486E-2"/>
                  <c:y val="2.920298228027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A3-45E4-AF84-60899F60347B}"/>
                </c:ext>
              </c:extLst>
            </c:dLbl>
            <c:dLbl>
              <c:idx val="8"/>
              <c:layout>
                <c:manualLayout>
                  <c:x val="-3.1500396026607501E-2"/>
                  <c:y val="4.2160546258248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24-4163-8EAC-D147E2F72EA5}"/>
                </c:ext>
              </c:extLst>
            </c:dLbl>
            <c:dLbl>
              <c:idx val="9"/>
              <c:layout>
                <c:manualLayout>
                  <c:x val="-2.82633643846232E-2"/>
                  <c:y val="3.5681764269262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4-4163-8EAC-D147E2F72EA5}"/>
                </c:ext>
              </c:extLst>
            </c:dLbl>
            <c:dLbl>
              <c:idx val="12"/>
              <c:layout>
                <c:manualLayout>
                  <c:x val="-2.6459116330278427E-2"/>
                  <c:y val="2.9202982280276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42D1-94E9-78548D64A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ВКЛАДЫ!$C$69:$AN$69</c15:sqref>
                  </c15:fullRef>
                </c:ext>
              </c:extLst>
              <c:f>(ВКЛАДЫ!$C$69:$Q$69,ВКЛАДЫ!$AB$69:$AN$69)</c:f>
              <c:numCache>
                <c:formatCode>#,##0.00_);\(#,##0.00\)</c:formatCode>
                <c:ptCount val="13"/>
                <c:pt idx="0">
                  <c:v>7.33</c:v>
                </c:pt>
                <c:pt idx="1">
                  <c:v>7.15</c:v>
                </c:pt>
                <c:pt idx="2">
                  <c:v>19.27</c:v>
                </c:pt>
                <c:pt idx="3">
                  <c:v>18.84</c:v>
                </c:pt>
                <c:pt idx="4">
                  <c:v>16.539119595629877</c:v>
                </c:pt>
                <c:pt idx="5">
                  <c:v>14.676940187023201</c:v>
                </c:pt>
                <c:pt idx="6">
                  <c:v>12.830252903210143</c:v>
                </c:pt>
                <c:pt idx="7">
                  <c:v>10.666761838307227</c:v>
                </c:pt>
                <c:pt idx="8">
                  <c:v>9.9107229725383359</c:v>
                </c:pt>
                <c:pt idx="9">
                  <c:v>8.5652179822840591</c:v>
                </c:pt>
                <c:pt idx="10">
                  <c:v>7.57735292399133</c:v>
                </c:pt>
                <c:pt idx="11">
                  <c:v>6.8239774650692731</c:v>
                </c:pt>
                <c:pt idx="12">
                  <c:v>7.3332377230575618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ED-43F6-8A2F-0E320ACC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1471"/>
        <c:axId val="1715561871"/>
      </c:lineChart>
      <c:catAx>
        <c:axId val="1715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61871"/>
        <c:crosses val="autoZero"/>
        <c:auto val="1"/>
        <c:lblAlgn val="ctr"/>
        <c:lblOffset val="100"/>
        <c:noMultiLvlLbl val="0"/>
      </c:catAx>
      <c:valAx>
        <c:axId val="1715561871"/>
        <c:scaling>
          <c:orientation val="minMax"/>
        </c:scaling>
        <c:delete val="1"/>
        <c:axPos val="l"/>
        <c:numFmt formatCode="#,##0.00_);\(#,##0.00\)" sourceLinked="1"/>
        <c:majorTickMark val="none"/>
        <c:minorTickMark val="none"/>
        <c:tickLblPos val="nextTo"/>
        <c:crossAx val="171555147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14270912785577"/>
          <c:y val="0.13950041959040835"/>
          <c:w val="0.41363259079794512"/>
          <c:h val="0.13569519064915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baseline="0">
                <a:effectLst/>
              </a:rPr>
              <a:t>Средние процентные ставки </a:t>
            </a:r>
            <a:r>
              <a:rPr lang="ru-RU" sz="1100" b="1" i="0" u="sng" strike="noStrike" baseline="0">
                <a:effectLst/>
              </a:rPr>
              <a:t>по новым</a:t>
            </a:r>
            <a:r>
              <a:rPr lang="ru-RU" sz="1100" b="0" i="0" u="none" strike="noStrike" baseline="0">
                <a:effectLst/>
              </a:rPr>
              <a:t> вкладам ФЛ </a:t>
            </a:r>
            <a:r>
              <a:rPr lang="ru-RU" sz="1100" b="1" i="0" u="none" strike="noStrike" baseline="0">
                <a:effectLst/>
              </a:rPr>
              <a:t>в разрезе отзывности </a:t>
            </a:r>
            <a:r>
              <a:rPr lang="ru-RU" sz="1100" b="0" i="0" u="none" strike="noStrike" baseline="0">
                <a:effectLst/>
              </a:rPr>
              <a:t>в </a:t>
            </a:r>
            <a:r>
              <a:rPr lang="ru-RU" sz="1100" b="1" i="0" u="none" strike="noStrike" baseline="0">
                <a:solidFill>
                  <a:srgbClr val="C00000"/>
                </a:solidFill>
                <a:effectLst/>
              </a:rPr>
              <a:t>НВ</a:t>
            </a:r>
            <a:r>
              <a:rPr lang="ru-RU" sz="1100" b="0" i="0" u="none" strike="noStrike" baseline="0">
                <a:effectLst/>
              </a:rPr>
              <a:t>, </a:t>
            </a:r>
            <a:r>
              <a:rPr lang="ru-RU" sz="1100" b="0" baseline="0">
                <a:solidFill>
                  <a:sysClr val="windowText" lastClr="000000"/>
                </a:solidFill>
              </a:rPr>
              <a:t>%</a:t>
            </a:r>
            <a:endParaRPr lang="ru-RU" sz="11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6750001501528558E-2"/>
          <c:y val="0.20674604028663532"/>
          <c:w val="0.90773994093336341"/>
          <c:h val="0.67193211125045205"/>
        </c:manualLayout>
      </c:layout>
      <c:lineChart>
        <c:grouping val="standard"/>
        <c:varyColors val="0"/>
        <c:ser>
          <c:idx val="0"/>
          <c:order val="0"/>
          <c:tx>
            <c:strRef>
              <c:f>ВКЛАДЫ!$B$70</c:f>
              <c:strCache>
                <c:ptCount val="1"/>
                <c:pt idx="0">
                  <c:v>отзывные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3.0118030118030239E-2"/>
                  <c:y val="4.2434791021970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6E-43BF-A3DF-BE4DFD29E4A9}"/>
                </c:ext>
              </c:extLst>
            </c:dLbl>
            <c:dLbl>
              <c:idx val="12"/>
              <c:layout>
                <c:manualLayout>
                  <c:x val="-2.6862026862026864E-2"/>
                  <c:y val="6.2042644250241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A1-45B0-B134-81278DAB7F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ВКЛАДЫ!$C$70:$AN$70</c15:sqref>
                  </c15:fullRef>
                </c:ext>
              </c:extLst>
              <c:f>(ВКЛАДЫ!$C$70:$Q$70,ВКЛАДЫ!$AB$70:$AN$70)</c:f>
              <c:numCache>
                <c:formatCode>#,##0.00_);\(#,##0.00\)</c:formatCode>
                <c:ptCount val="13"/>
                <c:pt idx="0">
                  <c:v>10.833583408318839</c:v>
                </c:pt>
                <c:pt idx="1">
                  <c:v>10.500447566247219</c:v>
                </c:pt>
                <c:pt idx="2">
                  <c:v>14.855135101525887</c:v>
                </c:pt>
                <c:pt idx="3">
                  <c:v>14.804622487953987</c:v>
                </c:pt>
                <c:pt idx="4">
                  <c:v>14.705047721687729</c:v>
                </c:pt>
                <c:pt idx="5">
                  <c:v>14.4320866316913</c:v>
                </c:pt>
                <c:pt idx="6">
                  <c:v>12.397195281531955</c:v>
                </c:pt>
                <c:pt idx="7">
                  <c:v>10.441441264715152</c:v>
                </c:pt>
                <c:pt idx="8">
                  <c:v>7.7511075839818009</c:v>
                </c:pt>
                <c:pt idx="9">
                  <c:v>6.8056108943954277</c:v>
                </c:pt>
                <c:pt idx="10">
                  <c:v>6.8680586127915895</c:v>
                </c:pt>
                <c:pt idx="11">
                  <c:v>6.7234970488059655</c:v>
                </c:pt>
                <c:pt idx="12">
                  <c:v>7.8961169815490537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A4-4EFC-AF4A-6E23BB267EA4}"/>
            </c:ext>
          </c:extLst>
        </c:ser>
        <c:ser>
          <c:idx val="1"/>
          <c:order val="1"/>
          <c:tx>
            <c:strRef>
              <c:f>ВКЛАДЫ!$B$71</c:f>
              <c:strCache>
                <c:ptCount val="1"/>
                <c:pt idx="0">
                  <c:v>безотзывные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ВКЛАДЫ!$C$71:$AN$71</c15:sqref>
                  </c15:fullRef>
                </c:ext>
              </c:extLst>
              <c:f>(ВКЛАДЫ!$C$71:$Q$71,ВКЛАДЫ!$AB$71:$AN$71)</c:f>
              <c:numCache>
                <c:formatCode>#,##0.00_);\(#,##0.00\)</c:formatCode>
                <c:ptCount val="13"/>
                <c:pt idx="0">
                  <c:v>14.079949206650172</c:v>
                </c:pt>
                <c:pt idx="1">
                  <c:v>11.993272361553792</c:v>
                </c:pt>
                <c:pt idx="2">
                  <c:v>15.883225860231887</c:v>
                </c:pt>
                <c:pt idx="3">
                  <c:v>19.411051088394842</c:v>
                </c:pt>
                <c:pt idx="4">
                  <c:v>19.143155196949419</c:v>
                </c:pt>
                <c:pt idx="5">
                  <c:v>18.436705825788302</c:v>
                </c:pt>
                <c:pt idx="6">
                  <c:v>15.927535878379789</c:v>
                </c:pt>
                <c:pt idx="7">
                  <c:v>14.341282792753674</c:v>
                </c:pt>
                <c:pt idx="8">
                  <c:v>12.017028038740699</c:v>
                </c:pt>
                <c:pt idx="9">
                  <c:v>10.132292748551073</c:v>
                </c:pt>
                <c:pt idx="10">
                  <c:v>10.274747510697111</c:v>
                </c:pt>
                <c:pt idx="11">
                  <c:v>10.214632905267266</c:v>
                </c:pt>
                <c:pt idx="12">
                  <c:v>9.4647247689683098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A4-4EFC-AF4A-6E23BB26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55039"/>
        <c:axId val="1715361279"/>
      </c:lineChart>
      <c:catAx>
        <c:axId val="17153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361279"/>
        <c:crosses val="autoZero"/>
        <c:auto val="1"/>
        <c:lblAlgn val="ctr"/>
        <c:lblOffset val="100"/>
        <c:noMultiLvlLbl val="0"/>
      </c:catAx>
      <c:valAx>
        <c:axId val="1715361279"/>
        <c:scaling>
          <c:orientation val="minMax"/>
          <c:min val="6"/>
        </c:scaling>
        <c:delete val="1"/>
        <c:axPos val="l"/>
        <c:numFmt formatCode="#,##0.00_);\(#,##0.00\)" sourceLinked="1"/>
        <c:majorTickMark val="out"/>
        <c:minorTickMark val="none"/>
        <c:tickLblPos val="nextTo"/>
        <c:crossAx val="1715355039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64508603091279"/>
          <c:y val="0.79839987566253701"/>
          <c:w val="0.40016499190385169"/>
          <c:h val="9.2912129000634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</a:t>
            </a:r>
            <a:r>
              <a:rPr lang="ru-RU" sz="1200" b="1" u="sng">
                <a:solidFill>
                  <a:sysClr val="windowText" lastClr="000000"/>
                </a:solidFill>
              </a:rPr>
              <a:t>по новым</a:t>
            </a:r>
            <a:r>
              <a:rPr lang="ru-RU" sz="1200" b="0">
                <a:solidFill>
                  <a:sysClr val="windowText" lastClr="000000"/>
                </a:solidFill>
              </a:rPr>
              <a:t> вкладам ФЛ </a:t>
            </a:r>
            <a:r>
              <a:rPr lang="ru-RU" sz="1200" b="1">
                <a:solidFill>
                  <a:sysClr val="windowText" lastClr="000000"/>
                </a:solidFill>
              </a:rPr>
              <a:t>по срокам </a:t>
            </a:r>
            <a:r>
              <a:rPr lang="ru-RU" sz="1200" b="0">
                <a:solidFill>
                  <a:sysClr val="windowText" lastClr="000000"/>
                </a:solidFill>
              </a:rPr>
              <a:t>в </a:t>
            </a:r>
            <a:r>
              <a:rPr lang="ru-RU" sz="1200" b="1">
                <a:solidFill>
                  <a:srgbClr val="C00000"/>
                </a:solidFill>
              </a:rPr>
              <a:t>НВ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400688863375432"/>
          <c:y val="1.931536726923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0316762643475542E-2"/>
          <c:y val="0.16655072142565447"/>
          <c:w val="0.90779269009284291"/>
          <c:h val="0.71192881577840295"/>
        </c:manualLayout>
      </c:layout>
      <c:lineChart>
        <c:grouping val="standard"/>
        <c:varyColors val="0"/>
        <c:ser>
          <c:idx val="0"/>
          <c:order val="0"/>
          <c:tx>
            <c:strRef>
              <c:f>ВКЛАДЫ!$B$72</c:f>
              <c:strCache>
                <c:ptCount val="1"/>
                <c:pt idx="0">
                  <c:v>краткосрочные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865090403337971E-2"/>
                  <c:y val="4.3446066637503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55-43A7-A4CF-8A17076E5466}"/>
                </c:ext>
              </c:extLst>
            </c:dLbl>
            <c:dLbl>
              <c:idx val="5"/>
              <c:layout>
                <c:manualLayout>
                  <c:x val="-2.0963061119446173E-2"/>
                  <c:y val="-4.8371427529892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E7-494F-8113-C577D211FAB9}"/>
                </c:ext>
              </c:extLst>
            </c:dLbl>
            <c:dLbl>
              <c:idx val="9"/>
              <c:layout>
                <c:manualLayout>
                  <c:x val="-3.909366215336247E-2"/>
                  <c:y val="-5.911050567348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F0-4336-B3BA-CA5BFD11D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ВКЛАДЫ!$C$72:$AN$72</c15:sqref>
                  </c15:fullRef>
                </c:ext>
              </c:extLst>
              <c:f>(ВКЛАДЫ!$C$72:$Q$72,ВКЛАДЫ!$AB$72:$AN$72)</c:f>
              <c:numCache>
                <c:formatCode>#,##0.00_);\(#,##0.00\)</c:formatCode>
                <c:ptCount val="13"/>
                <c:pt idx="0">
                  <c:v>13.055751489965346</c:v>
                </c:pt>
                <c:pt idx="1">
                  <c:v>10.720400738667488</c:v>
                </c:pt>
                <c:pt idx="2">
                  <c:v>14.778562938506797</c:v>
                </c:pt>
                <c:pt idx="3">
                  <c:v>18.307161160359939</c:v>
                </c:pt>
                <c:pt idx="4">
                  <c:v>18.02094629447258</c:v>
                </c:pt>
                <c:pt idx="5">
                  <c:v>17.1224478490258</c:v>
                </c:pt>
                <c:pt idx="6">
                  <c:v>14.44628853261624</c:v>
                </c:pt>
                <c:pt idx="7">
                  <c:v>12.85266736887513</c:v>
                </c:pt>
                <c:pt idx="8">
                  <c:v>10.321455507073891</c:v>
                </c:pt>
                <c:pt idx="9">
                  <c:v>8.2167794754572228</c:v>
                </c:pt>
                <c:pt idx="10">
                  <c:v>7.9117501898886538</c:v>
                </c:pt>
                <c:pt idx="11">
                  <c:v>8.0062685440101991</c:v>
                </c:pt>
                <c:pt idx="12">
                  <c:v>7.2105385376245481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ВКЛАДЫ!$Z$72</c15:sqref>
                  <c15:dLbl>
                    <c:idx val="-1"/>
                    <c:layout>
                      <c:manualLayout>
                        <c:x val="-3.4148558959905449E-2"/>
                        <c:y val="3.557803821033998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99CA-44FF-8DE3-CF4955BB9C89}"/>
                      </c:ext>
                    </c:extLst>
                  </c15:dLbl>
                </c15:categoryFilterException>
                <c15:categoryFilterException>
                  <c15:sqref>ВКЛАДЫ!$AA$72</c15:sqref>
                  <c15:dLbl>
                    <c:idx val="-1"/>
                    <c:layout>
                      <c:manualLayout>
                        <c:x val="-3.4148558959905449E-2"/>
                        <c:y val="5.4957883171580235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99CA-44FF-8DE3-CF4955BB9C8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E955-421C-B96C-8A7436D1C191}"/>
            </c:ext>
          </c:extLst>
        </c:ser>
        <c:ser>
          <c:idx val="1"/>
          <c:order val="1"/>
          <c:tx>
            <c:strRef>
              <c:f>ВКЛАДЫ!$B$73</c:f>
              <c:strCache>
                <c:ptCount val="1"/>
                <c:pt idx="0">
                  <c:v>долгосрочные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648817802503479E-2"/>
                  <c:y val="-3.9915974044911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55-43A7-A4CF-8A17076E5466}"/>
                </c:ext>
              </c:extLst>
            </c:dLbl>
            <c:dLbl>
              <c:idx val="1"/>
              <c:layout>
                <c:manualLayout>
                  <c:x val="-4.4488731786389561E-2"/>
                  <c:y val="-5.747726301654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9E-4864-8B52-1773ABD6E4DC}"/>
                </c:ext>
              </c:extLst>
            </c:dLbl>
            <c:dLbl>
              <c:idx val="2"/>
              <c:layout>
                <c:manualLayout>
                  <c:x val="-3.7350547785364362E-2"/>
                  <c:y val="-7.0397159657368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9E-4864-8B52-1773ABD6E4DC}"/>
                </c:ext>
              </c:extLst>
            </c:dLbl>
            <c:dLbl>
              <c:idx val="3"/>
              <c:layout>
                <c:manualLayout>
                  <c:x val="-4.2704185786133261E-2"/>
                  <c:y val="-6.3937211336954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9E-4864-8B52-1773ABD6E4DC}"/>
                </c:ext>
              </c:extLst>
            </c:dLbl>
            <c:dLbl>
              <c:idx val="4"/>
              <c:layout>
                <c:manualLayout>
                  <c:x val="-3.2541431953628866E-2"/>
                  <c:y val="-6.9058810614452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D-4DE1-9051-C314F4C5FDC1}"/>
                </c:ext>
              </c:extLst>
            </c:dLbl>
            <c:dLbl>
              <c:idx val="5"/>
              <c:layout>
                <c:manualLayout>
                  <c:x val="-2.9193674269476361E-2"/>
                  <c:y val="-4.6346715463384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D7-49E0-A87F-A8890E91FFAD}"/>
                </c:ext>
              </c:extLst>
            </c:dLbl>
            <c:dLbl>
              <c:idx val="6"/>
              <c:layout>
                <c:manualLayout>
                  <c:x val="-3.2541431953628866E-2"/>
                  <c:y val="-6.2721674999750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D2-49A6-9A6C-BA318ACB03A7}"/>
                </c:ext>
              </c:extLst>
            </c:dLbl>
            <c:dLbl>
              <c:idx val="7"/>
              <c:layout>
                <c:manualLayout>
                  <c:x val="-3.7439791003347211E-2"/>
                  <c:y val="-5.6384539385048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F6-44D9-A11D-4F1671BD04B2}"/>
                </c:ext>
              </c:extLst>
            </c:dLbl>
            <c:dLbl>
              <c:idx val="8"/>
              <c:layout>
                <c:manualLayout>
                  <c:x val="-3.2541431953628984E-2"/>
                  <c:y val="-8.1733081843857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9D-4DE1-9051-C314F4C5FDC1}"/>
                </c:ext>
              </c:extLst>
            </c:dLbl>
            <c:dLbl>
              <c:idx val="9"/>
              <c:layout>
                <c:manualLayout>
                  <c:x val="-3.2764333967319162E-2"/>
                  <c:y val="-7.6857107977781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F0-4336-B3BA-CA5BFD11D134}"/>
                </c:ext>
              </c:extLst>
            </c:dLbl>
            <c:dLbl>
              <c:idx val="11"/>
              <c:layout>
                <c:manualLayout>
                  <c:x val="-2.6811508958147434E-2"/>
                  <c:y val="-5.6384539385048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1E-44A2-BB79-FF10FCFBC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ВКЛАДЫ!$C$73:$AN$73</c15:sqref>
                  </c15:fullRef>
                </c:ext>
              </c:extLst>
              <c:f>(ВКЛАДЫ!$C$73:$Q$73,ВКЛАДЫ!$AB$73:$AN$73)</c:f>
              <c:numCache>
                <c:formatCode>#,##0.00_);\(#,##0.00\)</c:formatCode>
                <c:ptCount val="13"/>
                <c:pt idx="0">
                  <c:v>16.455467805795358</c:v>
                </c:pt>
                <c:pt idx="1">
                  <c:v>16.183081360168593</c:v>
                </c:pt>
                <c:pt idx="2">
                  <c:v>20.390916945870512</c:v>
                </c:pt>
                <c:pt idx="3">
                  <c:v>20.928994736537568</c:v>
                </c:pt>
                <c:pt idx="4">
                  <c:v>20.70979024480145</c:v>
                </c:pt>
                <c:pt idx="5">
                  <c:v>20.2101179663401</c:v>
                </c:pt>
                <c:pt idx="6">
                  <c:v>18.400035810971101</c:v>
                </c:pt>
                <c:pt idx="7">
                  <c:v>16.721465290717436</c:v>
                </c:pt>
                <c:pt idx="8">
                  <c:v>14.872608065564213</c:v>
                </c:pt>
                <c:pt idx="9">
                  <c:v>13.790789578763594</c:v>
                </c:pt>
                <c:pt idx="10">
                  <c:v>14.457379586216804</c:v>
                </c:pt>
                <c:pt idx="11">
                  <c:v>14.725010960602418</c:v>
                </c:pt>
                <c:pt idx="12">
                  <c:v>13.942156603745808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ВКЛАДЫ!$Z$73</c15:sqref>
                  <c15:dLbl>
                    <c:idx val="-1"/>
                    <c:layout>
                      <c:manualLayout>
                        <c:x val="-3.6239658150740976E-2"/>
                        <c:y val="-5.74772630165415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99CA-44FF-8DE3-CF4955BB9C89}"/>
                      </c:ext>
                    </c:extLst>
                  </c15:dLbl>
                </c15:categoryFilterException>
                <c15:categoryFilterException>
                  <c15:sqref>ВКЛАДЫ!$AA$73</c15:sqref>
                  <c15:dLbl>
                    <c:idx val="-1"/>
                    <c:layout>
                      <c:manualLayout>
                        <c:x val="-3.6239658150740976E-2"/>
                        <c:y val="-4.455736637571460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99CA-44FF-8DE3-CF4955BB9C8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E955-421C-B96C-8A7436D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44399"/>
        <c:axId val="1715545647"/>
      </c:lineChart>
      <c:catAx>
        <c:axId val="17155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45647"/>
        <c:crosses val="autoZero"/>
        <c:auto val="1"/>
        <c:lblAlgn val="ctr"/>
        <c:lblOffset val="100"/>
        <c:noMultiLvlLbl val="0"/>
      </c:catAx>
      <c:valAx>
        <c:axId val="1715545647"/>
        <c:scaling>
          <c:orientation val="minMax"/>
          <c:min val="7"/>
        </c:scaling>
        <c:delete val="1"/>
        <c:axPos val="l"/>
        <c:numFmt formatCode="#,##0.00_);\(#,##0.00\)" sourceLinked="1"/>
        <c:majorTickMark val="out"/>
        <c:minorTickMark val="none"/>
        <c:tickLblPos val="nextTo"/>
        <c:crossAx val="171554439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71885003793239E-2"/>
          <c:y val="0.77766284442581557"/>
          <c:w val="0.4552933429887037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>
                <a:solidFill>
                  <a:sysClr val="windowText" lastClr="000000"/>
                </a:solidFill>
              </a:rPr>
              <a:t>Средние процентные ставки по </a:t>
            </a:r>
            <a:r>
              <a:rPr lang="ru-RU" sz="1200" b="1" u="sng">
                <a:solidFill>
                  <a:sysClr val="windowText" lastClr="000000"/>
                </a:solidFill>
              </a:rPr>
              <a:t>ВСЕМ</a:t>
            </a:r>
            <a:r>
              <a:rPr lang="ru-RU" sz="1200" b="1" u="none">
                <a:solidFill>
                  <a:sysClr val="windowText" lastClr="000000"/>
                </a:solidFill>
              </a:rPr>
              <a:t> </a:t>
            </a:r>
            <a:r>
              <a:rPr lang="ru-RU" sz="1200" b="0">
                <a:solidFill>
                  <a:sysClr val="windowText" lastClr="000000"/>
                </a:solidFill>
              </a:rPr>
              <a:t>вкладам ЮЛ</a:t>
            </a:r>
            <a:r>
              <a:rPr lang="ru-RU" sz="1200" b="0" baseline="0">
                <a:solidFill>
                  <a:sysClr val="windowText" lastClr="000000"/>
                </a:solidFill>
              </a:rPr>
              <a:t> в </a:t>
            </a:r>
            <a:r>
              <a:rPr lang="ru-RU" sz="1200" b="1" baseline="0">
                <a:solidFill>
                  <a:sysClr val="windowText" lastClr="000000"/>
                </a:solidFill>
              </a:rPr>
              <a:t>разрезе валют</a:t>
            </a:r>
            <a:r>
              <a:rPr lang="ru-RU" sz="1200" b="0" baseline="0">
                <a:solidFill>
                  <a:sysClr val="windowText" lastClr="000000"/>
                </a:solidFill>
              </a:rPr>
              <a:t>, %</a:t>
            </a:r>
            <a:endParaRPr lang="ru-RU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457359689161258"/>
          <c:y val="1.7921146953405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8238119171273801E-2"/>
          <c:y val="0.16210173723038471"/>
          <c:w val="0.91006575640810838"/>
          <c:h val="0.67331538383316081"/>
        </c:manualLayout>
      </c:layout>
      <c:lineChart>
        <c:grouping val="standard"/>
        <c:varyColors val="0"/>
        <c:ser>
          <c:idx val="0"/>
          <c:order val="0"/>
          <c:tx>
            <c:strRef>
              <c:f>ВКЛАДЫ!$B$65</c:f>
              <c:strCache>
                <c:ptCount val="1"/>
                <c:pt idx="0">
                  <c:v> в НВ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627430187345351E-2"/>
                  <c:y val="-8.0701031557101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D5-41E9-96F7-A04AC2809754}"/>
                </c:ext>
              </c:extLst>
            </c:dLbl>
            <c:dLbl>
              <c:idx val="1"/>
              <c:layout>
                <c:manualLayout>
                  <c:x val="-2.5627430187345351E-2"/>
                  <c:y val="-8.0701031557101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D5-41E9-96F7-A04AC2809754}"/>
                </c:ext>
              </c:extLst>
            </c:dLbl>
            <c:dLbl>
              <c:idx val="2"/>
              <c:layout>
                <c:manualLayout>
                  <c:x val="-2.5627430187345351E-2"/>
                  <c:y val="-8.0701031557101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D5-41E9-96F7-A04AC2809754}"/>
                </c:ext>
              </c:extLst>
            </c:dLbl>
            <c:dLbl>
              <c:idx val="3"/>
              <c:layout>
                <c:manualLayout>
                  <c:x val="-2.5627430187345417E-2"/>
                  <c:y val="-8.0701031557101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D5-41E9-96F7-A04AC2809754}"/>
                </c:ext>
              </c:extLst>
            </c:dLbl>
            <c:dLbl>
              <c:idx val="4"/>
              <c:layout>
                <c:manualLayout>
                  <c:x val="-2.5627430187345351E-2"/>
                  <c:y val="-8.0701031557101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0D5-41E9-96F7-A04AC2809754}"/>
                </c:ext>
              </c:extLst>
            </c:dLbl>
            <c:dLbl>
              <c:idx val="5"/>
              <c:layout>
                <c:manualLayout>
                  <c:x val="-2.5627430187345351E-2"/>
                  <c:y val="-8.0701031557101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0D5-41E9-96F7-A04AC2809754}"/>
                </c:ext>
              </c:extLst>
            </c:dLbl>
            <c:dLbl>
              <c:idx val="6"/>
              <c:layout>
                <c:manualLayout>
                  <c:x val="-2.5627430187345351E-2"/>
                  <c:y val="-8.0701031557101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0D5-41E9-96F7-A04AC2809754}"/>
                </c:ext>
              </c:extLst>
            </c:dLbl>
            <c:dLbl>
              <c:idx val="7"/>
              <c:layout>
                <c:manualLayout>
                  <c:x val="-2.5627430187345483E-2"/>
                  <c:y val="-8.0701031557101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0D5-41E9-96F7-A04AC2809754}"/>
                </c:ext>
              </c:extLst>
            </c:dLbl>
            <c:dLbl>
              <c:idx val="8"/>
              <c:layout>
                <c:manualLayout>
                  <c:x val="-2.5627430187345351E-2"/>
                  <c:y val="-8.0701031557101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D5-41E9-96F7-A04AC2809754}"/>
                </c:ext>
              </c:extLst>
            </c:dLbl>
            <c:dLbl>
              <c:idx val="9"/>
              <c:layout>
                <c:manualLayout>
                  <c:x val="-2.5627430187345351E-2"/>
                  <c:y val="-8.0701031557101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D5-41E9-96F7-A04AC2809754}"/>
                </c:ext>
              </c:extLst>
            </c:dLbl>
            <c:dLbl>
              <c:idx val="12"/>
              <c:layout>
                <c:manualLayout>
                  <c:x val="-2.5627430187345483E-2"/>
                  <c:y val="-8.0701031557101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79-4A97-A1D4-1774B42555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ВКЛАДЫ!$C$65:$AN$65</c15:sqref>
                  </c15:fullRef>
                </c:ext>
              </c:extLst>
              <c:f>(ВКЛАДЫ!$C$65:$Q$65,ВКЛАДЫ!$AB$65:$AN$65)</c:f>
              <c:numCache>
                <c:formatCode>#,##0.00_);\(#,##0.00\)</c:formatCode>
                <c:ptCount val="13"/>
                <c:pt idx="0">
                  <c:v>8.4522438636712227</c:v>
                </c:pt>
                <c:pt idx="1">
                  <c:v>8.0102337331546618</c:v>
                </c:pt>
                <c:pt idx="2">
                  <c:v>10.993472354817794</c:v>
                </c:pt>
                <c:pt idx="3">
                  <c:v>13.555369971290501</c:v>
                </c:pt>
                <c:pt idx="4">
                  <c:v>13.997631297638712</c:v>
                </c:pt>
                <c:pt idx="5">
                  <c:v>12.7910395881289</c:v>
                </c:pt>
                <c:pt idx="6">
                  <c:v>10.66976807621197</c:v>
                </c:pt>
                <c:pt idx="7">
                  <c:v>9.4738398844972895</c:v>
                </c:pt>
                <c:pt idx="8">
                  <c:v>8.0877291399888982</c:v>
                </c:pt>
                <c:pt idx="9">
                  <c:v>7.1157473120620702</c:v>
                </c:pt>
                <c:pt idx="10">
                  <c:v>6.5876031886363462</c:v>
                </c:pt>
                <c:pt idx="11">
                  <c:v>6.0773127400207381</c:v>
                </c:pt>
                <c:pt idx="12">
                  <c:v>5.6894857159607239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ВКЛАДЫ!$U$65</c15:sqref>
                  <c15:dLbl>
                    <c:idx val="-1"/>
                    <c:layout>
                      <c:manualLayout>
                        <c:x val="-2.5627430187345351E-2"/>
                        <c:y val="-8.0701031557101899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FFB-4FD3-8D81-C3681EAE823E}"/>
                      </c:ext>
                    </c:extLst>
                  </c15:dLbl>
                </c15:categoryFilterException>
                <c15:categoryFilterException>
                  <c15:sqref>ВКЛАДЫ!$V$65</c15:sqref>
                  <c15:dLbl>
                    <c:idx val="-1"/>
                    <c:layout>
                      <c:manualLayout>
                        <c:x val="-2.5627430187345368E-2"/>
                        <c:y val="-8.070103155710187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8FFB-4FD3-8D81-C3681EAE823E}"/>
                      </c:ext>
                    </c:extLst>
                  </c15:dLbl>
                </c15:categoryFilterException>
                <c15:categoryFilterException>
                  <c15:sqref>ВКЛАДЫ!$W$65</c15:sqref>
                  <c15:dLbl>
                    <c:idx val="-1"/>
                    <c:layout>
                      <c:manualLayout>
                        <c:x val="-2.5627430187345351E-2"/>
                        <c:y val="-8.0701031557101899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FFB-4FD3-8D81-C3681EAE823E}"/>
                      </c:ext>
                    </c:extLst>
                  </c15:dLbl>
                </c15:categoryFilterException>
                <c15:categoryFilterException>
                  <c15:sqref>ВКЛАДЫ!$X$65</c15:sqref>
                  <c15:dLbl>
                    <c:idx val="-1"/>
                    <c:layout>
                      <c:manualLayout>
                        <c:x val="-2.5627430187345385E-2"/>
                        <c:y val="-8.070103155710187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8FFB-4FD3-8D81-C3681EAE823E}"/>
                      </c:ext>
                    </c:extLst>
                  </c15:dLbl>
                </c15:categoryFilterException>
                <c15:categoryFilterException>
                  <c15:sqref>ВКЛАДЫ!$Y$65</c15:sqref>
                  <c15:dLbl>
                    <c:idx val="-1"/>
                    <c:layout>
                      <c:manualLayout>
                        <c:x val="-2.5627430187345385E-2"/>
                        <c:y val="-8.0701031557101899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8FFB-4FD3-8D81-C3681EAE823E}"/>
                      </c:ext>
                    </c:extLst>
                  </c15:dLbl>
                </c15:categoryFilterException>
                <c15:categoryFilterException>
                  <c15:sqref>ВКЛАДЫ!$Z$65</c15:sqref>
                  <c15:dLbl>
                    <c:idx val="-1"/>
                    <c:layout>
                      <c:manualLayout>
                        <c:x val="-2.5627430187345351E-2"/>
                        <c:y val="-8.070103155710187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8FFB-4FD3-8D81-C3681EAE823E}"/>
                      </c:ext>
                    </c:extLst>
                  </c15:dLbl>
                </c15:categoryFilterException>
                <c15:categoryFilterException>
                  <c15:sqref>ВКЛАДЫ!$AA$65</c15:sqref>
                  <c15:dLbl>
                    <c:idx val="-1"/>
                    <c:layout>
                      <c:manualLayout>
                        <c:x val="-2.5627430187345351E-2"/>
                        <c:y val="-8.070103155710187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8FFB-4FD3-8D81-C3681EAE823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7976-408C-84CC-54A7F77B6CB4}"/>
            </c:ext>
          </c:extLst>
        </c:ser>
        <c:ser>
          <c:idx val="1"/>
          <c:order val="1"/>
          <c:tx>
            <c:strRef>
              <c:f>ВКЛАДЫ!$B$66</c:f>
              <c:strCache>
                <c:ptCount val="1"/>
                <c:pt idx="0">
                  <c:v>в СКВ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ВКЛАДЫ!$C$57:$AN$57</c15:sqref>
                  </c15:fullRef>
                </c:ext>
              </c:extLst>
              <c:f>(ВКЛАДЫ!$C$57:$Q$57,ВКЛАДЫ!$AB$57:$AN$57)</c:f>
              <c:strCache>
                <c:ptCount val="13"/>
                <c:pt idx="0">
                  <c:v>янв.22</c:v>
                </c:pt>
                <c:pt idx="1">
                  <c:v>фев.22</c:v>
                </c:pt>
                <c:pt idx="2">
                  <c:v>мар.22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июн.22</c:v>
                </c:pt>
                <c:pt idx="6">
                  <c:v>июл.22</c:v>
                </c:pt>
                <c:pt idx="7">
                  <c:v>авг.22</c:v>
                </c:pt>
                <c:pt idx="8">
                  <c:v>сен.22</c:v>
                </c:pt>
                <c:pt idx="9">
                  <c:v>окт.22</c:v>
                </c:pt>
                <c:pt idx="10">
                  <c:v>ноя.22</c:v>
                </c:pt>
                <c:pt idx="11">
                  <c:v>дек.22</c:v>
                </c:pt>
                <c:pt idx="12">
                  <c:v>янв.23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ВКЛАДЫ!$C$66:$AN$66</c15:sqref>
                  </c15:fullRef>
                </c:ext>
              </c:extLst>
              <c:f>(ВКЛАДЫ!$C$66:$Q$66,ВКЛАДЫ!$AB$66:$AN$66)</c:f>
              <c:numCache>
                <c:formatCode>#,##0.00_);\(#,##0.00\)</c:formatCode>
                <c:ptCount val="13"/>
                <c:pt idx="0">
                  <c:v>2.1646226201491858</c:v>
                </c:pt>
                <c:pt idx="1">
                  <c:v>2.2741448792800711</c:v>
                </c:pt>
                <c:pt idx="2">
                  <c:v>2.7678906823084666</c:v>
                </c:pt>
                <c:pt idx="3">
                  <c:v>3.5425053877448023</c:v>
                </c:pt>
                <c:pt idx="4">
                  <c:v>3.8245496206427432</c:v>
                </c:pt>
                <c:pt idx="5">
                  <c:v>3.97762116881567</c:v>
                </c:pt>
                <c:pt idx="6">
                  <c:v>3.9018213972846554</c:v>
                </c:pt>
                <c:pt idx="7">
                  <c:v>3.6300999968765675</c:v>
                </c:pt>
                <c:pt idx="8">
                  <c:v>3.2374948963635335</c:v>
                </c:pt>
                <c:pt idx="9">
                  <c:v>2.8440704749535897</c:v>
                </c:pt>
                <c:pt idx="10">
                  <c:v>2.5740710034247525</c:v>
                </c:pt>
                <c:pt idx="11">
                  <c:v>2.3760873860116001</c:v>
                </c:pt>
                <c:pt idx="12">
                  <c:v>1.9788982772309887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76-408C-84CC-54A7F77B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51471"/>
        <c:axId val="1715561871"/>
      </c:lineChart>
      <c:catAx>
        <c:axId val="1715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15561871"/>
        <c:crosses val="autoZero"/>
        <c:auto val="1"/>
        <c:lblAlgn val="ctr"/>
        <c:lblOffset val="100"/>
        <c:noMultiLvlLbl val="0"/>
      </c:catAx>
      <c:valAx>
        <c:axId val="1715561871"/>
        <c:scaling>
          <c:orientation val="minMax"/>
        </c:scaling>
        <c:delete val="1"/>
        <c:axPos val="l"/>
        <c:numFmt formatCode="#,##0.00_);\(#,##0.00\)" sourceLinked="1"/>
        <c:majorTickMark val="none"/>
        <c:minorTickMark val="none"/>
        <c:tickLblPos val="nextTo"/>
        <c:crossAx val="171555147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48067400906807"/>
          <c:y val="0.75345785265213927"/>
          <c:w val="0.37780330786296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050;&#1056;&#1045;&#1044;&#1048;&#1058;&#1067;!&#1054;&#1073;&#1083;&#1072;&#1089;&#1090;&#1100;_&#1087;&#1077;&#1095;&#1072;&#1090;&#1080;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&#1042;&#1050;&#1051;&#1040;&#1044;&#1067;!&#1054;&#1073;&#1083;&#1072;&#1089;&#1090;&#1100;_&#1087;&#1077;&#1095;&#1072;&#1090;&#1080;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1042;&#1050;&#1051;&#1040;&#1044;&#1067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1042;&#1050;&#1051;&#1040;&#1044;&#1067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1042;&#1050;&#1051;&#1040;&#1044;&#1067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1042;&#1050;&#1051;&#1040;&#1044;&#1067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1042;&#1050;&#1051;&#1040;&#1044;&#1067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1042;&#1050;&#1051;&#1040;&#1044;&#1067;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042;&#1082;&#1083;.&#1070;&#1051;.&#1086;&#1090;&#1079;!A1"/><Relationship Id="rId13" Type="http://schemas.openxmlformats.org/officeDocument/2006/relationships/hyperlink" Target="#&#1043;&#1051;&#1040;&#1042;&#1053;&#1040;&#1071;!&#1054;&#1073;&#1083;&#1072;&#1089;&#1090;&#1100;_&#1087;&#1077;&#1095;&#1072;&#1090;&#1080;"/><Relationship Id="rId3" Type="http://schemas.openxmlformats.org/officeDocument/2006/relationships/chart" Target="../charts/chart5.xml"/><Relationship Id="rId7" Type="http://schemas.openxmlformats.org/officeDocument/2006/relationships/hyperlink" Target="#&#1042;&#1082;&#1083;.&#1070;&#1051;.&#1074;&#1072;&#1083;.!A1"/><Relationship Id="rId12" Type="http://schemas.openxmlformats.org/officeDocument/2006/relationships/chart" Target="../charts/chart10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9.xml"/><Relationship Id="rId5" Type="http://schemas.openxmlformats.org/officeDocument/2006/relationships/chart" Target="../charts/chart7.xml"/><Relationship Id="rId15" Type="http://schemas.openxmlformats.org/officeDocument/2006/relationships/hyperlink" Target="#&#1042;&#1082;&#1083;.&#1060;&#1051;.&#1074;&#1089;&#1077;!A1"/><Relationship Id="rId10" Type="http://schemas.openxmlformats.org/officeDocument/2006/relationships/hyperlink" Target="#&#1042;&#1082;&#1083;.&#1060;&#1051;.&#1086;&#1090;&#1079;!A1"/><Relationship Id="rId4" Type="http://schemas.openxmlformats.org/officeDocument/2006/relationships/chart" Target="../charts/chart6.xml"/><Relationship Id="rId9" Type="http://schemas.openxmlformats.org/officeDocument/2006/relationships/hyperlink" Target="#&#1042;&#1082;&#1083;.&#1060;&#1051;.&#1074;&#1072;&#1083;.!A1"/><Relationship Id="rId14" Type="http://schemas.openxmlformats.org/officeDocument/2006/relationships/hyperlink" Target="#&#1042;&#1082;&#1083;.&#1070;&#1051;.&#1074;&#1089;&#1077;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1050;&#1088;.&#1060;&#1051;.!A1"/><Relationship Id="rId13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hyperlink" Target="#&#1050;&#1088;.&#1070;&#1051;.!A1"/><Relationship Id="rId12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hyperlink" Target="#&#1043;&#1051;&#1040;&#1042;&#1053;&#1040;&#1071;!&#1054;&#1073;&#1083;&#1072;&#1089;&#1090;&#1100;_&#1087;&#1077;&#1095;&#1072;&#1090;&#1080;"/><Relationship Id="rId5" Type="http://schemas.openxmlformats.org/officeDocument/2006/relationships/chart" Target="../charts/chart15.xml"/><Relationship Id="rId15" Type="http://schemas.openxmlformats.org/officeDocument/2006/relationships/hyperlink" Target="#&#1050;&#1088;.&#1060;&#1051;.&#1074;&#1089;&#1077;!A1"/><Relationship Id="rId10" Type="http://schemas.openxmlformats.org/officeDocument/2006/relationships/hyperlink" Target="#&#1050;&#1088;.&#1060;&#1051;.&#1085;&#1072;&#1087;&#1088;!A1"/><Relationship Id="rId4" Type="http://schemas.openxmlformats.org/officeDocument/2006/relationships/chart" Target="../charts/chart14.xml"/><Relationship Id="rId9" Type="http://schemas.openxmlformats.org/officeDocument/2006/relationships/hyperlink" Target="#&#1050;&#1088;.&#1070;&#1051;.&#1089;&#1082;&#1074;!A1"/><Relationship Id="rId14" Type="http://schemas.openxmlformats.org/officeDocument/2006/relationships/hyperlink" Target="#&#1050;&#1088;.&#1070;&#1051;.&#1074;&#1089;&#1077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050;&#1056;&#1045;&#1044;&#1048;&#1058;&#1067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1050;&#1056;&#1045;&#1044;&#1048;&#1058;&#1067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050;&#1056;&#1045;&#1044;&#1048;&#1058;&#1067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1050;&#1056;&#1045;&#1044;&#1048;&#1058;&#1067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1050;&#1056;&#1045;&#1044;&#1048;&#1058;&#1067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1050;&#1056;&#1045;&#1044;&#1048;&#1058;&#106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185282</xdr:colOff>
      <xdr:row>1</xdr:row>
      <xdr:rowOff>50800</xdr:rowOff>
    </xdr:from>
    <xdr:to>
      <xdr:col>9</xdr:col>
      <xdr:colOff>176212</xdr:colOff>
      <xdr:row>24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</xdr:row>
      <xdr:rowOff>50800</xdr:rowOff>
    </xdr:from>
    <xdr:to>
      <xdr:col>18</xdr:col>
      <xdr:colOff>539750</xdr:colOff>
      <xdr:row>24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4</xdr:row>
      <xdr:rowOff>158750</xdr:rowOff>
    </xdr:from>
    <xdr:to>
      <xdr:col>5</xdr:col>
      <xdr:colOff>476250</xdr:colOff>
      <xdr:row>8</xdr:row>
      <xdr:rowOff>0</xdr:rowOff>
    </xdr:to>
    <xdr:sp macro="" textlink="">
      <xdr:nvSpPr>
        <xdr:cNvPr id="4" name="Стрелка вправо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59050" y="971550"/>
          <a:ext cx="1035050" cy="501650"/>
        </a:xfrm>
        <a:prstGeom prst="rightArrow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/>
            <a:t>ПОДРОБНО</a:t>
          </a:r>
        </a:p>
      </xdr:txBody>
    </xdr:sp>
    <xdr:clientData fPrintsWithSheet="0"/>
  </xdr:twoCellAnchor>
  <xdr:twoCellAnchor>
    <xdr:from>
      <xdr:col>14</xdr:col>
      <xdr:colOff>209550</xdr:colOff>
      <xdr:row>4</xdr:row>
      <xdr:rowOff>152400</xdr:rowOff>
    </xdr:from>
    <xdr:to>
      <xdr:col>16</xdr:col>
      <xdr:colOff>25400</xdr:colOff>
      <xdr:row>7</xdr:row>
      <xdr:rowOff>158750</xdr:rowOff>
    </xdr:to>
    <xdr:sp macro="" textlink="">
      <xdr:nvSpPr>
        <xdr:cNvPr id="5" name="Стрелка вправо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8D4D74-C588-41F0-AF4C-2F23FD0C1263}"/>
            </a:ext>
          </a:extLst>
        </xdr:cNvPr>
        <xdr:cNvSpPr/>
      </xdr:nvSpPr>
      <xdr:spPr>
        <a:xfrm>
          <a:off x="8813800" y="965200"/>
          <a:ext cx="1035050" cy="501650"/>
        </a:xfrm>
        <a:prstGeom prst="rightArrow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/>
            <a:t>ПОДРОБНО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146046</xdr:colOff>
      <xdr:row>0</xdr:row>
      <xdr:rowOff>0</xdr:rowOff>
    </xdr:from>
    <xdr:to>
      <xdr:col>72</xdr:col>
      <xdr:colOff>10586</xdr:colOff>
      <xdr:row>2</xdr:row>
      <xdr:rowOff>42334</xdr:rowOff>
    </xdr:to>
    <xdr:sp macro="" textlink="">
      <xdr:nvSpPr>
        <xdr:cNvPr id="4" name="Стрелка влево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4391213" y="0"/>
          <a:ext cx="1896540" cy="476251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45311</xdr:colOff>
      <xdr:row>0</xdr:row>
      <xdr:rowOff>0</xdr:rowOff>
    </xdr:from>
    <xdr:to>
      <xdr:col>71</xdr:col>
      <xdr:colOff>486833</xdr:colOff>
      <xdr:row>2</xdr:row>
      <xdr:rowOff>42334</xdr:rowOff>
    </xdr:to>
    <xdr:sp macro="" textlink="">
      <xdr:nvSpPr>
        <xdr:cNvPr id="4" name="Стрелка влево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14798478" y="0"/>
          <a:ext cx="1457522" cy="476251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125265</xdr:colOff>
      <xdr:row>0</xdr:row>
      <xdr:rowOff>0</xdr:rowOff>
    </xdr:from>
    <xdr:to>
      <xdr:col>71</xdr:col>
      <xdr:colOff>497417</xdr:colOff>
      <xdr:row>2</xdr:row>
      <xdr:rowOff>42334</xdr:rowOff>
    </xdr:to>
    <xdr:sp macro="" textlink="">
      <xdr:nvSpPr>
        <xdr:cNvPr id="3" name="Стрелка влево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4910182" y="0"/>
          <a:ext cx="1388152" cy="476251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137772</xdr:colOff>
      <xdr:row>0</xdr:row>
      <xdr:rowOff>0</xdr:rowOff>
    </xdr:from>
    <xdr:to>
      <xdr:col>71</xdr:col>
      <xdr:colOff>486833</xdr:colOff>
      <xdr:row>2</xdr:row>
      <xdr:rowOff>42334</xdr:rowOff>
    </xdr:to>
    <xdr:sp macro="" textlink="">
      <xdr:nvSpPr>
        <xdr:cNvPr id="3" name="Стрелка влево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4901522" y="0"/>
          <a:ext cx="1365061" cy="476251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97369</xdr:colOff>
      <xdr:row>0</xdr:row>
      <xdr:rowOff>0</xdr:rowOff>
    </xdr:from>
    <xdr:to>
      <xdr:col>71</xdr:col>
      <xdr:colOff>466725</xdr:colOff>
      <xdr:row>2</xdr:row>
      <xdr:rowOff>42334</xdr:rowOff>
    </xdr:to>
    <xdr:sp macro="" textlink="">
      <xdr:nvSpPr>
        <xdr:cNvPr id="3" name="Стрелка влево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4737294" y="0"/>
          <a:ext cx="1379006" cy="470959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170585</xdr:colOff>
      <xdr:row>0</xdr:row>
      <xdr:rowOff>0</xdr:rowOff>
    </xdr:from>
    <xdr:to>
      <xdr:col>72</xdr:col>
      <xdr:colOff>10583</xdr:colOff>
      <xdr:row>2</xdr:row>
      <xdr:rowOff>42334</xdr:rowOff>
    </xdr:to>
    <xdr:sp macro="" textlink="">
      <xdr:nvSpPr>
        <xdr:cNvPr id="3" name="Стрелка влево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4913168" y="0"/>
          <a:ext cx="1363998" cy="476251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129541</xdr:rowOff>
    </xdr:from>
    <xdr:to>
      <xdr:col>25</xdr:col>
      <xdr:colOff>449580</xdr:colOff>
      <xdr:row>15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217170</xdr:colOff>
      <xdr:row>15</xdr:row>
      <xdr:rowOff>142875</xdr:rowOff>
    </xdr:from>
    <xdr:to>
      <xdr:col>25</xdr:col>
      <xdr:colOff>426720</xdr:colOff>
      <xdr:row>28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29</xdr:row>
      <xdr:rowOff>17145</xdr:rowOff>
    </xdr:from>
    <xdr:to>
      <xdr:col>25</xdr:col>
      <xdr:colOff>434340</xdr:colOff>
      <xdr:row>41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175260</xdr:colOff>
      <xdr:row>2</xdr:row>
      <xdr:rowOff>160021</xdr:rowOff>
    </xdr:from>
    <xdr:to>
      <xdr:col>37</xdr:col>
      <xdr:colOff>640080</xdr:colOff>
      <xdr:row>15</xdr:row>
      <xdr:rowOff>15241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175260</xdr:colOff>
      <xdr:row>16</xdr:row>
      <xdr:rowOff>15241</xdr:rowOff>
    </xdr:from>
    <xdr:to>
      <xdr:col>37</xdr:col>
      <xdr:colOff>594360</xdr:colOff>
      <xdr:row>28</xdr:row>
      <xdr:rowOff>15240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167640</xdr:colOff>
      <xdr:row>29</xdr:row>
      <xdr:rowOff>1</xdr:rowOff>
    </xdr:from>
    <xdr:to>
      <xdr:col>37</xdr:col>
      <xdr:colOff>563880</xdr:colOff>
      <xdr:row>41</xdr:row>
      <xdr:rowOff>60961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297180</xdr:colOff>
      <xdr:row>3</xdr:row>
      <xdr:rowOff>137160</xdr:rowOff>
    </xdr:from>
    <xdr:to>
      <xdr:col>1</xdr:col>
      <xdr:colOff>563880</xdr:colOff>
      <xdr:row>6</xdr:row>
      <xdr:rowOff>114300</xdr:rowOff>
    </xdr:to>
    <xdr:sp macro="" textlink="">
      <xdr:nvSpPr>
        <xdr:cNvPr id="5" name="Стрелка вправо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97180" y="594360"/>
          <a:ext cx="876300" cy="502920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0</xdr:col>
      <xdr:colOff>266700</xdr:colOff>
      <xdr:row>16</xdr:row>
      <xdr:rowOff>76200</xdr:rowOff>
    </xdr:from>
    <xdr:to>
      <xdr:col>1</xdr:col>
      <xdr:colOff>533404</xdr:colOff>
      <xdr:row>19</xdr:row>
      <xdr:rowOff>53330</xdr:rowOff>
    </xdr:to>
    <xdr:sp macro="" textlink="">
      <xdr:nvSpPr>
        <xdr:cNvPr id="15" name="Стрелка вправо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66700" y="2811780"/>
          <a:ext cx="876304" cy="502910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26</xdr:col>
      <xdr:colOff>259079</xdr:colOff>
      <xdr:row>3</xdr:row>
      <xdr:rowOff>144780</xdr:rowOff>
    </xdr:from>
    <xdr:to>
      <xdr:col>27</xdr:col>
      <xdr:colOff>444499</xdr:colOff>
      <xdr:row>6</xdr:row>
      <xdr:rowOff>121906</xdr:rowOff>
    </xdr:to>
    <xdr:sp macro="" textlink="">
      <xdr:nvSpPr>
        <xdr:cNvPr id="18" name="Стрелка вправо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7688579" y="581343"/>
          <a:ext cx="844233" cy="453376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26</xdr:col>
      <xdr:colOff>251460</xdr:colOff>
      <xdr:row>17</xdr:row>
      <xdr:rowOff>0</xdr:rowOff>
    </xdr:from>
    <xdr:to>
      <xdr:col>27</xdr:col>
      <xdr:colOff>428625</xdr:colOff>
      <xdr:row>19</xdr:row>
      <xdr:rowOff>152390</xdr:rowOff>
    </xdr:to>
    <xdr:sp macro="" textlink="">
      <xdr:nvSpPr>
        <xdr:cNvPr id="19" name="Стрелка вправо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7680960" y="2659063"/>
          <a:ext cx="835978" cy="469890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0</xdr:col>
      <xdr:colOff>243840</xdr:colOff>
      <xdr:row>42</xdr:row>
      <xdr:rowOff>22861</xdr:rowOff>
    </xdr:from>
    <xdr:to>
      <xdr:col>25</xdr:col>
      <xdr:colOff>419100</xdr:colOff>
      <xdr:row>54</xdr:row>
      <xdr:rowOff>45721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175260</xdr:colOff>
      <xdr:row>42</xdr:row>
      <xdr:rowOff>15241</xdr:rowOff>
    </xdr:from>
    <xdr:to>
      <xdr:col>37</xdr:col>
      <xdr:colOff>586739</xdr:colOff>
      <xdr:row>54</xdr:row>
      <xdr:rowOff>22860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76200</xdr:colOff>
      <xdr:row>1</xdr:row>
      <xdr:rowOff>76200</xdr:rowOff>
    </xdr:from>
    <xdr:to>
      <xdr:col>26</xdr:col>
      <xdr:colOff>510540</xdr:colOff>
      <xdr:row>2</xdr:row>
      <xdr:rowOff>91440</xdr:rowOff>
    </xdr:to>
    <xdr:sp macro="" textlink="">
      <xdr:nvSpPr>
        <xdr:cNvPr id="22" name="Скругленный прямоугольник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6499860" y="76200"/>
          <a:ext cx="1043940" cy="297180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 b="1"/>
            <a:t>НА</a:t>
          </a:r>
          <a:r>
            <a:rPr lang="ru-RU" sz="1100" b="1" baseline="0"/>
            <a:t> ГЛАВНУЮ</a:t>
          </a:r>
          <a:endParaRPr lang="ru-RU" sz="1100" b="1"/>
        </a:p>
      </xdr:txBody>
    </xdr:sp>
    <xdr:clientData fPrintsWithSheet="0"/>
  </xdr:twoCellAnchor>
  <xdr:twoCellAnchor>
    <xdr:from>
      <xdr:col>0</xdr:col>
      <xdr:colOff>358140</xdr:colOff>
      <xdr:row>42</xdr:row>
      <xdr:rowOff>114300</xdr:rowOff>
    </xdr:from>
    <xdr:to>
      <xdr:col>1</xdr:col>
      <xdr:colOff>624844</xdr:colOff>
      <xdr:row>45</xdr:row>
      <xdr:rowOff>91430</xdr:rowOff>
    </xdr:to>
    <xdr:sp macro="" textlink="">
      <xdr:nvSpPr>
        <xdr:cNvPr id="16" name="Стрелка вправо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358140" y="7406640"/>
          <a:ext cx="876304" cy="502910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26</xdr:col>
      <xdr:colOff>266700</xdr:colOff>
      <xdr:row>42</xdr:row>
      <xdr:rowOff>99060</xdr:rowOff>
    </xdr:from>
    <xdr:to>
      <xdr:col>27</xdr:col>
      <xdr:colOff>444500</xdr:colOff>
      <xdr:row>45</xdr:row>
      <xdr:rowOff>76190</xdr:rowOff>
    </xdr:to>
    <xdr:sp macro="" textlink="">
      <xdr:nvSpPr>
        <xdr:cNvPr id="21" name="Стрелка вправо 2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696200" y="6726873"/>
          <a:ext cx="836613" cy="453380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</xdr:row>
      <xdr:rowOff>68581</xdr:rowOff>
    </xdr:from>
    <xdr:to>
      <xdr:col>25</xdr:col>
      <xdr:colOff>403860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194310</xdr:colOff>
      <xdr:row>15</xdr:row>
      <xdr:rowOff>129540</xdr:rowOff>
    </xdr:from>
    <xdr:to>
      <xdr:col>25</xdr:col>
      <xdr:colOff>411480</xdr:colOff>
      <xdr:row>28</xdr:row>
      <xdr:rowOff>129540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29</xdr:row>
      <xdr:rowOff>83820</xdr:rowOff>
    </xdr:from>
    <xdr:to>
      <xdr:col>25</xdr:col>
      <xdr:colOff>403860</xdr:colOff>
      <xdr:row>42</xdr:row>
      <xdr:rowOff>45720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205740</xdr:colOff>
      <xdr:row>29</xdr:row>
      <xdr:rowOff>114300</xdr:rowOff>
    </xdr:from>
    <xdr:to>
      <xdr:col>37</xdr:col>
      <xdr:colOff>563880</xdr:colOff>
      <xdr:row>42</xdr:row>
      <xdr:rowOff>38100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198120</xdr:colOff>
      <xdr:row>2</xdr:row>
      <xdr:rowOff>83820</xdr:rowOff>
    </xdr:from>
    <xdr:to>
      <xdr:col>37</xdr:col>
      <xdr:colOff>579120</xdr:colOff>
      <xdr:row>15</xdr:row>
      <xdr:rowOff>15240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205740</xdr:colOff>
      <xdr:row>15</xdr:row>
      <xdr:rowOff>144780</xdr:rowOff>
    </xdr:from>
    <xdr:to>
      <xdr:col>37</xdr:col>
      <xdr:colOff>571500</xdr:colOff>
      <xdr:row>28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312420</xdr:colOff>
      <xdr:row>3</xdr:row>
      <xdr:rowOff>30480</xdr:rowOff>
    </xdr:from>
    <xdr:to>
      <xdr:col>1</xdr:col>
      <xdr:colOff>579127</xdr:colOff>
      <xdr:row>6</xdr:row>
      <xdr:rowOff>7607</xdr:rowOff>
    </xdr:to>
    <xdr:sp macro="" textlink="">
      <xdr:nvSpPr>
        <xdr:cNvPr id="15" name="Стрелка вправо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312420" y="518160"/>
          <a:ext cx="876307" cy="502907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26</xdr:col>
      <xdr:colOff>327660</xdr:colOff>
      <xdr:row>3</xdr:row>
      <xdr:rowOff>15240</xdr:rowOff>
    </xdr:from>
    <xdr:to>
      <xdr:col>27</xdr:col>
      <xdr:colOff>449577</xdr:colOff>
      <xdr:row>5</xdr:row>
      <xdr:rowOff>167643</xdr:rowOff>
    </xdr:to>
    <xdr:sp macro="" textlink="">
      <xdr:nvSpPr>
        <xdr:cNvPr id="16" name="Стрелка вправо 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7360920" y="502920"/>
          <a:ext cx="876297" cy="502923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0</xdr:col>
      <xdr:colOff>327660</xdr:colOff>
      <xdr:row>16</xdr:row>
      <xdr:rowOff>114300</xdr:rowOff>
    </xdr:from>
    <xdr:to>
      <xdr:col>1</xdr:col>
      <xdr:colOff>594365</xdr:colOff>
      <xdr:row>19</xdr:row>
      <xdr:rowOff>91458</xdr:rowOff>
    </xdr:to>
    <xdr:sp macro="" textlink="">
      <xdr:nvSpPr>
        <xdr:cNvPr id="17" name="Стрелка вправо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27660" y="2880360"/>
          <a:ext cx="876305" cy="502938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26</xdr:col>
      <xdr:colOff>312420</xdr:colOff>
      <xdr:row>17</xdr:row>
      <xdr:rowOff>7620</xdr:rowOff>
    </xdr:from>
    <xdr:to>
      <xdr:col>27</xdr:col>
      <xdr:colOff>434383</xdr:colOff>
      <xdr:row>19</xdr:row>
      <xdr:rowOff>160023</xdr:rowOff>
    </xdr:to>
    <xdr:sp macro="" textlink="">
      <xdr:nvSpPr>
        <xdr:cNvPr id="18" name="Стрелка вправо 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345680" y="2948940"/>
          <a:ext cx="876343" cy="502923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25</xdr:col>
      <xdr:colOff>83820</xdr:colOff>
      <xdr:row>1</xdr:row>
      <xdr:rowOff>53340</xdr:rowOff>
    </xdr:from>
    <xdr:to>
      <xdr:col>26</xdr:col>
      <xdr:colOff>518160</xdr:colOff>
      <xdr:row>2</xdr:row>
      <xdr:rowOff>38100</xdr:rowOff>
    </xdr:to>
    <xdr:sp macro="" textlink="">
      <xdr:nvSpPr>
        <xdr:cNvPr id="19" name="Скругленный прямоугольник 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6507480" y="53340"/>
          <a:ext cx="1043940" cy="297180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 b="1"/>
            <a:t>НА</a:t>
          </a:r>
          <a:r>
            <a:rPr lang="ru-RU" sz="1100" b="1" baseline="0"/>
            <a:t> ГЛАВНУЮ</a:t>
          </a:r>
          <a:endParaRPr lang="ru-RU" sz="1100" b="1"/>
        </a:p>
      </xdr:txBody>
    </xdr:sp>
    <xdr:clientData fPrintsWithSheet="0"/>
  </xdr:twoCellAnchor>
  <xdr:twoCellAnchor>
    <xdr:from>
      <xdr:col>0</xdr:col>
      <xdr:colOff>205740</xdr:colOff>
      <xdr:row>42</xdr:row>
      <xdr:rowOff>144780</xdr:rowOff>
    </xdr:from>
    <xdr:to>
      <xdr:col>25</xdr:col>
      <xdr:colOff>414866</xdr:colOff>
      <xdr:row>55</xdr:row>
      <xdr:rowOff>106680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211455</xdr:colOff>
      <xdr:row>43</xdr:row>
      <xdr:rowOff>0</xdr:rowOff>
    </xdr:from>
    <xdr:to>
      <xdr:col>37</xdr:col>
      <xdr:colOff>615315</xdr:colOff>
      <xdr:row>55</xdr:row>
      <xdr:rowOff>83820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312420</xdr:colOff>
      <xdr:row>43</xdr:row>
      <xdr:rowOff>99060</xdr:rowOff>
    </xdr:from>
    <xdr:to>
      <xdr:col>1</xdr:col>
      <xdr:colOff>579125</xdr:colOff>
      <xdr:row>46</xdr:row>
      <xdr:rowOff>76218</xdr:rowOff>
    </xdr:to>
    <xdr:sp macro="" textlink="">
      <xdr:nvSpPr>
        <xdr:cNvPr id="22" name="Стрелка вправо 2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12420" y="7597140"/>
          <a:ext cx="876305" cy="502938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26</xdr:col>
      <xdr:colOff>289560</xdr:colOff>
      <xdr:row>43</xdr:row>
      <xdr:rowOff>121920</xdr:rowOff>
    </xdr:from>
    <xdr:to>
      <xdr:col>27</xdr:col>
      <xdr:colOff>411485</xdr:colOff>
      <xdr:row>46</xdr:row>
      <xdr:rowOff>99078</xdr:rowOff>
    </xdr:to>
    <xdr:sp macro="" textlink="">
      <xdr:nvSpPr>
        <xdr:cNvPr id="23" name="Стрелка вправо 2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7322820" y="7620000"/>
          <a:ext cx="876305" cy="502938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sz="900" b="1">
              <a:solidFill>
                <a:sysClr val="windowText" lastClr="000000"/>
              </a:solidFill>
            </a:rPr>
            <a:t>по</a:t>
          </a:r>
          <a:r>
            <a:rPr lang="ru-RU" sz="900" b="1" baseline="0">
              <a:solidFill>
                <a:sysClr val="windowText" lastClr="000000"/>
              </a:solidFill>
            </a:rPr>
            <a:t> банкам</a:t>
          </a:r>
          <a:endParaRPr lang="ru-RU" sz="900" b="1">
            <a:solidFill>
              <a:sysClr val="windowText" lastClr="000000"/>
            </a:solidFill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465666</xdr:colOff>
      <xdr:row>0</xdr:row>
      <xdr:rowOff>0</xdr:rowOff>
    </xdr:from>
    <xdr:to>
      <xdr:col>77</xdr:col>
      <xdr:colOff>474131</xdr:colOff>
      <xdr:row>2</xdr:row>
      <xdr:rowOff>59267</xdr:rowOff>
    </xdr:to>
    <xdr:sp macro="" textlink="">
      <xdr:nvSpPr>
        <xdr:cNvPr id="4" name="Стрелка влево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4149916" y="0"/>
          <a:ext cx="2040465" cy="493184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615951</xdr:colOff>
      <xdr:row>0</xdr:row>
      <xdr:rowOff>84666</xdr:rowOff>
    </xdr:from>
    <xdr:to>
      <xdr:col>39</xdr:col>
      <xdr:colOff>127001</xdr:colOff>
      <xdr:row>2</xdr:row>
      <xdr:rowOff>65811</xdr:rowOff>
    </xdr:to>
    <xdr:sp macro="" textlink="">
      <xdr:nvSpPr>
        <xdr:cNvPr id="4" name="Стрелка влево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167284" y="84666"/>
          <a:ext cx="1511300" cy="499728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298639</xdr:colOff>
      <xdr:row>0</xdr:row>
      <xdr:rowOff>0</xdr:rowOff>
    </xdr:from>
    <xdr:to>
      <xdr:col>73</xdr:col>
      <xdr:colOff>163176</xdr:colOff>
      <xdr:row>2</xdr:row>
      <xdr:rowOff>59267</xdr:rowOff>
    </xdr:to>
    <xdr:sp macro="" textlink="">
      <xdr:nvSpPr>
        <xdr:cNvPr id="3" name="Стрелка влево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4596722" y="0"/>
          <a:ext cx="1896537" cy="493184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112376</xdr:colOff>
      <xdr:row>0</xdr:row>
      <xdr:rowOff>0</xdr:rowOff>
    </xdr:from>
    <xdr:to>
      <xdr:col>72</xdr:col>
      <xdr:colOff>10775</xdr:colOff>
      <xdr:row>2</xdr:row>
      <xdr:rowOff>59267</xdr:rowOff>
    </xdr:to>
    <xdr:sp macro="" textlink="">
      <xdr:nvSpPr>
        <xdr:cNvPr id="3" name="Стрелка влево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711209" y="0"/>
          <a:ext cx="1930399" cy="493184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181652</xdr:colOff>
      <xdr:row>0</xdr:row>
      <xdr:rowOff>0</xdr:rowOff>
    </xdr:from>
    <xdr:to>
      <xdr:col>72</xdr:col>
      <xdr:colOff>11257</xdr:colOff>
      <xdr:row>2</xdr:row>
      <xdr:rowOff>59267</xdr:rowOff>
    </xdr:to>
    <xdr:sp macro="" textlink="">
      <xdr:nvSpPr>
        <xdr:cNvPr id="3" name="Стрелка влево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3929402" y="0"/>
          <a:ext cx="1861605" cy="493184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338667</xdr:colOff>
      <xdr:row>0</xdr:row>
      <xdr:rowOff>0</xdr:rowOff>
    </xdr:from>
    <xdr:to>
      <xdr:col>75</xdr:col>
      <xdr:colOff>335975</xdr:colOff>
      <xdr:row>2</xdr:row>
      <xdr:rowOff>59267</xdr:rowOff>
    </xdr:to>
    <xdr:sp macro="" textlink="">
      <xdr:nvSpPr>
        <xdr:cNvPr id="3" name="Стрелка влево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3059834" y="0"/>
          <a:ext cx="2029308" cy="493184"/>
        </a:xfrm>
        <a:prstGeom prst="leftArrow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000" b="1"/>
            <a:t>ОБРАТНО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07%20&#1053;&#104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11%20&#1089;&#1082;&#107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22%20&#1085;&#107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869%20&#1060;&#105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36%20&#1070;&#105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36%20&#1060;&#105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42%20&#1070;&#105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42%20&#1060;&#105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42%20&#1070;&#1051;%20&#1089;&#1082;&#107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11%20&#1053;&#104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07%20&#1089;&#1082;&#107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07%20&#1056;&#105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28%20&#1041;&#1045;&#1047;%20&#1053;&#104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28%20&#1054;&#1058;&#1047;%20&#1053;&#104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24%20&#1085;&#107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24%20&#1089;&#1082;&#107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yrmurzaev/Documents/&#1055;&#1072;&#1085;&#1077;&#1083;&#1080;/&#1056;&#1077;&#1089;&#1091;&#1088;&#1089;&#1099;/1711%20&#1056;&#10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07"/>
      <sheetName val="s01KDR1707 ( по 222 банку)"/>
    </sheetNames>
    <sheetDataSet>
      <sheetData sheetId="0">
        <row r="13">
          <cell r="Z13">
            <v>7.5702066267782975</v>
          </cell>
        </row>
        <row r="14">
          <cell r="Z14">
            <v>1.8366316409456527</v>
          </cell>
        </row>
        <row r="15">
          <cell r="Z15">
            <v>1.7727459860190566</v>
          </cell>
        </row>
        <row r="16">
          <cell r="Z16">
            <v>9.5404197837660014</v>
          </cell>
        </row>
        <row r="17">
          <cell r="Z17">
            <v>6.8091643760996705</v>
          </cell>
        </row>
        <row r="18">
          <cell r="Z18">
            <v>6.0461967218533283</v>
          </cell>
        </row>
        <row r="19">
          <cell r="Z19">
            <v>6.6170062410366528</v>
          </cell>
        </row>
        <row r="20">
          <cell r="Z20">
            <v>9.0012680642034848</v>
          </cell>
        </row>
        <row r="21">
          <cell r="Z21">
            <v>0.55590630089496862</v>
          </cell>
        </row>
        <row r="22">
          <cell r="Z22">
            <v>0.15158869986437579</v>
          </cell>
        </row>
        <row r="23">
          <cell r="Z23">
            <v>0.12326949064966228</v>
          </cell>
        </row>
        <row r="24">
          <cell r="Z24">
            <v>2.9337074354190875</v>
          </cell>
        </row>
        <row r="25">
          <cell r="Z25">
            <v>0.76127552124864206</v>
          </cell>
        </row>
        <row r="26">
          <cell r="Z26">
            <v>0.57506723218031119</v>
          </cell>
        </row>
        <row r="27">
          <cell r="Z27">
            <v>1.5963461744562957</v>
          </cell>
        </row>
        <row r="28">
          <cell r="Z28">
            <v>6.5529020456498248</v>
          </cell>
        </row>
        <row r="29">
          <cell r="Z29">
            <v>2.4750600018485613</v>
          </cell>
        </row>
        <row r="30">
          <cell r="Z30">
            <v>1.8283385607047042</v>
          </cell>
        </row>
        <row r="31">
          <cell r="Z31">
            <v>1.1754218182904266</v>
          </cell>
        </row>
        <row r="32">
          <cell r="Z32">
            <v>7.6999342759361831</v>
          </cell>
        </row>
        <row r="33">
          <cell r="Z33">
            <v>2.2388311481860201</v>
          </cell>
        </row>
        <row r="34">
          <cell r="Z34">
            <v>1.8849961778636952</v>
          </cell>
        </row>
        <row r="35">
          <cell r="Z35">
            <v>2.3643880982502559</v>
          </cell>
        </row>
        <row r="36">
          <cell r="Z36">
            <v>10.58740936218482</v>
          </cell>
        </row>
        <row r="37">
          <cell r="Z37">
            <v>5.7916384737940581</v>
          </cell>
        </row>
        <row r="38">
          <cell r="Z38">
            <v>1.0064460176029149</v>
          </cell>
        </row>
        <row r="39">
          <cell r="Z39">
            <v>0.34527453727493101</v>
          </cell>
        </row>
        <row r="40">
          <cell r="Z40">
            <v>10.593126379412039</v>
          </cell>
        </row>
        <row r="41">
          <cell r="Z41">
            <v>3.4765821171696647</v>
          </cell>
        </row>
        <row r="42">
          <cell r="Z42">
            <v>3.3559597688101555</v>
          </cell>
        </row>
        <row r="43">
          <cell r="Z43">
            <v>4.0039109612892521</v>
          </cell>
        </row>
        <row r="44">
          <cell r="Z44">
            <v>8.7609554160963139</v>
          </cell>
        </row>
        <row r="45">
          <cell r="Z45">
            <v>2.0252478949320936</v>
          </cell>
        </row>
        <row r="46">
          <cell r="Z46">
            <v>1.778808918852212</v>
          </cell>
        </row>
        <row r="47">
          <cell r="Z47">
            <v>1.8291656104050444</v>
          </cell>
        </row>
        <row r="48">
          <cell r="Z48">
            <v>7.1260858377433225</v>
          </cell>
        </row>
        <row r="49">
          <cell r="Z49">
            <v>1.5993649906695395</v>
          </cell>
        </row>
        <row r="50">
          <cell r="Z50">
            <v>1.1755577881924866</v>
          </cell>
        </row>
        <row r="51">
          <cell r="Z51">
            <v>1.0405077551644943</v>
          </cell>
        </row>
        <row r="52">
          <cell r="Z52">
            <v>15.169077909255657</v>
          </cell>
        </row>
        <row r="53">
          <cell r="Z53">
            <v>2.9357049795748407</v>
          </cell>
        </row>
        <row r="54">
          <cell r="Z54">
            <v>1.7334951120535584</v>
          </cell>
        </row>
        <row r="55">
          <cell r="Z55">
            <v>2.8988115542885282</v>
          </cell>
        </row>
        <row r="56">
          <cell r="Z56">
            <v>15.113957673430622</v>
          </cell>
        </row>
        <row r="57">
          <cell r="Z57">
            <v>4.1294525935709325</v>
          </cell>
        </row>
        <row r="58">
          <cell r="Z58">
            <v>2.6379504851929867</v>
          </cell>
        </row>
        <row r="59">
          <cell r="Z59">
            <v>2.668151587282753</v>
          </cell>
        </row>
        <row r="60">
          <cell r="Z60">
            <v>8.9840464694889661</v>
          </cell>
        </row>
        <row r="61">
          <cell r="Z61">
            <v>1.1689851255258719</v>
          </cell>
        </row>
        <row r="62">
          <cell r="Z62">
            <v>0.9723618994181763</v>
          </cell>
        </row>
        <row r="63">
          <cell r="Z63">
            <v>0.73035303452130118</v>
          </cell>
        </row>
        <row r="64">
          <cell r="Z64">
            <v>6.5427319459022053</v>
          </cell>
        </row>
        <row r="65">
          <cell r="Z65">
            <v>1.4629435995594322</v>
          </cell>
        </row>
        <row r="66">
          <cell r="Z66">
            <v>1.0552680133180394</v>
          </cell>
        </row>
        <row r="67">
          <cell r="Z67">
            <v>1.2509350446787917</v>
          </cell>
        </row>
        <row r="68">
          <cell r="Z68">
            <v>7.0654216266537464</v>
          </cell>
        </row>
        <row r="69">
          <cell r="Z69">
            <v>0.3970708968155291</v>
          </cell>
        </row>
        <row r="70">
          <cell r="Z70">
            <v>0.3970708968155291</v>
          </cell>
        </row>
        <row r="71">
          <cell r="Z71">
            <v>0.37663810327168573</v>
          </cell>
        </row>
        <row r="72">
          <cell r="Z72">
            <v>0</v>
          </cell>
        </row>
        <row r="73">
          <cell r="Z73">
            <v>1.3619282313654153</v>
          </cell>
        </row>
        <row r="74">
          <cell r="Z74">
            <v>1.3323559851956392</v>
          </cell>
        </row>
        <row r="75">
          <cell r="Z75">
            <v>1.8552126096735058</v>
          </cell>
        </row>
        <row r="76">
          <cell r="Z76">
            <v>9.9527473689131973</v>
          </cell>
        </row>
        <row r="77">
          <cell r="Z77">
            <v>1.3026176824681583</v>
          </cell>
        </row>
        <row r="78">
          <cell r="Z78">
            <v>1.2713458320022202</v>
          </cell>
        </row>
        <row r="79">
          <cell r="Z79">
            <v>1.9643051526808641</v>
          </cell>
        </row>
        <row r="80">
          <cell r="Z80">
            <v>7.3930557844985731</v>
          </cell>
        </row>
        <row r="81">
          <cell r="Z81">
            <v>7.5347139023134666</v>
          </cell>
        </row>
        <row r="82">
          <cell r="Z82">
            <v>7.1958146487294465</v>
          </cell>
        </row>
        <row r="83">
          <cell r="Z83">
            <v>6.2613981762917943</v>
          </cell>
        </row>
        <row r="84">
          <cell r="Z84">
            <v>11.533361816545325</v>
          </cell>
        </row>
        <row r="85">
          <cell r="Z85">
            <v>0</v>
          </cell>
        </row>
        <row r="86">
          <cell r="Z86">
            <v>0</v>
          </cell>
        </row>
        <row r="87">
          <cell r="Z87">
            <v>0</v>
          </cell>
        </row>
        <row r="88">
          <cell r="Z88">
            <v>0</v>
          </cell>
        </row>
        <row r="89">
          <cell r="Z89">
            <v>3.1213137559292154</v>
          </cell>
        </row>
        <row r="90">
          <cell r="Z90">
            <v>2.7170378329626095</v>
          </cell>
        </row>
        <row r="91">
          <cell r="Z91">
            <v>2.7363183458221698</v>
          </cell>
        </row>
        <row r="92">
          <cell r="Z92">
            <v>14.427236588687474</v>
          </cell>
        </row>
        <row r="93">
          <cell r="Z93">
            <v>1.2486528792400513</v>
          </cell>
        </row>
        <row r="94">
          <cell r="Z94">
            <v>0.30000000000000004</v>
          </cell>
        </row>
        <row r="95">
          <cell r="Z95">
            <v>0.30000000000000004</v>
          </cell>
        </row>
        <row r="96">
          <cell r="Z96">
            <v>15.615700792938844</v>
          </cell>
        </row>
        <row r="97">
          <cell r="P97">
            <v>2.5792624090829661</v>
          </cell>
          <cell r="X97">
            <v>9.0728042536919489</v>
          </cell>
          <cell r="Z97">
            <v>3.5160397604116085</v>
          </cell>
        </row>
        <row r="98">
          <cell r="P98">
            <v>1.6899285908430142</v>
          </cell>
          <cell r="X98">
            <v>5.2582360507715746</v>
          </cell>
          <cell r="Z98">
            <v>2.0512945034568739</v>
          </cell>
        </row>
        <row r="99">
          <cell r="P99">
            <v>2.0917362069608538</v>
          </cell>
          <cell r="X99">
            <v>5.7345965138697608</v>
          </cell>
          <cell r="Z99">
            <v>2.3880720171570973</v>
          </cell>
        </row>
        <row r="100">
          <cell r="P100">
            <v>7.2105385376245481</v>
          </cell>
          <cell r="X100">
            <v>13.942156603745808</v>
          </cell>
          <cell r="Z100">
            <v>9.3304838986726448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11 Банки"/>
      <sheetName val="s01KDR1711 Банк развития"/>
    </sheetNames>
    <sheetDataSet>
      <sheetData sheetId="0">
        <row r="15">
          <cell r="X15">
            <v>5.4759064398676189</v>
          </cell>
        </row>
        <row r="16">
          <cell r="X16">
            <v>5.4759064398676189</v>
          </cell>
        </row>
        <row r="17">
          <cell r="X17">
            <v>6.5</v>
          </cell>
        </row>
        <row r="18">
          <cell r="X18">
            <v>0</v>
          </cell>
        </row>
        <row r="19">
          <cell r="X19">
            <v>8.0033252736531377</v>
          </cell>
        </row>
        <row r="20">
          <cell r="X20">
            <v>8.0033252736531377</v>
          </cell>
        </row>
        <row r="21">
          <cell r="X21">
            <v>6</v>
          </cell>
        </row>
        <row r="22">
          <cell r="X22">
            <v>0</v>
          </cell>
        </row>
        <row r="23">
          <cell r="X23">
            <v>9.4956675241673434</v>
          </cell>
        </row>
        <row r="24">
          <cell r="X24">
            <v>9.4956675241673434</v>
          </cell>
        </row>
        <row r="25">
          <cell r="X25">
            <v>9.4609102062555124</v>
          </cell>
        </row>
        <row r="26">
          <cell r="X26">
            <v>0</v>
          </cell>
        </row>
        <row r="27">
          <cell r="X27">
            <v>0</v>
          </cell>
        </row>
        <row r="28">
          <cell r="X28">
            <v>0</v>
          </cell>
        </row>
        <row r="29">
          <cell r="X29">
            <v>0</v>
          </cell>
        </row>
        <row r="30">
          <cell r="X30">
            <v>0</v>
          </cell>
        </row>
        <row r="31">
          <cell r="X31">
            <v>0</v>
          </cell>
        </row>
        <row r="32">
          <cell r="X32">
            <v>0</v>
          </cell>
        </row>
        <row r="33">
          <cell r="X33">
            <v>0</v>
          </cell>
        </row>
        <row r="34">
          <cell r="X34">
            <v>0</v>
          </cell>
        </row>
        <row r="35">
          <cell r="X35">
            <v>8.9582502855373285</v>
          </cell>
        </row>
        <row r="36">
          <cell r="X36">
            <v>8.9582502855373285</v>
          </cell>
        </row>
        <row r="37">
          <cell r="X37">
            <v>8.6155673017701648</v>
          </cell>
        </row>
        <row r="38">
          <cell r="X38">
            <v>0</v>
          </cell>
        </row>
        <row r="39">
          <cell r="X39">
            <v>7.268401602940374</v>
          </cell>
        </row>
        <row r="40">
          <cell r="X40">
            <v>7.268401602940374</v>
          </cell>
        </row>
        <row r="41">
          <cell r="X41">
            <v>6.7161185298312551</v>
          </cell>
        </row>
        <row r="42">
          <cell r="X42">
            <v>0</v>
          </cell>
        </row>
        <row r="43">
          <cell r="X43">
            <v>8.7921197661491384</v>
          </cell>
        </row>
        <row r="44">
          <cell r="X44">
            <v>8.7921197661491384</v>
          </cell>
        </row>
        <row r="45">
          <cell r="X45">
            <v>7.1103780005715995</v>
          </cell>
        </row>
        <row r="46">
          <cell r="X46">
            <v>0</v>
          </cell>
        </row>
        <row r="47">
          <cell r="X47">
            <v>8.8443502345888945</v>
          </cell>
        </row>
        <row r="48">
          <cell r="X48">
            <v>8.8443502345888945</v>
          </cell>
        </row>
        <row r="49">
          <cell r="X49">
            <v>9.2768502436404301</v>
          </cell>
        </row>
        <row r="50">
          <cell r="X50">
            <v>0</v>
          </cell>
        </row>
        <row r="51">
          <cell r="X51">
            <v>0</v>
          </cell>
        </row>
        <row r="52">
          <cell r="X52">
            <v>0</v>
          </cell>
        </row>
        <row r="53">
          <cell r="X53">
            <v>0</v>
          </cell>
        </row>
        <row r="54">
          <cell r="X54">
            <v>0</v>
          </cell>
        </row>
        <row r="55">
          <cell r="X55">
            <v>8.2975583329724856</v>
          </cell>
        </row>
        <row r="56">
          <cell r="X56">
            <v>8.2975583329724856</v>
          </cell>
        </row>
        <row r="57">
          <cell r="X57">
            <v>6.4999999999999991</v>
          </cell>
        </row>
        <row r="58">
          <cell r="X58">
            <v>0</v>
          </cell>
        </row>
        <row r="59">
          <cell r="X59">
            <v>8.4192028948218347</v>
          </cell>
        </row>
        <row r="60">
          <cell r="X60">
            <v>8.4192028948218347</v>
          </cell>
        </row>
        <row r="61">
          <cell r="X61">
            <v>9.030010523859282</v>
          </cell>
        </row>
        <row r="62">
          <cell r="X62">
            <v>0</v>
          </cell>
        </row>
        <row r="63">
          <cell r="X63">
            <v>9.0216750411167261</v>
          </cell>
        </row>
        <row r="64">
          <cell r="X64">
            <v>9.0216750411167261</v>
          </cell>
        </row>
        <row r="65">
          <cell r="X65">
            <v>9.0216750411167261</v>
          </cell>
        </row>
        <row r="66">
          <cell r="X66">
            <v>0</v>
          </cell>
        </row>
        <row r="67">
          <cell r="X67">
            <v>7.7144568149360202</v>
          </cell>
        </row>
        <row r="68">
          <cell r="X68">
            <v>7.7144568149360202</v>
          </cell>
        </row>
        <row r="69">
          <cell r="X69">
            <v>7.1968668276662218</v>
          </cell>
        </row>
        <row r="70">
          <cell r="X70">
            <v>0</v>
          </cell>
        </row>
        <row r="71">
          <cell r="X71">
            <v>0</v>
          </cell>
        </row>
        <row r="72">
          <cell r="X72">
            <v>0</v>
          </cell>
        </row>
        <row r="73">
          <cell r="X73">
            <v>0</v>
          </cell>
        </row>
        <row r="74">
          <cell r="X74">
            <v>0</v>
          </cell>
        </row>
        <row r="75">
          <cell r="X75">
            <v>11.430093047315291</v>
          </cell>
        </row>
        <row r="76">
          <cell r="X76">
            <v>11.430093047315291</v>
          </cell>
        </row>
        <row r="77">
          <cell r="X77">
            <v>11.430093047315291</v>
          </cell>
        </row>
        <row r="78">
          <cell r="X78">
            <v>0</v>
          </cell>
        </row>
        <row r="79">
          <cell r="X79">
            <v>9.9221483893610891</v>
          </cell>
        </row>
        <row r="80">
          <cell r="X80">
            <v>9.9221483893610891</v>
          </cell>
        </row>
        <row r="81">
          <cell r="X81">
            <v>9.9221483893610891</v>
          </cell>
        </row>
        <row r="82">
          <cell r="X82">
            <v>0</v>
          </cell>
        </row>
        <row r="83">
          <cell r="X83">
            <v>10.311328456420885</v>
          </cell>
        </row>
        <row r="84">
          <cell r="X84">
            <v>10.311328456420885</v>
          </cell>
        </row>
        <row r="85">
          <cell r="X85">
            <v>10.311328456420885</v>
          </cell>
        </row>
        <row r="86">
          <cell r="X86">
            <v>0</v>
          </cell>
        </row>
        <row r="87">
          <cell r="X87">
            <v>9</v>
          </cell>
        </row>
        <row r="88">
          <cell r="X88">
            <v>9</v>
          </cell>
        </row>
        <row r="89">
          <cell r="X89">
            <v>9</v>
          </cell>
        </row>
        <row r="90">
          <cell r="X90">
            <v>0</v>
          </cell>
        </row>
        <row r="91">
          <cell r="X91">
            <v>0</v>
          </cell>
        </row>
        <row r="92">
          <cell r="X92">
            <v>0</v>
          </cell>
        </row>
        <row r="93">
          <cell r="X93">
            <v>0</v>
          </cell>
        </row>
        <row r="94">
          <cell r="X94">
            <v>0</v>
          </cell>
        </row>
        <row r="95">
          <cell r="X95">
            <v>8.2574375121272148</v>
          </cell>
        </row>
        <row r="96">
          <cell r="X96">
            <v>8.2574375121272148</v>
          </cell>
        </row>
        <row r="97">
          <cell r="X97">
            <v>8.2574375121272148</v>
          </cell>
        </row>
        <row r="98">
          <cell r="X98">
            <v>0</v>
          </cell>
        </row>
        <row r="99">
          <cell r="X99">
            <v>8.4490546267760624</v>
          </cell>
        </row>
        <row r="100">
          <cell r="X100">
            <v>8.4490546267760624</v>
          </cell>
        </row>
        <row r="101">
          <cell r="X101">
            <v>8.6545852520788031</v>
          </cell>
        </row>
        <row r="102">
          <cell r="X102">
            <v>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22"/>
      <sheetName val="s01KDR1722(по 222 банку)"/>
    </sheetNames>
    <sheetDataSet>
      <sheetData sheetId="0">
        <row r="15">
          <cell r="X15">
            <v>15.622140412624836</v>
          </cell>
        </row>
        <row r="16">
          <cell r="X16">
            <v>0</v>
          </cell>
        </row>
        <row r="17">
          <cell r="X17">
            <v>0</v>
          </cell>
        </row>
        <row r="18">
          <cell r="X18">
            <v>15.622140412624836</v>
          </cell>
        </row>
        <row r="19">
          <cell r="X19">
            <v>15.404810938365207</v>
          </cell>
        </row>
        <row r="20">
          <cell r="X20">
            <v>0</v>
          </cell>
        </row>
        <row r="21">
          <cell r="X21">
            <v>0</v>
          </cell>
        </row>
        <row r="22">
          <cell r="X22">
            <v>15.404810938365207</v>
          </cell>
        </row>
        <row r="23">
          <cell r="X23">
            <v>15.408076298999129</v>
          </cell>
        </row>
        <row r="24">
          <cell r="X24">
            <v>0</v>
          </cell>
        </row>
        <row r="25">
          <cell r="X25">
            <v>0</v>
          </cell>
        </row>
        <row r="26">
          <cell r="X26">
            <v>15.408076298999129</v>
          </cell>
        </row>
        <row r="27">
          <cell r="X27">
            <v>11.022307706399603</v>
          </cell>
        </row>
        <row r="28">
          <cell r="X28">
            <v>0</v>
          </cell>
        </row>
        <row r="29">
          <cell r="X29">
            <v>0</v>
          </cell>
        </row>
        <row r="30">
          <cell r="X30">
            <v>11.022307706399603</v>
          </cell>
        </row>
        <row r="31">
          <cell r="X31">
            <v>13.113262221980792</v>
          </cell>
        </row>
        <row r="32">
          <cell r="X32">
            <v>0</v>
          </cell>
        </row>
        <row r="33">
          <cell r="X33">
            <v>0</v>
          </cell>
        </row>
        <row r="34">
          <cell r="X34">
            <v>13.113262221980792</v>
          </cell>
        </row>
        <row r="35">
          <cell r="X35">
            <v>0</v>
          </cell>
        </row>
        <row r="36">
          <cell r="X36">
            <v>0</v>
          </cell>
        </row>
        <row r="37">
          <cell r="X37">
            <v>0</v>
          </cell>
        </row>
        <row r="38">
          <cell r="X38">
            <v>0</v>
          </cell>
        </row>
        <row r="39">
          <cell r="X39">
            <v>10.336018135834406</v>
          </cell>
        </row>
        <row r="40">
          <cell r="X40">
            <v>0</v>
          </cell>
        </row>
        <row r="41">
          <cell r="X41">
            <v>0</v>
          </cell>
        </row>
        <row r="42">
          <cell r="X42">
            <v>10.336018135834406</v>
          </cell>
        </row>
        <row r="43">
          <cell r="X43">
            <v>9.658196096918191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9.658196096918191</v>
          </cell>
        </row>
        <row r="47">
          <cell r="X47">
            <v>0</v>
          </cell>
        </row>
        <row r="48">
          <cell r="X48">
            <v>0</v>
          </cell>
        </row>
        <row r="49">
          <cell r="X49">
            <v>0</v>
          </cell>
        </row>
        <row r="50">
          <cell r="X50">
            <v>0</v>
          </cell>
        </row>
        <row r="51">
          <cell r="X51">
            <v>0</v>
          </cell>
        </row>
        <row r="52">
          <cell r="X52">
            <v>0</v>
          </cell>
        </row>
        <row r="53">
          <cell r="X53">
            <v>0</v>
          </cell>
        </row>
        <row r="54">
          <cell r="X54">
            <v>0</v>
          </cell>
        </row>
        <row r="55">
          <cell r="X55">
            <v>0</v>
          </cell>
        </row>
        <row r="56">
          <cell r="X56">
            <v>0</v>
          </cell>
        </row>
        <row r="57">
          <cell r="X57">
            <v>0</v>
          </cell>
        </row>
        <row r="58">
          <cell r="X58">
            <v>0</v>
          </cell>
        </row>
        <row r="59">
          <cell r="X59">
            <v>0</v>
          </cell>
        </row>
        <row r="60">
          <cell r="X60">
            <v>0</v>
          </cell>
        </row>
        <row r="61">
          <cell r="X61">
            <v>0</v>
          </cell>
        </row>
        <row r="62">
          <cell r="X62">
            <v>0</v>
          </cell>
        </row>
        <row r="63">
          <cell r="X63">
            <v>15.9</v>
          </cell>
        </row>
        <row r="64">
          <cell r="X64">
            <v>0</v>
          </cell>
        </row>
        <row r="65">
          <cell r="X65">
            <v>0</v>
          </cell>
        </row>
        <row r="66">
          <cell r="X66">
            <v>15.9</v>
          </cell>
        </row>
        <row r="67">
          <cell r="X67">
            <v>0</v>
          </cell>
        </row>
        <row r="68">
          <cell r="X68">
            <v>0</v>
          </cell>
        </row>
        <row r="69">
          <cell r="X69">
            <v>0</v>
          </cell>
        </row>
        <row r="70">
          <cell r="X70">
            <v>0</v>
          </cell>
        </row>
        <row r="71">
          <cell r="X71">
            <v>0</v>
          </cell>
        </row>
        <row r="72">
          <cell r="X72">
            <v>0</v>
          </cell>
        </row>
        <row r="73">
          <cell r="X73">
            <v>0</v>
          </cell>
        </row>
        <row r="74">
          <cell r="X74">
            <v>0</v>
          </cell>
        </row>
        <row r="75">
          <cell r="X75">
            <v>0</v>
          </cell>
        </row>
        <row r="76">
          <cell r="X76">
            <v>0</v>
          </cell>
        </row>
        <row r="77">
          <cell r="X77">
            <v>0</v>
          </cell>
        </row>
        <row r="78">
          <cell r="X78">
            <v>0</v>
          </cell>
        </row>
        <row r="79">
          <cell r="X79">
            <v>12.919091139233062</v>
          </cell>
        </row>
        <row r="80">
          <cell r="X80">
            <v>0</v>
          </cell>
        </row>
        <row r="81">
          <cell r="X81">
            <v>0</v>
          </cell>
        </row>
        <row r="82">
          <cell r="X82">
            <v>12.919091139233062</v>
          </cell>
        </row>
        <row r="83">
          <cell r="X83">
            <v>0</v>
          </cell>
        </row>
        <row r="84">
          <cell r="X84">
            <v>0</v>
          </cell>
        </row>
        <row r="85">
          <cell r="X85">
            <v>0</v>
          </cell>
        </row>
        <row r="86">
          <cell r="X86">
            <v>0</v>
          </cell>
        </row>
        <row r="87">
          <cell r="X87">
            <v>0</v>
          </cell>
        </row>
        <row r="88">
          <cell r="X88">
            <v>0</v>
          </cell>
        </row>
        <row r="89">
          <cell r="X89">
            <v>0</v>
          </cell>
        </row>
        <row r="90">
          <cell r="X90">
            <v>0</v>
          </cell>
        </row>
        <row r="91">
          <cell r="X91">
            <v>0</v>
          </cell>
        </row>
        <row r="92">
          <cell r="X92">
            <v>0</v>
          </cell>
        </row>
        <row r="93">
          <cell r="X93">
            <v>0</v>
          </cell>
        </row>
        <row r="94">
          <cell r="X94">
            <v>0</v>
          </cell>
        </row>
        <row r="95">
          <cell r="X95">
            <v>0</v>
          </cell>
        </row>
        <row r="96">
          <cell r="X96">
            <v>0</v>
          </cell>
        </row>
        <row r="97">
          <cell r="X97">
            <v>0</v>
          </cell>
        </row>
        <row r="98">
          <cell r="X98">
            <v>0</v>
          </cell>
        </row>
        <row r="99">
          <cell r="X99">
            <v>14.96891916731709</v>
          </cell>
        </row>
        <row r="100">
          <cell r="X100">
            <v>0</v>
          </cell>
        </row>
        <row r="101">
          <cell r="X101">
            <v>0</v>
          </cell>
        </row>
        <row r="102">
          <cell r="X102">
            <v>14.96891916731709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869 Банки"/>
    </sheetNames>
    <sheetDataSet>
      <sheetData sheetId="0">
        <row r="21">
          <cell r="X21">
            <v>13.643834991008134</v>
          </cell>
        </row>
        <row r="22">
          <cell r="X22">
            <v>4.8010817130179522</v>
          </cell>
        </row>
        <row r="23">
          <cell r="X23">
            <v>15.229765642978839</v>
          </cell>
        </row>
        <row r="24">
          <cell r="X24">
            <v>6.1296789528131965</v>
          </cell>
        </row>
        <row r="25">
          <cell r="X25">
            <v>9.4850406446177598</v>
          </cell>
        </row>
        <row r="27">
          <cell r="X27">
            <v>12.02301847279668</v>
          </cell>
        </row>
        <row r="28">
          <cell r="X28">
            <v>15.226653311849361</v>
          </cell>
        </row>
        <row r="29">
          <cell r="X29">
            <v>12.626862264774704</v>
          </cell>
        </row>
        <row r="31">
          <cell r="X31">
            <v>15.893735423367508</v>
          </cell>
        </row>
        <row r="33">
          <cell r="X33">
            <v>8.4571821469319914</v>
          </cell>
        </row>
        <row r="34">
          <cell r="X34">
            <v>10.593617506437758</v>
          </cell>
        </row>
        <row r="35">
          <cell r="X35">
            <v>15.434082677974864</v>
          </cell>
        </row>
        <row r="36">
          <cell r="X36">
            <v>17.936175637393767</v>
          </cell>
        </row>
        <row r="37">
          <cell r="X37">
            <v>4.4436841651000165</v>
          </cell>
        </row>
        <row r="39">
          <cell r="X39">
            <v>12.560270882140669</v>
          </cell>
        </row>
        <row r="40">
          <cell r="X40">
            <v>17.900000000000002</v>
          </cell>
        </row>
        <row r="41">
          <cell r="X41">
            <v>10.470741963519984</v>
          </cell>
        </row>
        <row r="43">
          <cell r="X43">
            <v>11.941572752449549</v>
          </cell>
        </row>
        <row r="45">
          <cell r="X45">
            <v>12.124708119482731</v>
          </cell>
        </row>
        <row r="46">
          <cell r="X46">
            <v>18.239999999999998</v>
          </cell>
        </row>
        <row r="47">
          <cell r="X47">
            <v>8.0934927733568802</v>
          </cell>
        </row>
        <row r="51">
          <cell r="X51">
            <v>4.2708788542909462</v>
          </cell>
        </row>
        <row r="53">
          <cell r="X53">
            <v>18.740075096819442</v>
          </cell>
        </row>
        <row r="55">
          <cell r="X55">
            <v>16.948815829105367</v>
          </cell>
        </row>
        <row r="59">
          <cell r="X59">
            <v>14.601042800676497</v>
          </cell>
        </row>
        <row r="61">
          <cell r="X61">
            <v>6.9254715790356398</v>
          </cell>
        </row>
        <row r="63">
          <cell r="X63">
            <v>11.136933818149013</v>
          </cell>
        </row>
        <row r="64">
          <cell r="X64">
            <v>6.2114994850817524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36"/>
    </sheetNames>
    <sheetDataSet>
      <sheetData sheetId="0">
        <row r="15">
          <cell r="D15">
            <v>6.2200364851803611</v>
          </cell>
        </row>
        <row r="16">
          <cell r="D16">
            <v>3.6911971593414608</v>
          </cell>
        </row>
        <row r="17">
          <cell r="D17" t="e">
            <v>#N/A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 t="e">
            <v>#N/A</v>
          </cell>
        </row>
        <row r="21">
          <cell r="D21">
            <v>0</v>
          </cell>
        </row>
        <row r="22">
          <cell r="D22" t="e">
            <v>#N/A</v>
          </cell>
        </row>
        <row r="23">
          <cell r="D23" t="e">
            <v>#N/A</v>
          </cell>
        </row>
        <row r="24">
          <cell r="D24" t="e">
            <v>#N/A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 t="e">
            <v>#N/A</v>
          </cell>
        </row>
        <row r="28">
          <cell r="D28" t="e">
            <v>#N/A</v>
          </cell>
        </row>
        <row r="29">
          <cell r="D29" t="e">
            <v>#N/A</v>
          </cell>
        </row>
        <row r="30">
          <cell r="D30" t="e">
            <v>#N/A</v>
          </cell>
        </row>
        <row r="31">
          <cell r="D31">
            <v>0</v>
          </cell>
        </row>
        <row r="32">
          <cell r="D32" t="e">
            <v>#N/A</v>
          </cell>
        </row>
        <row r="33">
          <cell r="D33" t="e">
            <v>#N/A</v>
          </cell>
        </row>
        <row r="34">
          <cell r="D34" t="e">
            <v>#N/A</v>
          </cell>
        </row>
        <row r="35">
          <cell r="D35" t="e">
            <v>#N/A</v>
          </cell>
        </row>
        <row r="36">
          <cell r="D36">
            <v>4.4850681162051158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36"/>
    </sheetNames>
    <sheetDataSet>
      <sheetData sheetId="0">
        <row r="15">
          <cell r="D15">
            <v>2.2210409688051369</v>
          </cell>
        </row>
        <row r="16">
          <cell r="D16">
            <v>0</v>
          </cell>
        </row>
        <row r="17">
          <cell r="D17" t="e">
            <v>#N/A</v>
          </cell>
        </row>
        <row r="18">
          <cell r="D18" t="e">
            <v>#N/A</v>
          </cell>
        </row>
        <row r="19">
          <cell r="D19" t="e">
            <v>#N/A</v>
          </cell>
        </row>
        <row r="20">
          <cell r="D20" t="e">
            <v>#N/A</v>
          </cell>
        </row>
        <row r="21">
          <cell r="D21" t="e">
            <v>#N/A</v>
          </cell>
        </row>
        <row r="22">
          <cell r="D22" t="e">
            <v>#N/A</v>
          </cell>
        </row>
        <row r="23">
          <cell r="D23" t="e">
            <v>#N/A</v>
          </cell>
        </row>
        <row r="24">
          <cell r="D24" t="e">
            <v>#N/A</v>
          </cell>
        </row>
        <row r="25">
          <cell r="D25" t="e">
            <v>#N/A</v>
          </cell>
        </row>
        <row r="26">
          <cell r="D26" t="e">
            <v>#N/A</v>
          </cell>
        </row>
        <row r="27">
          <cell r="D27" t="e">
            <v>#N/A</v>
          </cell>
        </row>
        <row r="28">
          <cell r="D28" t="e">
            <v>#N/A</v>
          </cell>
        </row>
        <row r="29">
          <cell r="D29" t="e">
            <v>#N/A</v>
          </cell>
        </row>
        <row r="30">
          <cell r="D30" t="e">
            <v>#N/A</v>
          </cell>
        </row>
        <row r="31">
          <cell r="D31" t="e">
            <v>#N/A</v>
          </cell>
        </row>
        <row r="32">
          <cell r="D32" t="e">
            <v>#N/A</v>
          </cell>
        </row>
        <row r="33">
          <cell r="D33" t="e">
            <v>#N/A</v>
          </cell>
        </row>
        <row r="34">
          <cell r="D34" t="e">
            <v>#N/A</v>
          </cell>
        </row>
        <row r="35">
          <cell r="D35" t="e">
            <v>#N/A</v>
          </cell>
        </row>
        <row r="36">
          <cell r="D36">
            <v>2.2210409688051369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42"/>
    </sheetNames>
    <sheetDataSet>
      <sheetData sheetId="0">
        <row r="12">
          <cell r="D12">
            <v>13.634047617176144</v>
          </cell>
        </row>
        <row r="13">
          <cell r="D13">
            <v>12.169396690607025</v>
          </cell>
        </row>
        <row r="14">
          <cell r="D14">
            <v>11.348782812464052</v>
          </cell>
        </row>
        <row r="15">
          <cell r="D15">
            <v>11.077685668378576</v>
          </cell>
        </row>
        <row r="16">
          <cell r="D16">
            <v>10.083414264411406</v>
          </cell>
        </row>
        <row r="17">
          <cell r="D17">
            <v>10.186007472194161</v>
          </cell>
        </row>
        <row r="18">
          <cell r="D18">
            <v>8.7896699642157117</v>
          </cell>
        </row>
        <row r="19">
          <cell r="D19">
            <v>12.293131054423981</v>
          </cell>
        </row>
        <row r="20">
          <cell r="D20">
            <v>11.714062330452725</v>
          </cell>
        </row>
        <row r="21">
          <cell r="D21">
            <v>9.7806307445182483</v>
          </cell>
        </row>
        <row r="22">
          <cell r="D22">
            <v>10.936158821518813</v>
          </cell>
        </row>
        <row r="23">
          <cell r="D23">
            <v>13.503228225004275</v>
          </cell>
        </row>
        <row r="24">
          <cell r="D24">
            <v>13.2620020333071</v>
          </cell>
        </row>
        <row r="25">
          <cell r="D25">
            <v>12.507675815246818</v>
          </cell>
        </row>
        <row r="26">
          <cell r="D26">
            <v>15.469769574998253</v>
          </cell>
        </row>
        <row r="27">
          <cell r="D27">
            <v>14.869417192099405</v>
          </cell>
        </row>
        <row r="28">
          <cell r="D28">
            <v>15.355525928661713</v>
          </cell>
        </row>
        <row r="29">
          <cell r="D29">
            <v>16.05874474750938</v>
          </cell>
        </row>
        <row r="30">
          <cell r="D30">
            <v>19.885169001307787</v>
          </cell>
        </row>
        <row r="31">
          <cell r="D31">
            <v>15.080877652922009</v>
          </cell>
        </row>
        <row r="32">
          <cell r="D32">
            <v>15.804840616157364</v>
          </cell>
        </row>
        <row r="33">
          <cell r="D33">
            <v>12.297725229426627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42"/>
    </sheetNames>
    <sheetDataSet>
      <sheetData sheetId="0">
        <row r="12">
          <cell r="D12">
            <v>14.550202650954928</v>
          </cell>
        </row>
        <row r="13">
          <cell r="D13">
            <v>15.012695256147012</v>
          </cell>
        </row>
        <row r="14">
          <cell r="D14">
            <v>16.170041245142489</v>
          </cell>
        </row>
        <row r="15">
          <cell r="D15">
            <v>15.348829120469279</v>
          </cell>
        </row>
        <row r="16">
          <cell r="D16">
            <v>15.526949531101675</v>
          </cell>
        </row>
        <row r="17">
          <cell r="D17">
            <v>21.776803483349589</v>
          </cell>
        </row>
        <row r="18">
          <cell r="D18">
            <v>15.597753032743435</v>
          </cell>
        </row>
        <row r="19">
          <cell r="D19">
            <v>16.070056563630818</v>
          </cell>
        </row>
        <row r="20">
          <cell r="D20">
            <v>17.27974512097812</v>
          </cell>
        </row>
        <row r="21">
          <cell r="D21">
            <v>21.548746727799742</v>
          </cell>
        </row>
        <row r="22">
          <cell r="D22">
            <v>15.210271866725705</v>
          </cell>
        </row>
        <row r="23">
          <cell r="D23">
            <v>14.864575908275498</v>
          </cell>
        </row>
        <row r="24">
          <cell r="D24">
            <v>16.472438284799896</v>
          </cell>
        </row>
        <row r="25">
          <cell r="D25">
            <v>20.372587426970526</v>
          </cell>
        </row>
        <row r="26">
          <cell r="D26">
            <v>17.550012563854935</v>
          </cell>
        </row>
        <row r="27">
          <cell r="D27">
            <v>15.035715208132967</v>
          </cell>
        </row>
        <row r="28">
          <cell r="D28">
            <v>16.199431488129729</v>
          </cell>
        </row>
        <row r="29">
          <cell r="D29">
            <v>18.94100147203752</v>
          </cell>
        </row>
        <row r="30">
          <cell r="D30">
            <v>10.570476404366515</v>
          </cell>
        </row>
        <row r="31">
          <cell r="D31">
            <v>22.480498462513488</v>
          </cell>
        </row>
        <row r="32">
          <cell r="D32">
            <v>13.09695693172095</v>
          </cell>
        </row>
        <row r="33">
          <cell r="D33">
            <v>15.655890494276642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42"/>
    </sheetNames>
    <sheetDataSet>
      <sheetData sheetId="0">
        <row r="12">
          <cell r="D12">
            <v>5.8187878988693642</v>
          </cell>
        </row>
        <row r="13">
          <cell r="D13">
            <v>5.409388825777925</v>
          </cell>
        </row>
        <row r="14">
          <cell r="D14">
            <v>7.282960638299909</v>
          </cell>
        </row>
        <row r="15">
          <cell r="D15">
            <v>5.67660078426408</v>
          </cell>
        </row>
        <row r="16">
          <cell r="D16">
            <v>7.6503242864678631</v>
          </cell>
        </row>
        <row r="17">
          <cell r="D17">
            <v>7.276710451462459</v>
          </cell>
        </row>
        <row r="18">
          <cell r="D18">
            <v>7.5482445730872305</v>
          </cell>
        </row>
        <row r="19">
          <cell r="D19">
            <v>8.1712615062874239</v>
          </cell>
        </row>
        <row r="20">
          <cell r="D20">
            <v>9.011572968076786</v>
          </cell>
        </row>
        <row r="21">
          <cell r="D21">
            <v>5.1100436248907757</v>
          </cell>
        </row>
        <row r="22">
          <cell r="D22">
            <v>7.9668296054739178</v>
          </cell>
        </row>
        <row r="23">
          <cell r="D23">
            <v>9.1013136498866274</v>
          </cell>
        </row>
        <row r="24">
          <cell r="D24">
            <v>6.7773734544250059</v>
          </cell>
        </row>
        <row r="25">
          <cell r="D25">
            <v>8.5085857466916455</v>
          </cell>
        </row>
        <row r="26">
          <cell r="D26">
            <v>0</v>
          </cell>
        </row>
        <row r="27">
          <cell r="D27">
            <v>8.3178482882942042</v>
          </cell>
        </row>
        <row r="28">
          <cell r="D28">
            <v>8.084673133311485</v>
          </cell>
        </row>
        <row r="29">
          <cell r="D29">
            <v>9.3300284781557448</v>
          </cell>
        </row>
        <row r="30">
          <cell r="D30">
            <v>9</v>
          </cell>
        </row>
        <row r="31">
          <cell r="D31">
            <v>10.483852226383567</v>
          </cell>
        </row>
        <row r="32">
          <cell r="D32">
            <v>7.2686754003846374</v>
          </cell>
        </row>
        <row r="33">
          <cell r="D33">
            <v>6.5519231400571298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37 по банкам лист 1"/>
      <sheetName val="s01KDR1737 по банкам лист 2"/>
      <sheetName val="s01KDR1737 по банкам лист 3"/>
      <sheetName val="s01KDR1737 по банкам лист 4"/>
      <sheetName val="s01KDR1737 по банкам лист 5"/>
      <sheetName val="s01KDR1737 по банкам лист 6"/>
      <sheetName val="s01KDR1737 по банкам лист 7"/>
      <sheetName val="s01KDR1737 по банкам лист 8"/>
      <sheetName val="s01KDR1737 по банкам лист 9"/>
      <sheetName val="s01KDR1737 BKNO"/>
    </sheetNames>
    <sheetDataSet>
      <sheetData sheetId="0"/>
      <sheetData sheetId="1"/>
      <sheetData sheetId="2"/>
      <sheetData sheetId="3"/>
      <sheetData sheetId="4"/>
      <sheetData sheetId="5">
        <row r="11">
          <cell r="H11">
            <v>9.3216613286851207</v>
          </cell>
        </row>
        <row r="14">
          <cell r="H14">
            <v>11.829993686697623</v>
          </cell>
        </row>
        <row r="17">
          <cell r="H17">
            <v>15.218297723045264</v>
          </cell>
        </row>
        <row r="20">
          <cell r="H20">
            <v>13.011351523103684</v>
          </cell>
        </row>
        <row r="23">
          <cell r="H23">
            <v>14.844661480531789</v>
          </cell>
        </row>
        <row r="26">
          <cell r="H26">
            <v>13.828660292851795</v>
          </cell>
        </row>
        <row r="29">
          <cell r="H29">
            <v>14.328412015037456</v>
          </cell>
        </row>
        <row r="32">
          <cell r="H32">
            <v>14.407134413481977</v>
          </cell>
        </row>
        <row r="35">
          <cell r="H35">
            <v>8.8291716639098752</v>
          </cell>
        </row>
        <row r="38">
          <cell r="H38">
            <v>9.5770838569864409</v>
          </cell>
        </row>
        <row r="41">
          <cell r="H41" t="str">
            <v>0,00</v>
          </cell>
        </row>
        <row r="44">
          <cell r="H44">
            <v>13.44871157639747</v>
          </cell>
        </row>
        <row r="47">
          <cell r="H47">
            <v>14.672205019369459</v>
          </cell>
        </row>
        <row r="50">
          <cell r="H50">
            <v>8.8459846706105836</v>
          </cell>
        </row>
        <row r="53">
          <cell r="H53" t="str">
            <v>0,00</v>
          </cell>
        </row>
        <row r="56">
          <cell r="H56" t="str">
            <v>0,00</v>
          </cell>
        </row>
        <row r="59">
          <cell r="H59">
            <v>15.93311474489183</v>
          </cell>
        </row>
        <row r="62">
          <cell r="H62">
            <v>13.875158338269859</v>
          </cell>
        </row>
        <row r="65">
          <cell r="H65">
            <v>10.570476404366513</v>
          </cell>
        </row>
        <row r="68">
          <cell r="H68" t="str">
            <v>0,00</v>
          </cell>
        </row>
        <row r="71">
          <cell r="H71" t="str">
            <v>0,00</v>
          </cell>
        </row>
        <row r="74">
          <cell r="H74">
            <v>10.115353900491735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11 Банки"/>
      <sheetName val="s01KDR1711 Банк развития"/>
    </sheetNames>
    <sheetDataSet>
      <sheetData sheetId="0">
        <row r="15">
          <cell r="X15">
            <v>12.171751716539587</v>
          </cell>
        </row>
        <row r="16">
          <cell r="X16">
            <v>11.852296612289072</v>
          </cell>
        </row>
        <row r="17">
          <cell r="X17">
            <v>11.213055657517817</v>
          </cell>
        </row>
        <row r="18">
          <cell r="X18">
            <v>14.229221059739</v>
          </cell>
        </row>
        <row r="19">
          <cell r="X19">
            <v>10.58727717180709</v>
          </cell>
        </row>
        <row r="20">
          <cell r="X20">
            <v>9.9469882486735433</v>
          </cell>
        </row>
        <row r="21">
          <cell r="X21">
            <v>10.972363509614143</v>
          </cell>
        </row>
        <row r="22">
          <cell r="X22">
            <v>15.233127702840228</v>
          </cell>
        </row>
        <row r="23">
          <cell r="X23">
            <v>9.9929361995906962</v>
          </cell>
        </row>
        <row r="24">
          <cell r="X24">
            <v>10.014911415448882</v>
          </cell>
        </row>
        <row r="25">
          <cell r="X25">
            <v>10.742339389190523</v>
          </cell>
        </row>
        <row r="26">
          <cell r="X26">
            <v>9.5125943191663627</v>
          </cell>
        </row>
        <row r="27">
          <cell r="X27">
            <v>8.2723650986613109</v>
          </cell>
        </row>
        <row r="28">
          <cell r="X28">
            <v>8.0528547796977623</v>
          </cell>
        </row>
        <row r="29">
          <cell r="X29">
            <v>9.7525435227777848</v>
          </cell>
        </row>
        <row r="30">
          <cell r="X30">
            <v>12.018562308709926</v>
          </cell>
        </row>
        <row r="31">
          <cell r="X31">
            <v>8.8277592578011888</v>
          </cell>
        </row>
        <row r="32">
          <cell r="X32">
            <v>8.7339966048410567</v>
          </cell>
        </row>
        <row r="33">
          <cell r="X33">
            <v>9.5238835986906967</v>
          </cell>
        </row>
        <row r="34">
          <cell r="X34">
            <v>12.729852797205458</v>
          </cell>
        </row>
        <row r="35">
          <cell r="X35">
            <v>9.8305559586690912</v>
          </cell>
        </row>
        <row r="36">
          <cell r="X36">
            <v>9.2907517620455877</v>
          </cell>
        </row>
        <row r="37">
          <cell r="X37">
            <v>10.491144576416946</v>
          </cell>
        </row>
        <row r="38">
          <cell r="X38">
            <v>15.893735423367513</v>
          </cell>
        </row>
        <row r="39">
          <cell r="X39">
            <v>8.5142657401838306</v>
          </cell>
        </row>
        <row r="40">
          <cell r="X40">
            <v>8.5094637497510313</v>
          </cell>
        </row>
        <row r="41">
          <cell r="X41">
            <v>13.670395691282247</v>
          </cell>
        </row>
        <row r="42">
          <cell r="X42">
            <v>8.5417900819905501</v>
          </cell>
        </row>
        <row r="43">
          <cell r="X43">
            <v>12.708903158306853</v>
          </cell>
        </row>
        <row r="44">
          <cell r="X44">
            <v>12.557414364557912</v>
          </cell>
        </row>
        <row r="45">
          <cell r="X45">
            <v>12.069329172073523</v>
          </cell>
        </row>
        <row r="46">
          <cell r="X46">
            <v>14.751932213270161</v>
          </cell>
        </row>
        <row r="47">
          <cell r="X47">
            <v>9.2049478344020823</v>
          </cell>
        </row>
        <row r="48">
          <cell r="X48">
            <v>11.114457561841677</v>
          </cell>
        </row>
        <row r="49">
          <cell r="X49">
            <v>12.527937220027898</v>
          </cell>
        </row>
        <row r="50">
          <cell r="X50">
            <v>4.4436841651000192</v>
          </cell>
        </row>
        <row r="51">
          <cell r="X51">
            <v>8.6871730656841191</v>
          </cell>
        </row>
        <row r="52">
          <cell r="X52">
            <v>8.0408852445545911</v>
          </cell>
        </row>
        <row r="53">
          <cell r="X53">
            <v>9.0950859668125243</v>
          </cell>
        </row>
        <row r="54">
          <cell r="X54">
            <v>12.560270882140667</v>
          </cell>
        </row>
        <row r="55">
          <cell r="X55">
            <v>9.3526658758934822</v>
          </cell>
        </row>
        <row r="56">
          <cell r="X56">
            <v>9.2502765531061222</v>
          </cell>
        </row>
        <row r="57">
          <cell r="X57">
            <v>9.8736813246434263</v>
          </cell>
        </row>
        <row r="58">
          <cell r="X58">
            <v>10.470741963519982</v>
          </cell>
        </row>
        <row r="59">
          <cell r="X59">
            <v>13.076475318019535</v>
          </cell>
        </row>
        <row r="60">
          <cell r="X60">
            <v>13.113166329875215</v>
          </cell>
        </row>
        <row r="61">
          <cell r="X61">
            <v>13.115887302613091</v>
          </cell>
        </row>
        <row r="62">
          <cell r="X62">
            <v>11.941572752449552</v>
          </cell>
        </row>
        <row r="63">
          <cell r="X63">
            <v>12.209537433068407</v>
          </cell>
        </row>
        <row r="64">
          <cell r="X64">
            <v>12.211779275652042</v>
          </cell>
        </row>
        <row r="65">
          <cell r="X65">
            <v>12.166819183648641</v>
          </cell>
        </row>
        <row r="66">
          <cell r="X66">
            <v>12.149476469861655</v>
          </cell>
        </row>
        <row r="67">
          <cell r="X67">
            <v>9.6351624755946634</v>
          </cell>
        </row>
        <row r="68">
          <cell r="X68">
            <v>9.9775326203508587</v>
          </cell>
        </row>
        <row r="69">
          <cell r="X69">
            <v>11.633525992765575</v>
          </cell>
        </row>
        <row r="70">
          <cell r="X70">
            <v>8.093492773356882</v>
          </cell>
        </row>
        <row r="71">
          <cell r="X71">
            <v>15.292385254167833</v>
          </cell>
        </row>
        <row r="72">
          <cell r="X72">
            <v>15.292385254167833</v>
          </cell>
        </row>
        <row r="73">
          <cell r="X73">
            <v>15.292385254167833</v>
          </cell>
        </row>
        <row r="74">
          <cell r="X74">
            <v>0</v>
          </cell>
        </row>
        <row r="75">
          <cell r="X75">
            <v>8.2664238817774738</v>
          </cell>
        </row>
        <row r="76">
          <cell r="X76">
            <v>15.383501164739602</v>
          </cell>
        </row>
        <row r="77">
          <cell r="X77">
            <v>15.383501164739602</v>
          </cell>
        </row>
        <row r="78">
          <cell r="X78">
            <v>4.2708788542909462</v>
          </cell>
        </row>
        <row r="79">
          <cell r="X79">
            <v>15.896125774791715</v>
          </cell>
        </row>
        <row r="80">
          <cell r="X80">
            <v>16.189280128923539</v>
          </cell>
        </row>
        <row r="81">
          <cell r="X81">
            <v>16.189280128923542</v>
          </cell>
        </row>
        <row r="82">
          <cell r="X82">
            <v>15.320306943613707</v>
          </cell>
        </row>
        <row r="83">
          <cell r="X83">
            <v>14.534524245988354</v>
          </cell>
        </row>
        <row r="84">
          <cell r="X84">
            <v>14.106788962403256</v>
          </cell>
        </row>
        <row r="85">
          <cell r="X85">
            <v>14.106788962403256</v>
          </cell>
        </row>
        <row r="86">
          <cell r="X86">
            <v>16.948815829105371</v>
          </cell>
        </row>
        <row r="87">
          <cell r="X87">
            <v>14.694790592425095</v>
          </cell>
        </row>
        <row r="88">
          <cell r="X88">
            <v>14.694790592425095</v>
          </cell>
        </row>
        <row r="89">
          <cell r="X89">
            <v>14.694790592425095</v>
          </cell>
        </row>
        <row r="90">
          <cell r="X90">
            <v>0</v>
          </cell>
        </row>
        <row r="91">
          <cell r="X91">
            <v>12.880437554763828</v>
          </cell>
        </row>
        <row r="92">
          <cell r="X92">
            <v>10.466019943730009</v>
          </cell>
        </row>
        <row r="93">
          <cell r="X93">
            <v>15.81809676169072</v>
          </cell>
        </row>
        <row r="94">
          <cell r="X94">
            <v>14.601042800676499</v>
          </cell>
        </row>
        <row r="95">
          <cell r="X95">
            <v>14.287047666286552</v>
          </cell>
        </row>
        <row r="96">
          <cell r="X96">
            <v>16.218223550018685</v>
          </cell>
        </row>
        <row r="97">
          <cell r="X97">
            <v>16.218223550018685</v>
          </cell>
        </row>
        <row r="98">
          <cell r="X98">
            <v>6.9254715790356398</v>
          </cell>
        </row>
        <row r="99">
          <cell r="N99">
            <v>9.984365451627184</v>
          </cell>
          <cell r="V99">
            <v>10.39216228580997</v>
          </cell>
          <cell r="X99">
            <v>10.131943439059826</v>
          </cell>
        </row>
        <row r="100">
          <cell r="N100">
            <v>9.9255216533313337</v>
          </cell>
          <cell r="V100">
            <v>10.075463561698999</v>
          </cell>
          <cell r="X100">
            <v>9.9730684237736114</v>
          </cell>
        </row>
        <row r="101">
          <cell r="N101">
            <v>10.524548132683647</v>
          </cell>
          <cell r="V101">
            <v>11.342941460775002</v>
          </cell>
          <cell r="X101">
            <v>10.758896627560167</v>
          </cell>
        </row>
        <row r="102">
          <cell r="N102">
            <v>11.368430600516623</v>
          </cell>
          <cell r="V102">
            <v>11.55104695959859</v>
          </cell>
          <cell r="X102">
            <v>11.505217804158956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07"/>
      <sheetName val="s01KDR1707 ( по 222 банку)"/>
    </sheetNames>
    <sheetDataSet>
      <sheetData sheetId="0">
        <row r="13">
          <cell r="Z13">
            <v>1.1483503280151444</v>
          </cell>
        </row>
        <row r="14">
          <cell r="Z14">
            <v>0.34909917134370866</v>
          </cell>
        </row>
        <row r="15">
          <cell r="Z15">
            <v>0.30276292198911176</v>
          </cell>
        </row>
        <row r="16">
          <cell r="Z16">
            <v>1.7075589959058661</v>
          </cell>
        </row>
        <row r="17">
          <cell r="Z17">
            <v>1.2669651492713567</v>
          </cell>
        </row>
        <row r="18">
          <cell r="Z18">
            <v>0.86402401916163807</v>
          </cell>
        </row>
        <row r="19">
          <cell r="Z19">
            <v>0.88251526597368168</v>
          </cell>
        </row>
        <row r="20">
          <cell r="Z20">
            <v>1.9411901759336048</v>
          </cell>
        </row>
        <row r="21">
          <cell r="Z21">
            <v>1.2796743532828686E-3</v>
          </cell>
        </row>
        <row r="22">
          <cell r="Z22">
            <v>1E-3</v>
          </cell>
        </row>
        <row r="23">
          <cell r="Z23">
            <v>0</v>
          </cell>
        </row>
        <row r="24">
          <cell r="Z24">
            <v>0.01</v>
          </cell>
        </row>
        <row r="25">
          <cell r="Z25">
            <v>2.1355621607716517</v>
          </cell>
        </row>
        <row r="26">
          <cell r="Z26">
            <v>2.3655274735863521</v>
          </cell>
        </row>
        <row r="27">
          <cell r="Z27">
            <v>2.4863173080450305</v>
          </cell>
        </row>
        <row r="28">
          <cell r="Z28">
            <v>1.7108156516581834</v>
          </cell>
        </row>
        <row r="29">
          <cell r="Z29">
            <v>0.55798078088172209</v>
          </cell>
        </row>
        <row r="30">
          <cell r="Z30">
            <v>0.55902310098650931</v>
          </cell>
        </row>
        <row r="31">
          <cell r="Z31">
            <v>0.38932598713656347</v>
          </cell>
        </row>
        <row r="32">
          <cell r="Z32">
            <v>0.48182815710520771</v>
          </cell>
        </row>
        <row r="33">
          <cell r="Z33">
            <v>1.8608620625487524</v>
          </cell>
        </row>
        <row r="34">
          <cell r="Z34">
            <v>1.8700230154616084</v>
          </cell>
        </row>
        <row r="35">
          <cell r="Z35">
            <v>1.9056862030460573</v>
          </cell>
        </row>
        <row r="36">
          <cell r="Z36">
            <v>1.8534784180168073</v>
          </cell>
        </row>
        <row r="37">
          <cell r="Z37">
            <v>1.629938437642674</v>
          </cell>
        </row>
        <row r="38">
          <cell r="Z38">
            <v>1.5010363879949447</v>
          </cell>
        </row>
        <row r="39">
          <cell r="Z39">
            <v>1.5076383944293064</v>
          </cell>
        </row>
        <row r="40">
          <cell r="Z40">
            <v>1.926127986740825</v>
          </cell>
        </row>
        <row r="41">
          <cell r="Z41">
            <v>0.68794656468165638</v>
          </cell>
        </row>
        <row r="42">
          <cell r="Z42">
            <v>0.58932138452643212</v>
          </cell>
        </row>
        <row r="43">
          <cell r="Z43">
            <v>0.59396490276692249</v>
          </cell>
        </row>
        <row r="44">
          <cell r="Z44">
            <v>1.2482922871136326</v>
          </cell>
        </row>
        <row r="45">
          <cell r="Z45">
            <v>0.86802992029755643</v>
          </cell>
        </row>
        <row r="46">
          <cell r="Z46">
            <v>0.91103520196680299</v>
          </cell>
        </row>
        <row r="47">
          <cell r="Z47">
            <v>0.92037688125951544</v>
          </cell>
        </row>
        <row r="48">
          <cell r="Z48">
            <v>0.75763863799066677</v>
          </cell>
        </row>
        <row r="49">
          <cell r="Z49">
            <v>1.542309972830058</v>
          </cell>
        </row>
        <row r="50">
          <cell r="Z50">
            <v>1.284434035139463</v>
          </cell>
        </row>
        <row r="51">
          <cell r="Z51">
            <v>0.65199302586342567</v>
          </cell>
        </row>
        <row r="52">
          <cell r="Z52">
            <v>2.0037634300986729</v>
          </cell>
        </row>
        <row r="53">
          <cell r="Z53">
            <v>0.21423517384588081</v>
          </cell>
        </row>
        <row r="54">
          <cell r="Z54">
            <v>0</v>
          </cell>
        </row>
        <row r="55">
          <cell r="Z55">
            <v>0</v>
          </cell>
        </row>
        <row r="56">
          <cell r="Z56">
            <v>0.21423517384588081</v>
          </cell>
        </row>
        <row r="57">
          <cell r="Z57">
            <v>1.467725730757363</v>
          </cell>
        </row>
        <row r="58">
          <cell r="Z58">
            <v>1.3708922097941671</v>
          </cell>
        </row>
        <row r="59">
          <cell r="Z59">
            <v>0.9210800382819444</v>
          </cell>
        </row>
        <row r="60">
          <cell r="Z60">
            <v>1.6841410668036745</v>
          </cell>
        </row>
        <row r="61">
          <cell r="Z61">
            <v>0.36846607530520065</v>
          </cell>
        </row>
        <row r="62">
          <cell r="Z62">
            <v>0.25758627092896469</v>
          </cell>
        </row>
        <row r="63">
          <cell r="Z63">
            <v>0.2575971367475724</v>
          </cell>
        </row>
        <row r="64">
          <cell r="Z64">
            <v>1.9969157821403267</v>
          </cell>
        </row>
        <row r="65">
          <cell r="Z65">
            <v>1.8616571839015137</v>
          </cell>
        </row>
        <row r="66">
          <cell r="Z66">
            <v>1.50273572014141</v>
          </cell>
        </row>
        <row r="67">
          <cell r="Z67">
            <v>1.2544298026497327</v>
          </cell>
        </row>
        <row r="68">
          <cell r="Z68">
            <v>3.1091457338273689</v>
          </cell>
        </row>
        <row r="69">
          <cell r="Z69">
            <v>0</v>
          </cell>
        </row>
        <row r="70">
          <cell r="Z70">
            <v>0</v>
          </cell>
        </row>
        <row r="71">
          <cell r="Z71">
            <v>0</v>
          </cell>
        </row>
        <row r="72">
          <cell r="Z72">
            <v>0</v>
          </cell>
        </row>
        <row r="73">
          <cell r="Z73">
            <v>1.2166135239862355</v>
          </cell>
        </row>
        <row r="74">
          <cell r="Z74">
            <v>0.77227851475172549</v>
          </cell>
        </row>
        <row r="75">
          <cell r="Z75">
            <v>0.67260056571714377</v>
          </cell>
        </row>
        <row r="76">
          <cell r="Z76">
            <v>3.9446250480649385</v>
          </cell>
        </row>
        <row r="77">
          <cell r="Z77">
            <v>1.3028325747624458</v>
          </cell>
        </row>
        <row r="78">
          <cell r="Z78">
            <v>1.2548238692883764</v>
          </cell>
        </row>
        <row r="79">
          <cell r="Z79">
            <v>1.2440822449348496</v>
          </cell>
        </row>
        <row r="80">
          <cell r="Z80">
            <v>2.0937749327263173</v>
          </cell>
        </row>
        <row r="81">
          <cell r="Z81">
            <v>2.1737012730516421</v>
          </cell>
        </row>
        <row r="82">
          <cell r="Z82">
            <v>1.8940465161189004</v>
          </cell>
        </row>
        <row r="83">
          <cell r="Z83">
            <v>1.8940465161189004</v>
          </cell>
        </row>
        <row r="84">
          <cell r="Z84">
            <v>2.8330659570780998</v>
          </cell>
        </row>
        <row r="85">
          <cell r="Z85">
            <v>0</v>
          </cell>
        </row>
        <row r="86">
          <cell r="Z86">
            <v>0</v>
          </cell>
        </row>
        <row r="87">
          <cell r="Z87">
            <v>0</v>
          </cell>
        </row>
        <row r="88">
          <cell r="Z88">
            <v>0</v>
          </cell>
        </row>
        <row r="89">
          <cell r="Z89">
            <v>2.0950309089189085</v>
          </cell>
        </row>
        <row r="90">
          <cell r="Z90">
            <v>0.61778478781859802</v>
          </cell>
        </row>
        <row r="91">
          <cell r="Z91">
            <v>0.61778478781859802</v>
          </cell>
        </row>
        <row r="92">
          <cell r="Z92">
            <v>2.2105844898999987</v>
          </cell>
        </row>
        <row r="93">
          <cell r="Z93">
            <v>1.6832853817500446</v>
          </cell>
        </row>
        <row r="94">
          <cell r="Z94">
            <v>1.3855510656209362</v>
          </cell>
        </row>
        <row r="95">
          <cell r="Z95">
            <v>1.8001570216508949</v>
          </cell>
        </row>
        <row r="96">
          <cell r="Z96">
            <v>2.9488902178675955</v>
          </cell>
        </row>
        <row r="97">
          <cell r="Z97">
            <v>1.0547985154718649</v>
          </cell>
        </row>
        <row r="98">
          <cell r="Z98">
            <v>0.6863983438835034</v>
          </cell>
        </row>
        <row r="99">
          <cell r="Z99">
            <v>0.84048166436506699</v>
          </cell>
        </row>
        <row r="100">
          <cell r="Z100">
            <v>1.7844653762501954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07"/>
      <sheetName val="s01KDR1707 ( по 222 банку)"/>
    </sheetNames>
    <sheetDataSet>
      <sheetData sheetId="0">
        <row r="13">
          <cell r="Z13">
            <v>3.6942193487960879</v>
          </cell>
        </row>
        <row r="14">
          <cell r="Z14">
            <v>2.8508118171820063</v>
          </cell>
        </row>
        <row r="15">
          <cell r="Z15">
            <v>2.7955522859114716</v>
          </cell>
        </row>
        <row r="16">
          <cell r="Z16">
            <v>6.4690810244354156</v>
          </cell>
        </row>
        <row r="17">
          <cell r="Z17">
            <v>6.0769976035200344</v>
          </cell>
        </row>
        <row r="18">
          <cell r="Z18">
            <v>5.1761740218860393</v>
          </cell>
        </row>
        <row r="19">
          <cell r="Z19">
            <v>5.7811288990122609</v>
          </cell>
        </row>
        <row r="20">
          <cell r="Z20">
            <v>7.7887780202999286</v>
          </cell>
        </row>
        <row r="21">
          <cell r="Z21">
            <v>1.0000000000000002E-2</v>
          </cell>
        </row>
        <row r="22">
          <cell r="Z22">
            <v>0</v>
          </cell>
        </row>
        <row r="23">
          <cell r="Z23">
            <v>0</v>
          </cell>
        </row>
        <row r="24">
          <cell r="Z24">
            <v>1.0000000000000002E-2</v>
          </cell>
        </row>
        <row r="25">
          <cell r="Z25">
            <v>3.9711113138890481</v>
          </cell>
        </row>
        <row r="26">
          <cell r="Z26">
            <v>3.9063734209393983</v>
          </cell>
        </row>
        <row r="27">
          <cell r="Z27">
            <v>3.4356450969362977</v>
          </cell>
        </row>
        <row r="28">
          <cell r="Z28">
            <v>5.2943532983728074</v>
          </cell>
        </row>
        <row r="29">
          <cell r="Z29">
            <v>5.4667243136991157</v>
          </cell>
        </row>
        <row r="30">
          <cell r="Z30">
            <v>5.1785912702663754</v>
          </cell>
        </row>
        <row r="31">
          <cell r="Z31">
            <v>4.9179888407229075</v>
          </cell>
        </row>
        <row r="32">
          <cell r="Z32">
            <v>7.1174388669504243</v>
          </cell>
        </row>
        <row r="33">
          <cell r="Z33">
            <v>4.9031607916698361</v>
          </cell>
        </row>
        <row r="34">
          <cell r="Z34">
            <v>4.6315930910808856</v>
          </cell>
        </row>
        <row r="35">
          <cell r="Z35">
            <v>4.6568607602751904</v>
          </cell>
        </row>
        <row r="36">
          <cell r="Z36">
            <v>8.9332120438840263</v>
          </cell>
        </row>
        <row r="37">
          <cell r="Z37">
            <v>4.0788068750042701</v>
          </cell>
        </row>
        <row r="38">
          <cell r="Z38">
            <v>3.9478269816957243</v>
          </cell>
        </row>
        <row r="39">
          <cell r="Z39">
            <v>4.2759349828595576</v>
          </cell>
        </row>
        <row r="40">
          <cell r="Z40">
            <v>8.4068040606560732</v>
          </cell>
        </row>
        <row r="41">
          <cell r="Z41">
            <v>4.6281972580325501</v>
          </cell>
        </row>
        <row r="42">
          <cell r="Z42">
            <v>4.5219293094796296</v>
          </cell>
        </row>
        <row r="43">
          <cell r="Z43">
            <v>4.8691923475739047</v>
          </cell>
        </row>
        <row r="44">
          <cell r="Z44">
            <v>7.8401138862274182</v>
          </cell>
        </row>
        <row r="45">
          <cell r="Z45">
            <v>1.9362113856490826</v>
          </cell>
        </row>
        <row r="46">
          <cell r="Z46">
            <v>1.9362113856490826</v>
          </cell>
        </row>
        <row r="47">
          <cell r="Z47">
            <v>4.0167324138665208</v>
          </cell>
        </row>
        <row r="48">
          <cell r="Z48">
            <v>0</v>
          </cell>
        </row>
        <row r="49">
          <cell r="Z49">
            <v>2.8143949669405939</v>
          </cell>
        </row>
        <row r="50">
          <cell r="Z50">
            <v>2.6107856627811064</v>
          </cell>
        </row>
        <row r="51">
          <cell r="Z51">
            <v>2.4953620022283287</v>
          </cell>
        </row>
        <row r="52">
          <cell r="Z52">
            <v>7.8252906179790909</v>
          </cell>
        </row>
        <row r="53">
          <cell r="Z53">
            <v>3.8574636271116973</v>
          </cell>
        </row>
        <row r="54">
          <cell r="Z54">
            <v>3.9547996101017149</v>
          </cell>
        </row>
        <row r="55">
          <cell r="Z55">
            <v>3.9547996101017149</v>
          </cell>
        </row>
        <row r="56">
          <cell r="Z56">
            <v>2.8907931928734918</v>
          </cell>
        </row>
        <row r="57">
          <cell r="Z57">
            <v>3.8424037980760506</v>
          </cell>
        </row>
        <row r="58">
          <cell r="Z58">
            <v>2.1117083644623809</v>
          </cell>
        </row>
        <row r="59">
          <cell r="Z59">
            <v>1.036841555949334</v>
          </cell>
        </row>
        <row r="60">
          <cell r="Z60">
            <v>5.2763323362446846</v>
          </cell>
        </row>
        <row r="61">
          <cell r="Z61">
            <v>3.8095330734710471</v>
          </cell>
        </row>
        <row r="62">
          <cell r="Z62">
            <v>3.7410351115560214</v>
          </cell>
        </row>
        <row r="63">
          <cell r="Z63">
            <v>3.9239417993504797</v>
          </cell>
        </row>
        <row r="64">
          <cell r="Z64">
            <v>7.1367445867991552</v>
          </cell>
        </row>
        <row r="65">
          <cell r="Z65">
            <v>4.5364424255827815</v>
          </cell>
        </row>
        <row r="66">
          <cell r="Z66">
            <v>4.4101809873866618</v>
          </cell>
        </row>
        <row r="67">
          <cell r="Z67">
            <v>3.9255317625230775</v>
          </cell>
        </row>
        <row r="68">
          <cell r="Z68">
            <v>9.3942982134316129</v>
          </cell>
        </row>
        <row r="69">
          <cell r="Z69">
            <v>3.3155099160553876</v>
          </cell>
        </row>
        <row r="70">
          <cell r="Z70">
            <v>3.3155099160553876</v>
          </cell>
        </row>
        <row r="71">
          <cell r="Z71">
            <v>3.3155099160553876</v>
          </cell>
        </row>
        <row r="72">
          <cell r="Z72">
            <v>0</v>
          </cell>
        </row>
        <row r="73">
          <cell r="Z73">
            <v>3.3195898702330466</v>
          </cell>
        </row>
        <row r="74">
          <cell r="Z74">
            <v>2.9951089759932716</v>
          </cell>
        </row>
        <row r="75">
          <cell r="Z75">
            <v>2.9329596580898851</v>
          </cell>
        </row>
        <row r="76">
          <cell r="Z76">
            <v>9.0000000000000036</v>
          </cell>
        </row>
        <row r="77">
          <cell r="Z77">
            <v>4.4413080917725729</v>
          </cell>
        </row>
        <row r="78">
          <cell r="Z78">
            <v>2.1716413502078642</v>
          </cell>
        </row>
        <row r="79">
          <cell r="Z79">
            <v>2.1716413502078642</v>
          </cell>
        </row>
        <row r="80">
          <cell r="Z80">
            <v>5.9270444235334132</v>
          </cell>
        </row>
        <row r="81">
          <cell r="Z81">
            <v>5.2056149493163986</v>
          </cell>
        </row>
        <row r="82">
          <cell r="Z82">
            <v>5.18</v>
          </cell>
        </row>
        <row r="83">
          <cell r="Z83">
            <v>5.18</v>
          </cell>
        </row>
        <row r="84">
          <cell r="Z84">
            <v>6.2429937608921957</v>
          </cell>
        </row>
        <row r="85">
          <cell r="Z85">
            <v>0</v>
          </cell>
        </row>
        <row r="86">
          <cell r="Z86">
            <v>0</v>
          </cell>
        </row>
        <row r="87">
          <cell r="Z87">
            <v>0</v>
          </cell>
        </row>
        <row r="88">
          <cell r="Z88">
            <v>0</v>
          </cell>
        </row>
        <row r="89">
          <cell r="Z89">
            <v>4.5118023966639829</v>
          </cell>
        </row>
        <row r="90">
          <cell r="Z90">
            <v>4.3042000087809962</v>
          </cell>
        </row>
        <row r="91">
          <cell r="Z91">
            <v>5</v>
          </cell>
        </row>
        <row r="92">
          <cell r="Z92">
            <v>9.3848764450100735</v>
          </cell>
        </row>
        <row r="93">
          <cell r="Z93">
            <v>1</v>
          </cell>
        </row>
        <row r="94">
          <cell r="Z94">
            <v>1</v>
          </cell>
        </row>
        <row r="95">
          <cell r="Z95">
            <v>1</v>
          </cell>
        </row>
        <row r="96">
          <cell r="Z96">
            <v>0</v>
          </cell>
        </row>
        <row r="97">
          <cell r="Z97">
            <v>4.448719019672855</v>
          </cell>
        </row>
        <row r="98">
          <cell r="Z98">
            <v>4.1053806724342072</v>
          </cell>
        </row>
        <row r="99">
          <cell r="Z99">
            <v>4.2523142766618474</v>
          </cell>
        </row>
        <row r="100">
          <cell r="Z100">
            <v>7.3332377230575618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28"/>
      <sheetName val="s01KDR1728 (по 222 банку)"/>
    </sheetNames>
    <sheetDataSet>
      <sheetData sheetId="0">
        <row r="12">
          <cell r="X12">
            <v>8.6112015404747044</v>
          </cell>
        </row>
        <row r="13">
          <cell r="X13">
            <v>3.1645299595869645</v>
          </cell>
        </row>
        <row r="14">
          <cell r="X14">
            <v>3.0464480058483523</v>
          </cell>
        </row>
        <row r="15">
          <cell r="X15">
            <v>9.6364360916204337</v>
          </cell>
        </row>
        <row r="16">
          <cell r="X16">
            <v>8.2359197457350906</v>
          </cell>
        </row>
        <row r="17">
          <cell r="X17">
            <v>7.8298547455481309</v>
          </cell>
        </row>
        <row r="18">
          <cell r="X18">
            <v>7.2379721438481237</v>
          </cell>
        </row>
        <row r="19">
          <cell r="X19">
            <v>9.1893532987916533</v>
          </cell>
        </row>
        <row r="20">
          <cell r="X20">
            <v>2.5213417916259999</v>
          </cell>
        </row>
        <row r="21">
          <cell r="X21">
            <v>0.97044383696347336</v>
          </cell>
        </row>
        <row r="22">
          <cell r="X22">
            <v>1.0060755492520219</v>
          </cell>
        </row>
        <row r="23">
          <cell r="X23">
            <v>3.0970328616320102</v>
          </cell>
        </row>
        <row r="24">
          <cell r="X24">
            <v>4.8674007479144077</v>
          </cell>
        </row>
        <row r="25">
          <cell r="X25">
            <v>4.276784413157233</v>
          </cell>
        </row>
        <row r="26">
          <cell r="X26">
            <v>4.3823309760943232</v>
          </cell>
        </row>
        <row r="27">
          <cell r="X27">
            <v>6.9195509408677713</v>
          </cell>
        </row>
        <row r="28">
          <cell r="X28">
            <v>4.1729474181850028</v>
          </cell>
        </row>
        <row r="29">
          <cell r="X29">
            <v>3.3018298731774989</v>
          </cell>
        </row>
        <row r="30">
          <cell r="X30">
            <v>2.5432707992663568</v>
          </cell>
        </row>
        <row r="31">
          <cell r="X31">
            <v>7.7506291692408409</v>
          </cell>
        </row>
        <row r="32">
          <cell r="X32">
            <v>6.7590193762899435</v>
          </cell>
        </row>
        <row r="33">
          <cell r="X33">
            <v>5.8322313673036623</v>
          </cell>
        </row>
        <row r="34">
          <cell r="X34">
            <v>5.6690754446874871</v>
          </cell>
        </row>
        <row r="35">
          <cell r="X35">
            <v>11.001039593510169</v>
          </cell>
        </row>
        <row r="36">
          <cell r="X36">
            <v>9.4331575297831858</v>
          </cell>
        </row>
        <row r="37">
          <cell r="X37">
            <v>4.3675235236845387</v>
          </cell>
        </row>
        <row r="38">
          <cell r="X38">
            <v>4.3908085599523226</v>
          </cell>
        </row>
        <row r="39">
          <cell r="X39">
            <v>10.604697023219506</v>
          </cell>
        </row>
        <row r="40">
          <cell r="X40">
            <v>7.6889088308350519</v>
          </cell>
        </row>
        <row r="41">
          <cell r="X41">
            <v>7.5391809418839877</v>
          </cell>
        </row>
        <row r="42">
          <cell r="X42">
            <v>7.7106104160418782</v>
          </cell>
        </row>
        <row r="43">
          <cell r="X43">
            <v>8.9896242818225982</v>
          </cell>
        </row>
        <row r="44">
          <cell r="X44">
            <v>2.0119187688670204</v>
          </cell>
        </row>
        <row r="45">
          <cell r="X45">
            <v>1.477137704313916</v>
          </cell>
        </row>
        <row r="46">
          <cell r="X46">
            <v>3.5436414828718905</v>
          </cell>
        </row>
        <row r="47">
          <cell r="X47">
            <v>7.2426830422956288</v>
          </cell>
        </row>
        <row r="48">
          <cell r="X48">
            <v>2.0750185619511599</v>
          </cell>
        </row>
        <row r="49">
          <cell r="X49">
            <v>1.0684539443185177</v>
          </cell>
        </row>
        <row r="50">
          <cell r="X50">
            <v>3.8478467384420521</v>
          </cell>
        </row>
        <row r="51">
          <cell r="X51">
            <v>15.274533562090213</v>
          </cell>
        </row>
        <row r="52">
          <cell r="X52">
            <v>7.4611415260008336</v>
          </cell>
        </row>
        <row r="53">
          <cell r="X53">
            <v>4.2025324469768917</v>
          </cell>
        </row>
        <row r="54">
          <cell r="X54">
            <v>4.6060623896409654</v>
          </cell>
        </row>
        <row r="55">
          <cell r="X55">
            <v>15.193855640493748</v>
          </cell>
        </row>
        <row r="56">
          <cell r="X56">
            <v>8.8498761146330551</v>
          </cell>
        </row>
        <row r="57">
          <cell r="X57">
            <v>7.6225331715295299</v>
          </cell>
        </row>
        <row r="58">
          <cell r="X58">
            <v>7.5709191759112517</v>
          </cell>
        </row>
        <row r="59">
          <cell r="X59">
            <v>10.053114053866659</v>
          </cell>
        </row>
        <row r="60">
          <cell r="X60">
            <v>4.4772586222208313</v>
          </cell>
        </row>
        <row r="61">
          <cell r="X61">
            <v>4.0794828927512805</v>
          </cell>
        </row>
        <row r="62">
          <cell r="X62">
            <v>2.4865863790328278</v>
          </cell>
        </row>
        <row r="63">
          <cell r="X63">
            <v>6.6971392860847629</v>
          </cell>
        </row>
        <row r="64">
          <cell r="X64">
            <v>6.1791288173952017</v>
          </cell>
        </row>
        <row r="65">
          <cell r="X65">
            <v>5.0813570748328738</v>
          </cell>
        </row>
        <row r="66">
          <cell r="X66">
            <v>4.1440236285837466</v>
          </cell>
        </row>
        <row r="67">
          <cell r="X67">
            <v>7.2299749330141703</v>
          </cell>
        </row>
        <row r="68">
          <cell r="X68">
            <v>2.1660996192887723</v>
          </cell>
        </row>
        <row r="69">
          <cell r="X69">
            <v>2.1660996192887723</v>
          </cell>
        </row>
        <row r="70">
          <cell r="X70">
            <v>1.9029757508606422</v>
          </cell>
        </row>
        <row r="71">
          <cell r="X71">
            <v>0</v>
          </cell>
        </row>
        <row r="72">
          <cell r="X72">
            <v>1.3851917968701326</v>
          </cell>
        </row>
        <row r="73">
          <cell r="X73">
            <v>1.3673308979738954</v>
          </cell>
        </row>
        <row r="74">
          <cell r="X74">
            <v>6.8023951739059401</v>
          </cell>
        </row>
        <row r="75">
          <cell r="X75">
            <v>9.1794710375351212</v>
          </cell>
        </row>
        <row r="76">
          <cell r="X76">
            <v>5.5419226156993791</v>
          </cell>
        </row>
        <row r="77">
          <cell r="X77">
            <v>5.1881933248627359</v>
          </cell>
        </row>
        <row r="78">
          <cell r="X78">
            <v>5.3043955527235722</v>
          </cell>
        </row>
        <row r="79">
          <cell r="X79">
            <v>7.4017135403640761</v>
          </cell>
        </row>
        <row r="80">
          <cell r="X80">
            <v>7.576335524024981</v>
          </cell>
        </row>
        <row r="81">
          <cell r="X81">
            <v>7.1958146487294465</v>
          </cell>
        </row>
        <row r="82">
          <cell r="X82">
            <v>6.2613981762917943</v>
          </cell>
        </row>
        <row r="83">
          <cell r="X83">
            <v>12.636290409172078</v>
          </cell>
        </row>
        <row r="84">
          <cell r="X84">
            <v>0</v>
          </cell>
        </row>
        <row r="85">
          <cell r="X85">
            <v>0</v>
          </cell>
        </row>
        <row r="86">
          <cell r="X86">
            <v>0</v>
          </cell>
        </row>
        <row r="87">
          <cell r="X87">
            <v>0</v>
          </cell>
        </row>
        <row r="88">
          <cell r="X88">
            <v>5.2210682402417312</v>
          </cell>
        </row>
        <row r="89">
          <cell r="X89">
            <v>4.489787114641226</v>
          </cell>
        </row>
        <row r="90">
          <cell r="X90">
            <v>4.489787114641226</v>
          </cell>
        </row>
        <row r="91">
          <cell r="X91">
            <v>14.427572424821527</v>
          </cell>
        </row>
        <row r="92">
          <cell r="X92">
            <v>15.61570079293884</v>
          </cell>
        </row>
        <row r="93">
          <cell r="X93">
            <v>0</v>
          </cell>
        </row>
        <row r="94">
          <cell r="X94">
            <v>0</v>
          </cell>
        </row>
        <row r="95">
          <cell r="X95">
            <v>15.61570079293884</v>
          </cell>
        </row>
        <row r="96">
          <cell r="X96">
            <v>6.4696088300265817</v>
          </cell>
        </row>
        <row r="97">
          <cell r="X97">
            <v>4.2406760839962265</v>
          </cell>
        </row>
        <row r="98">
          <cell r="X98">
            <v>5.4784819772963527</v>
          </cell>
        </row>
        <row r="99">
          <cell r="X99">
            <v>9.4647247689683098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28"/>
      <sheetName val="s01KDR1728 (по 222 банку)"/>
    </sheetNames>
    <sheetDataSet>
      <sheetData sheetId="0">
        <row r="12">
          <cell r="X12">
            <v>3.1217010544601735</v>
          </cell>
        </row>
        <row r="13">
          <cell r="X13">
            <v>0.49831664613980398</v>
          </cell>
        </row>
        <row r="14">
          <cell r="X14">
            <v>0.50702133140814964</v>
          </cell>
        </row>
        <row r="15">
          <cell r="X15">
            <v>8.488667573635416</v>
          </cell>
        </row>
        <row r="16">
          <cell r="X16">
            <v>2.5182034106083355</v>
          </cell>
        </row>
        <row r="17">
          <cell r="X17">
            <v>1.6899609659046571</v>
          </cell>
        </row>
        <row r="18">
          <cell r="X18">
            <v>1.3576431334202719</v>
          </cell>
        </row>
        <row r="19">
          <cell r="X19">
            <v>7.7625014423013727</v>
          </cell>
        </row>
        <row r="20">
          <cell r="X20">
            <v>0.10349101973332898</v>
          </cell>
        </row>
        <row r="21">
          <cell r="X21">
            <v>0.1</v>
          </cell>
        </row>
        <row r="22">
          <cell r="X22">
            <v>9.9999999999999978E-2</v>
          </cell>
        </row>
        <row r="23">
          <cell r="X23">
            <v>0.42005564580138421</v>
          </cell>
        </row>
        <row r="24">
          <cell r="X24">
            <v>0.18424977298739903</v>
          </cell>
        </row>
        <row r="25">
          <cell r="X25">
            <v>0.1694557954745744</v>
          </cell>
        </row>
        <row r="26">
          <cell r="X26">
            <v>0.25094073025362085</v>
          </cell>
        </row>
        <row r="27">
          <cell r="X27">
            <v>3.7589883658264265</v>
          </cell>
        </row>
        <row r="28">
          <cell r="X28">
            <v>0.38962260248515646</v>
          </cell>
        </row>
        <row r="29">
          <cell r="X29">
            <v>0.36569352883918088</v>
          </cell>
        </row>
        <row r="30">
          <cell r="X30">
            <v>0.35939006270474988</v>
          </cell>
        </row>
        <row r="31">
          <cell r="X31">
            <v>5.2243536980584997</v>
          </cell>
        </row>
        <row r="32">
          <cell r="X32">
            <v>1.1874080841368364</v>
          </cell>
        </row>
        <row r="33">
          <cell r="X33">
            <v>1.1250828016147583</v>
          </cell>
        </row>
        <row r="34">
          <cell r="X34">
            <v>1.1230238563613579</v>
          </cell>
        </row>
        <row r="35">
          <cell r="X35">
            <v>8.5360791263721296</v>
          </cell>
        </row>
        <row r="36">
          <cell r="X36">
            <v>2.8551887152694082E-3</v>
          </cell>
        </row>
        <row r="37">
          <cell r="X37">
            <v>1.2999999999999999E-3</v>
          </cell>
        </row>
        <row r="38">
          <cell r="X38">
            <v>1.2999999999999999E-3</v>
          </cell>
        </row>
        <row r="39">
          <cell r="X39">
            <v>1</v>
          </cell>
        </row>
        <row r="40">
          <cell r="X40">
            <v>2.3793164364055372</v>
          </cell>
        </row>
        <row r="41">
          <cell r="X41">
            <v>2.3775495207691257</v>
          </cell>
        </row>
        <row r="42">
          <cell r="X42">
            <v>2.4707295599667409</v>
          </cell>
        </row>
        <row r="43">
          <cell r="X43">
            <v>3.8024075794894894</v>
          </cell>
        </row>
        <row r="44">
          <cell r="X44">
            <v>2.0378816286005041</v>
          </cell>
        </row>
        <row r="45">
          <cell r="X45">
            <v>2.0387018514012256</v>
          </cell>
        </row>
        <row r="46">
          <cell r="X46">
            <v>1.4252785538081372</v>
          </cell>
        </row>
        <row r="47">
          <cell r="X47">
            <v>1.5962231450937292</v>
          </cell>
        </row>
        <row r="48">
          <cell r="X48">
            <v>1.2488276836378196</v>
          </cell>
        </row>
        <row r="49">
          <cell r="X49">
            <v>1.2489248407290736</v>
          </cell>
        </row>
        <row r="50">
          <cell r="X50">
            <v>0.83429789759333528</v>
          </cell>
        </row>
        <row r="51">
          <cell r="X51">
            <v>0.99890827285766259</v>
          </cell>
        </row>
        <row r="52">
          <cell r="X52">
            <v>0.9829701776468146</v>
          </cell>
        </row>
        <row r="53">
          <cell r="X53">
            <v>0.98344173138809665</v>
          </cell>
        </row>
        <row r="54">
          <cell r="X54">
            <v>1.055120749278085</v>
          </cell>
        </row>
        <row r="55">
          <cell r="X55">
            <v>0.3</v>
          </cell>
        </row>
        <row r="56">
          <cell r="X56">
            <v>1.1515389482406779</v>
          </cell>
        </row>
        <row r="57">
          <cell r="X57">
            <v>0.97351041111941183</v>
          </cell>
        </row>
        <row r="58">
          <cell r="X58">
            <v>0.9658515575795128</v>
          </cell>
        </row>
        <row r="59">
          <cell r="X59">
            <v>3.7234887197555784</v>
          </cell>
        </row>
        <row r="60">
          <cell r="X60">
            <v>0.33194862884236526</v>
          </cell>
        </row>
        <row r="61">
          <cell r="X61">
            <v>0.30180404968598989</v>
          </cell>
        </row>
        <row r="62">
          <cell r="X62">
            <v>0.30326327082837901</v>
          </cell>
        </row>
        <row r="63">
          <cell r="X63">
            <v>5.515886181403844</v>
          </cell>
        </row>
        <row r="64">
          <cell r="X64">
            <v>0.76702512227134845</v>
          </cell>
        </row>
        <row r="65">
          <cell r="X65">
            <v>0.76399799577778593</v>
          </cell>
        </row>
        <row r="66">
          <cell r="X66">
            <v>0.9544450552526117</v>
          </cell>
        </row>
        <row r="67">
          <cell r="X67">
            <v>2</v>
          </cell>
        </row>
        <row r="68">
          <cell r="X68">
            <v>0.3</v>
          </cell>
        </row>
        <row r="69">
          <cell r="X69">
            <v>0.3</v>
          </cell>
        </row>
        <row r="70">
          <cell r="X70">
            <v>0.30000000000000004</v>
          </cell>
        </row>
        <row r="71">
          <cell r="X71">
            <v>0</v>
          </cell>
        </row>
        <row r="72">
          <cell r="X72">
            <v>1.2949797384957846</v>
          </cell>
        </row>
        <row r="73">
          <cell r="X73">
            <v>1.2312546580862316</v>
          </cell>
        </row>
        <row r="74">
          <cell r="X74">
            <v>1.2415570997813687</v>
          </cell>
        </row>
        <row r="75">
          <cell r="X75">
            <v>10.709492700502583</v>
          </cell>
        </row>
        <row r="76">
          <cell r="X76">
            <v>1.1643977933602094</v>
          </cell>
        </row>
        <row r="77">
          <cell r="X77">
            <v>1.1640405171873816</v>
          </cell>
        </row>
        <row r="78">
          <cell r="X78">
            <v>1.6384297809243142</v>
          </cell>
        </row>
        <row r="79">
          <cell r="X79">
            <v>6.6947501384211412</v>
          </cell>
        </row>
        <row r="80">
          <cell r="X80">
            <v>2.8491842738030466</v>
          </cell>
        </row>
        <row r="81">
          <cell r="X81">
            <v>0</v>
          </cell>
        </row>
        <row r="82">
          <cell r="X82">
            <v>0</v>
          </cell>
        </row>
        <row r="83">
          <cell r="X83">
            <v>2.8491842738030466</v>
          </cell>
        </row>
        <row r="84">
          <cell r="X84">
            <v>0</v>
          </cell>
        </row>
        <row r="85">
          <cell r="X85">
            <v>0</v>
          </cell>
        </row>
        <row r="86">
          <cell r="X86">
            <v>0</v>
          </cell>
        </row>
        <row r="87">
          <cell r="X87">
            <v>0</v>
          </cell>
        </row>
        <row r="88">
          <cell r="X88">
            <v>1.265769841815557</v>
          </cell>
        </row>
        <row r="89">
          <cell r="X89">
            <v>1.2657387199959615</v>
          </cell>
        </row>
        <row r="90">
          <cell r="X90">
            <v>1.2711946275556258</v>
          </cell>
        </row>
        <row r="91">
          <cell r="X91">
            <v>9</v>
          </cell>
        </row>
        <row r="92">
          <cell r="X92">
            <v>0.30000000000000004</v>
          </cell>
        </row>
        <row r="93">
          <cell r="X93">
            <v>0.30000000000000004</v>
          </cell>
        </row>
        <row r="94">
          <cell r="X94">
            <v>0.30000000000000004</v>
          </cell>
        </row>
        <row r="95">
          <cell r="X95">
            <v>0</v>
          </cell>
        </row>
        <row r="96">
          <cell r="X96">
            <v>1.2764648926664259</v>
          </cell>
        </row>
        <row r="97">
          <cell r="X97">
            <v>1.0697742619638806</v>
          </cell>
        </row>
        <row r="98">
          <cell r="X98">
            <v>1.0522850794471585</v>
          </cell>
        </row>
        <row r="99">
          <cell r="X99">
            <v>7.8961169815490537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24"/>
      <sheetName val="s01KDR1724 (с 222)"/>
    </sheetNames>
    <sheetDataSet>
      <sheetData sheetId="0">
        <row r="14">
          <cell r="Z14">
            <v>12.472934919856838</v>
          </cell>
        </row>
        <row r="15">
          <cell r="Z15">
            <v>7.6816425022993657</v>
          </cell>
        </row>
        <row r="16">
          <cell r="Z16">
            <v>13.960934095443321</v>
          </cell>
        </row>
        <row r="17">
          <cell r="Z17">
            <v>10.778562142963253</v>
          </cell>
        </row>
        <row r="18">
          <cell r="Z18">
            <v>5.7416700184024902</v>
          </cell>
        </row>
        <row r="19">
          <cell r="Z19">
            <v>17.215644518963177</v>
          </cell>
        </row>
        <row r="20">
          <cell r="Z20">
            <v>3.9323268057259284</v>
          </cell>
        </row>
        <row r="21">
          <cell r="Z21">
            <v>0.29916502108121429</v>
          </cell>
        </row>
        <row r="22">
          <cell r="Z22">
            <v>12.113877433165161</v>
          </cell>
        </row>
        <row r="23">
          <cell r="Z23">
            <v>8.9829001600260678</v>
          </cell>
        </row>
        <row r="24">
          <cell r="Z24">
            <v>6.7942702515305164</v>
          </cell>
        </row>
        <row r="25">
          <cell r="Z25">
            <v>12.319082433861118</v>
          </cell>
        </row>
        <row r="26">
          <cell r="Z26">
            <v>7.4280361825691621</v>
          </cell>
        </row>
        <row r="27">
          <cell r="Z27">
            <v>5.5166481196794512</v>
          </cell>
        </row>
        <row r="28">
          <cell r="Z28">
            <v>14.188277980261006</v>
          </cell>
        </row>
        <row r="29">
          <cell r="Z29">
            <v>8.5465803836169414</v>
          </cell>
        </row>
        <row r="30">
          <cell r="Z30">
            <v>5.9350960505936703</v>
          </cell>
        </row>
        <row r="31">
          <cell r="Z31">
            <v>14.000341760078298</v>
          </cell>
        </row>
        <row r="32">
          <cell r="Z32">
            <v>15.025580724066884</v>
          </cell>
        </row>
        <row r="33">
          <cell r="Z33">
            <v>5.399938818209586</v>
          </cell>
        </row>
        <row r="34">
          <cell r="Z34">
            <v>17.425119272763208</v>
          </cell>
        </row>
        <row r="35">
          <cell r="Z35">
            <v>7.5368600478467132</v>
          </cell>
        </row>
        <row r="36">
          <cell r="Z36">
            <v>5.3485802140298064</v>
          </cell>
        </row>
        <row r="37">
          <cell r="Z37">
            <v>18.375412892167251</v>
          </cell>
        </row>
        <row r="38">
          <cell r="Z38">
            <v>7.3278253220999732</v>
          </cell>
        </row>
        <row r="39">
          <cell r="Z39">
            <v>2.4265180977041045</v>
          </cell>
        </row>
        <row r="40">
          <cell r="Z40">
            <v>15.599379300178382</v>
          </cell>
        </row>
        <row r="41">
          <cell r="Z41">
            <v>11.014596128252418</v>
          </cell>
        </row>
        <row r="42">
          <cell r="Z42">
            <v>2.018002644761212</v>
          </cell>
        </row>
        <row r="43">
          <cell r="Z43">
            <v>20.058218252598021</v>
          </cell>
        </row>
        <row r="44">
          <cell r="Z44">
            <v>10.359190204905788</v>
          </cell>
        </row>
        <row r="45">
          <cell r="Z45">
            <v>8.8294403816445808</v>
          </cell>
        </row>
        <row r="46">
          <cell r="Z46">
            <v>17.513554744641052</v>
          </cell>
        </row>
        <row r="47">
          <cell r="Z47">
            <v>7.6264796279818841</v>
          </cell>
        </row>
        <row r="48">
          <cell r="Z48">
            <v>4.5827426964588067</v>
          </cell>
        </row>
        <row r="49">
          <cell r="Z49">
            <v>12.945407037721884</v>
          </cell>
        </row>
        <row r="50">
          <cell r="Z50">
            <v>3.7316885808465297</v>
          </cell>
        </row>
        <row r="51">
          <cell r="Z51">
            <v>1.6324521300051944</v>
          </cell>
        </row>
        <row r="52">
          <cell r="Z52">
            <v>13.574079693398556</v>
          </cell>
        </row>
        <row r="53">
          <cell r="Z53">
            <v>14.34164498386402</v>
          </cell>
        </row>
        <row r="54">
          <cell r="Z54">
            <v>3.8183642108663367</v>
          </cell>
        </row>
        <row r="55">
          <cell r="Z55">
            <v>17.364442816823452</v>
          </cell>
        </row>
        <row r="56">
          <cell r="Z56">
            <v>2.8469182783530882</v>
          </cell>
        </row>
        <row r="57">
          <cell r="Z57">
            <v>2.8469182783530882</v>
          </cell>
        </row>
        <row r="58">
          <cell r="Z58" t="e">
            <v>#N/A</v>
          </cell>
        </row>
        <row r="59">
          <cell r="Z59">
            <v>5.8722224629333812</v>
          </cell>
        </row>
        <row r="60">
          <cell r="Z60">
            <v>2.850609209904706</v>
          </cell>
        </row>
        <row r="61">
          <cell r="Z61">
            <v>18.636701921475073</v>
          </cell>
        </row>
        <row r="62">
          <cell r="Z62">
            <v>6.226742941388844</v>
          </cell>
        </row>
        <row r="63">
          <cell r="Z63">
            <v>2.7728333662578719</v>
          </cell>
        </row>
        <row r="64">
          <cell r="Z64">
            <v>16.551889441419934</v>
          </cell>
        </row>
        <row r="65">
          <cell r="Z65">
            <v>12.431339186448742</v>
          </cell>
        </row>
        <row r="66">
          <cell r="Z66">
            <v>5.2167269672356253</v>
          </cell>
        </row>
        <row r="67">
          <cell r="Z67">
            <v>19.900949939883077</v>
          </cell>
        </row>
        <row r="68">
          <cell r="Z68">
            <v>4.75</v>
          </cell>
        </row>
        <row r="69">
          <cell r="Z69">
            <v>4.75</v>
          </cell>
        </row>
        <row r="70">
          <cell r="Z70" t="e">
            <v>#N/A</v>
          </cell>
        </row>
        <row r="71">
          <cell r="Z71">
            <v>4.4606116987962947</v>
          </cell>
        </row>
        <row r="72">
          <cell r="Z72">
            <v>4.0003497135018655</v>
          </cell>
        </row>
        <row r="73">
          <cell r="Z73">
            <v>11.307170911354369</v>
          </cell>
        </row>
        <row r="74">
          <cell r="Z74">
            <v>2.3553239362266383</v>
          </cell>
        </row>
        <row r="75">
          <cell r="Z75">
            <v>1.3041532058267602</v>
          </cell>
        </row>
        <row r="76">
          <cell r="Z76">
            <v>8.6223011361948529</v>
          </cell>
        </row>
        <row r="77">
          <cell r="Z77">
            <v>10.7520439189854</v>
          </cell>
        </row>
        <row r="78">
          <cell r="Z78">
            <v>5.6894857159607239</v>
          </cell>
        </row>
        <row r="79">
          <cell r="Z79">
            <v>14.897417329676417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24"/>
      <sheetName val="s01KDR1724 (с 222)"/>
    </sheetNames>
    <sheetDataSet>
      <sheetData sheetId="0">
        <row r="14">
          <cell r="Z14">
            <v>2.7976261621344372</v>
          </cell>
        </row>
        <row r="15">
          <cell r="Z15">
            <v>1.9571085812452671</v>
          </cell>
        </row>
        <row r="16">
          <cell r="Z16">
            <v>3.1150014255499103</v>
          </cell>
        </row>
        <row r="17">
          <cell r="Z17">
            <v>3.7699317398162848</v>
          </cell>
        </row>
        <row r="18">
          <cell r="Z18">
            <v>1.6609015602682937</v>
          </cell>
        </row>
        <row r="19">
          <cell r="Z19">
            <v>4.7126981654495683</v>
          </cell>
        </row>
        <row r="20">
          <cell r="Z20">
            <v>1.2742649902614946E-2</v>
          </cell>
        </row>
        <row r="21">
          <cell r="Z21">
            <v>7.7918737942941664E-3</v>
          </cell>
        </row>
        <row r="22">
          <cell r="Z22">
            <v>1.9829880067064289E-2</v>
          </cell>
        </row>
        <row r="23">
          <cell r="Z23">
            <v>3.1585185054862048</v>
          </cell>
        </row>
        <row r="24">
          <cell r="Z24">
            <v>2.703063007029022</v>
          </cell>
        </row>
        <row r="25">
          <cell r="Z25">
            <v>3.4567036328866725</v>
          </cell>
        </row>
        <row r="26">
          <cell r="Z26">
            <v>2.6528060452611806</v>
          </cell>
        </row>
        <row r="27">
          <cell r="Z27">
            <v>2.4005766101975889</v>
          </cell>
        </row>
        <row r="28">
          <cell r="Z28">
            <v>3.1291425357711815</v>
          </cell>
        </row>
        <row r="29">
          <cell r="Z29">
            <v>5.0674278731352436</v>
          </cell>
        </row>
        <row r="30">
          <cell r="Z30">
            <v>2.7716356894685026</v>
          </cell>
        </row>
        <row r="31">
          <cell r="Z31">
            <v>5.378393340130283</v>
          </cell>
        </row>
        <row r="32">
          <cell r="Z32">
            <v>4.2518277914750691</v>
          </cell>
        </row>
        <row r="33">
          <cell r="Z33">
            <v>2.522346657058756</v>
          </cell>
        </row>
        <row r="34">
          <cell r="Z34">
            <v>4.8218578983340894</v>
          </cell>
        </row>
        <row r="35">
          <cell r="Z35">
            <v>3.4035948991548213</v>
          </cell>
        </row>
        <row r="36">
          <cell r="Z36">
            <v>2.2340611808935416</v>
          </cell>
        </row>
        <row r="37">
          <cell r="Z37">
            <v>4.7221261282083935</v>
          </cell>
        </row>
        <row r="38">
          <cell r="Z38">
            <v>2.0372653711431084</v>
          </cell>
        </row>
        <row r="39">
          <cell r="Z39">
            <v>1.9170442508855521</v>
          </cell>
        </row>
        <row r="40">
          <cell r="Z40">
            <v>2.6518249254241026</v>
          </cell>
        </row>
        <row r="41">
          <cell r="Z41">
            <v>4.8400067209777236</v>
          </cell>
        </row>
        <row r="42">
          <cell r="Z42">
            <v>1.5791431533426321</v>
          </cell>
        </row>
        <row r="43">
          <cell r="Z43">
            <v>5.3746221470346587</v>
          </cell>
        </row>
        <row r="44">
          <cell r="Z44">
            <v>3.937874600443326</v>
          </cell>
        </row>
        <row r="45">
          <cell r="Z45">
            <v>3.0739940555240328</v>
          </cell>
        </row>
        <row r="46">
          <cell r="Z46">
            <v>4.7767775255163025</v>
          </cell>
        </row>
        <row r="47">
          <cell r="Z47">
            <v>3.5365839792528764</v>
          </cell>
        </row>
        <row r="48">
          <cell r="Z48">
            <v>2.3692779429024364</v>
          </cell>
        </row>
        <row r="49">
          <cell r="Z49">
            <v>4.7100936889008773</v>
          </cell>
        </row>
        <row r="50">
          <cell r="Z50">
            <v>2.5898199883149764</v>
          </cell>
        </row>
        <row r="51">
          <cell r="Z51">
            <v>1.0372641083013892</v>
          </cell>
        </row>
        <row r="52">
          <cell r="Z52">
            <v>4.5107142367094166</v>
          </cell>
        </row>
        <row r="53">
          <cell r="Z53">
            <v>2.2012635408794576</v>
          </cell>
        </row>
        <row r="54">
          <cell r="Z54">
            <v>1.3984025795924495</v>
          </cell>
        </row>
        <row r="55">
          <cell r="Z55">
            <v>3.4880592626474725</v>
          </cell>
        </row>
        <row r="56">
          <cell r="Z56" t="e">
            <v>#N/A</v>
          </cell>
        </row>
        <row r="57">
          <cell r="Z57" t="e">
            <v>#N/A</v>
          </cell>
        </row>
        <row r="58">
          <cell r="Z58" t="e">
            <v>#N/A</v>
          </cell>
        </row>
        <row r="59">
          <cell r="Z59">
            <v>3.4015175787849117</v>
          </cell>
        </row>
        <row r="60">
          <cell r="Z60">
            <v>2.1676064740920382</v>
          </cell>
        </row>
        <row r="61">
          <cell r="Z61">
            <v>4.5247562704114372</v>
          </cell>
        </row>
        <row r="62">
          <cell r="Z62">
            <v>2.4245697288167829</v>
          </cell>
        </row>
        <row r="63">
          <cell r="Z63">
            <v>1.8429545590837508</v>
          </cell>
        </row>
        <row r="64">
          <cell r="Z64">
            <v>4.1325132074868529</v>
          </cell>
        </row>
        <row r="65">
          <cell r="Z65">
            <v>2.3952546253576124</v>
          </cell>
        </row>
        <row r="66">
          <cell r="Z66">
            <v>1.5908064237047137</v>
          </cell>
        </row>
        <row r="67">
          <cell r="Z67">
            <v>3.86685042178686</v>
          </cell>
        </row>
        <row r="68">
          <cell r="Z68">
            <v>2</v>
          </cell>
        </row>
        <row r="69">
          <cell r="Z69">
            <v>2</v>
          </cell>
        </row>
        <row r="70">
          <cell r="Z70" t="e">
            <v>#N/A</v>
          </cell>
        </row>
        <row r="71">
          <cell r="Z71">
            <v>4.5599559847282229</v>
          </cell>
        </row>
        <row r="72">
          <cell r="Z72">
            <v>4.6391171687153765</v>
          </cell>
        </row>
        <row r="73">
          <cell r="Z73">
            <v>4.5412607078321354</v>
          </cell>
        </row>
        <row r="74">
          <cell r="Z74">
            <v>3.0943438352615078</v>
          </cell>
        </row>
        <row r="75">
          <cell r="Z75">
            <v>1.8402787633414457</v>
          </cell>
        </row>
        <row r="76">
          <cell r="Z76">
            <v>4.5008991569993224</v>
          </cell>
        </row>
        <row r="77">
          <cell r="Z77">
            <v>3.1586547755634635</v>
          </cell>
        </row>
        <row r="78">
          <cell r="Z78">
            <v>1.9788982772309887</v>
          </cell>
        </row>
        <row r="79">
          <cell r="Z79">
            <v>3.7778877294128446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01KDR1711 Банки"/>
      <sheetName val="s01KDR1711 Банк развития"/>
    </sheetNames>
    <sheetDataSet>
      <sheetData sheetId="0">
        <row r="15">
          <cell r="X15">
            <v>11.520231096330349</v>
          </cell>
        </row>
        <row r="16">
          <cell r="X16">
            <v>11.520231096330349</v>
          </cell>
        </row>
        <row r="17">
          <cell r="X17">
            <v>15</v>
          </cell>
        </row>
        <row r="18">
          <cell r="X18">
            <v>0</v>
          </cell>
        </row>
        <row r="19">
          <cell r="X19">
            <v>12.089083241360296</v>
          </cell>
        </row>
        <row r="20">
          <cell r="X20">
            <v>12.089083241360296</v>
          </cell>
        </row>
        <row r="21">
          <cell r="X21">
            <v>11.972772959123947</v>
          </cell>
        </row>
        <row r="22">
          <cell r="X22">
            <v>0</v>
          </cell>
        </row>
        <row r="23">
          <cell r="X23">
            <v>12.949857534650288</v>
          </cell>
        </row>
        <row r="24">
          <cell r="X24">
            <v>12.949857534650288</v>
          </cell>
        </row>
        <row r="25">
          <cell r="X25">
            <v>13.379137138104452</v>
          </cell>
        </row>
        <row r="26">
          <cell r="X26">
            <v>0</v>
          </cell>
        </row>
        <row r="27">
          <cell r="X27">
            <v>12.212055403226234</v>
          </cell>
        </row>
        <row r="28">
          <cell r="X28">
            <v>12.212055403226234</v>
          </cell>
        </row>
        <row r="29">
          <cell r="X29">
            <v>12.039904478537395</v>
          </cell>
        </row>
        <row r="30">
          <cell r="X30">
            <v>0</v>
          </cell>
        </row>
        <row r="31">
          <cell r="X31">
            <v>15.663464829456204</v>
          </cell>
        </row>
        <row r="32">
          <cell r="X32">
            <v>15.663464829456204</v>
          </cell>
        </row>
        <row r="33">
          <cell r="X33">
            <v>14.963272072161574</v>
          </cell>
        </row>
        <row r="34">
          <cell r="X34">
            <v>0</v>
          </cell>
        </row>
        <row r="35">
          <cell r="X35">
            <v>13.829664302296401</v>
          </cell>
        </row>
        <row r="36">
          <cell r="X36">
            <v>13.829664302296401</v>
          </cell>
        </row>
        <row r="37">
          <cell r="X37">
            <v>14.933946228458693</v>
          </cell>
        </row>
        <row r="38">
          <cell r="X38">
            <v>0</v>
          </cell>
        </row>
        <row r="39">
          <cell r="X39">
            <v>14.344105669458788</v>
          </cell>
        </row>
        <row r="40">
          <cell r="X40">
            <v>14.344105669458788</v>
          </cell>
        </row>
        <row r="41">
          <cell r="X41">
            <v>13.992973611542059</v>
          </cell>
        </row>
        <row r="42">
          <cell r="X42">
            <v>0</v>
          </cell>
        </row>
        <row r="43">
          <cell r="X43">
            <v>14.108483674058759</v>
          </cell>
        </row>
        <row r="44">
          <cell r="X44">
            <v>14.108483674058759</v>
          </cell>
        </row>
        <row r="45">
          <cell r="X45">
            <v>14.034672447873946</v>
          </cell>
        </row>
        <row r="46">
          <cell r="X46">
            <v>0</v>
          </cell>
        </row>
        <row r="47">
          <cell r="X47">
            <v>11.212602300235567</v>
          </cell>
        </row>
        <row r="48">
          <cell r="X48">
            <v>11.212602300235567</v>
          </cell>
        </row>
        <row r="49">
          <cell r="X49">
            <v>11.212602300235567</v>
          </cell>
        </row>
        <row r="50">
          <cell r="X50">
            <v>0</v>
          </cell>
        </row>
        <row r="51">
          <cell r="X51">
            <v>9.645989518336151</v>
          </cell>
        </row>
        <row r="52">
          <cell r="X52">
            <v>9.645989518336151</v>
          </cell>
        </row>
        <row r="53">
          <cell r="X53">
            <v>16.326104091335292</v>
          </cell>
        </row>
        <row r="54">
          <cell r="X54">
            <v>0</v>
          </cell>
        </row>
        <row r="55">
          <cell r="X55">
            <v>13.404198348020874</v>
          </cell>
        </row>
        <row r="56">
          <cell r="X56">
            <v>13.404198348020874</v>
          </cell>
        </row>
        <row r="57">
          <cell r="X57">
            <v>13.404198348020874</v>
          </cell>
        </row>
        <row r="58">
          <cell r="X58">
            <v>0</v>
          </cell>
        </row>
        <row r="59">
          <cell r="X59">
            <v>13.980946472196672</v>
          </cell>
        </row>
        <row r="60">
          <cell r="X60">
            <v>13.980946472196672</v>
          </cell>
        </row>
        <row r="61">
          <cell r="X61">
            <v>13.633166610407322</v>
          </cell>
        </row>
        <row r="62">
          <cell r="X62">
            <v>0</v>
          </cell>
        </row>
        <row r="63">
          <cell r="X63">
            <v>14.547480958620485</v>
          </cell>
        </row>
        <row r="64">
          <cell r="X64">
            <v>14.547480958620485</v>
          </cell>
        </row>
        <row r="65">
          <cell r="X65">
            <v>14.547480958620485</v>
          </cell>
        </row>
        <row r="66">
          <cell r="X66">
            <v>0</v>
          </cell>
        </row>
        <row r="67">
          <cell r="X67">
            <v>13.167465606184217</v>
          </cell>
        </row>
        <row r="68">
          <cell r="X68">
            <v>13.167465606184217</v>
          </cell>
        </row>
        <row r="69">
          <cell r="X69">
            <v>13.167465606184217</v>
          </cell>
        </row>
        <row r="70">
          <cell r="X70">
            <v>0</v>
          </cell>
        </row>
        <row r="71">
          <cell r="X71">
            <v>0</v>
          </cell>
        </row>
        <row r="72">
          <cell r="X72">
            <v>0</v>
          </cell>
        </row>
        <row r="73">
          <cell r="X73">
            <v>0</v>
          </cell>
        </row>
        <row r="74">
          <cell r="X74">
            <v>0</v>
          </cell>
        </row>
        <row r="75">
          <cell r="X75">
            <v>19.238931623732274</v>
          </cell>
        </row>
        <row r="76">
          <cell r="X76">
            <v>19.238931623732274</v>
          </cell>
        </row>
        <row r="77">
          <cell r="X77">
            <v>19.238931623732274</v>
          </cell>
        </row>
        <row r="78">
          <cell r="X78">
            <v>0</v>
          </cell>
        </row>
        <row r="79">
          <cell r="X79">
            <v>25</v>
          </cell>
        </row>
        <row r="80">
          <cell r="X80">
            <v>25</v>
          </cell>
        </row>
        <row r="81">
          <cell r="X81">
            <v>25</v>
          </cell>
        </row>
        <row r="82">
          <cell r="X82">
            <v>0</v>
          </cell>
        </row>
        <row r="83">
          <cell r="X83">
            <v>17.166762093518312</v>
          </cell>
        </row>
        <row r="84">
          <cell r="X84">
            <v>17.166762093518312</v>
          </cell>
        </row>
        <row r="85">
          <cell r="X85">
            <v>17.166762093518312</v>
          </cell>
        </row>
        <row r="86">
          <cell r="X86">
            <v>0</v>
          </cell>
        </row>
        <row r="87">
          <cell r="X87">
            <v>13</v>
          </cell>
        </row>
        <row r="88">
          <cell r="X88">
            <v>13</v>
          </cell>
        </row>
        <row r="89">
          <cell r="X89">
            <v>13</v>
          </cell>
        </row>
        <row r="90">
          <cell r="X90">
            <v>0</v>
          </cell>
        </row>
        <row r="91">
          <cell r="X91">
            <v>0</v>
          </cell>
        </row>
        <row r="92">
          <cell r="X92">
            <v>0</v>
          </cell>
        </row>
        <row r="93">
          <cell r="X93">
            <v>0</v>
          </cell>
        </row>
        <row r="94">
          <cell r="X94">
            <v>0</v>
          </cell>
        </row>
        <row r="95">
          <cell r="X95">
            <v>0</v>
          </cell>
        </row>
        <row r="96">
          <cell r="X96">
            <v>0</v>
          </cell>
        </row>
        <row r="97">
          <cell r="X97">
            <v>0</v>
          </cell>
        </row>
        <row r="98">
          <cell r="X98">
            <v>0</v>
          </cell>
        </row>
        <row r="99">
          <cell r="X99">
            <v>12.356698242615956</v>
          </cell>
        </row>
        <row r="100">
          <cell r="X100">
            <v>12.356698242615956</v>
          </cell>
        </row>
        <row r="101">
          <cell r="X101">
            <v>13.677352133014619</v>
          </cell>
        </row>
        <row r="102">
          <cell r="X102">
            <v>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F293A-154A-4F6C-BFCA-D82A39F27071}" name="Обнов" displayName="Обнов" ref="B3:AQ26" totalsRowShown="0" tableBorderDxfId="42">
  <autoFilter ref="B3:AQ26" xr:uid="{FBEE6E10-579A-4F19-AF72-224CC84093D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</autoFilter>
  <tableColumns count="42">
    <tableColumn id="1" xr3:uid="{3D0A2535-9695-4217-AB4E-25ED0AC37876}" name="Столбец1" dataDxfId="41"/>
    <tableColumn id="2" xr3:uid="{5115F3C0-61D8-4602-BFA1-51871DAB2FDF}" name="Столбец2" dataDxfId="40">
      <calculatedColumnFormula>[1]s01KDR1707!Z13</calculatedColumnFormula>
    </tableColumn>
    <tableColumn id="3" xr3:uid="{FCFE870E-5626-4A1B-94FD-C6E2F56DBD7F}" name="Столбец3" dataDxfId="39"/>
    <tableColumn id="4" xr3:uid="{A6235FFB-02CD-4C38-BCB7-A2A6EA42240E}" name="Столбец4" dataDxfId="38"/>
    <tableColumn id="5" xr3:uid="{B6E719B0-3B0F-42F2-B13E-C5EBA07C6672}" name="Столбец5" dataDxfId="37">
      <calculatedColumnFormula>[3]s01KDR1707!Z13</calculatedColumnFormula>
    </tableColumn>
    <tableColumn id="6" xr3:uid="{32A2C366-FD01-4120-A417-F108099DD394}" name="Столбец6" dataDxfId="36"/>
    <tableColumn id="7" xr3:uid="{E59D5D21-1759-4204-BE3E-D80194A96E86}" name="Столбец7" dataDxfId="35"/>
    <tableColumn id="8" xr3:uid="{96E254C9-3F20-40FE-9627-3E12BC418787}" name="Столбец8" dataDxfId="34">
      <calculatedColumnFormula>[4]s01KDR1707!Z13</calculatedColumnFormula>
    </tableColumn>
    <tableColumn id="9" xr3:uid="{AFD6B2C0-35CA-441C-B5FC-738B165B66FE}" name="Столбец9" dataDxfId="33"/>
    <tableColumn id="10" xr3:uid="{A2A7D4BE-F079-4997-80E0-4A8A16350026}" name="Столбец10" dataDxfId="32"/>
    <tableColumn id="11" xr3:uid="{CD9C26D3-4729-41B5-AF84-EC1B3B0237CC}" name="Столбец11" dataDxfId="31">
      <calculatedColumnFormula>[5]s01KDR1728!X12</calculatedColumnFormula>
    </tableColumn>
    <tableColumn id="12" xr3:uid="{D99CAEB4-5F6D-47B1-8EA9-B9D8E8D7E43E}" name="Столбец12" dataDxfId="30"/>
    <tableColumn id="13" xr3:uid="{6A6AB514-8FF9-49A9-82FE-73F8E94626F2}" name="Столбец13" dataDxfId="29"/>
    <tableColumn id="14" xr3:uid="{3DE08C2E-040A-43A1-9328-1A250C9B11D0}" name="Столбец14" dataDxfId="28">
      <calculatedColumnFormula>[6]s01KDR1728!X12</calculatedColumnFormula>
    </tableColumn>
    <tableColumn id="15" xr3:uid="{365B603F-D9BC-4990-A943-1B94C8E3BBF6}" name="Столбец15" dataDxfId="27"/>
    <tableColumn id="16" xr3:uid="{6E06D7A4-15A2-41FE-A8FE-04C36AA4D7D4}" name="Столбец16" dataDxfId="26"/>
    <tableColumn id="17" xr3:uid="{9B49CA2E-4159-4218-A7DC-0C5D486939D7}" name="Столбец17" dataDxfId="25">
      <calculatedColumnFormula>[7]s01KDR1724!Z14</calculatedColumnFormula>
    </tableColumn>
    <tableColumn id="18" xr3:uid="{FBE48B20-1FE1-45B7-9B66-1C89DAD2EE7C}" name="Столбец18" dataDxfId="24"/>
    <tableColumn id="19" xr3:uid="{CF6E8894-CF36-4CAD-8DE2-9F541905C4AF}" name="Столбец19" dataDxfId="23"/>
    <tableColumn id="20" xr3:uid="{BF72E24D-E3E2-44D4-8E50-C612C2858742}" name="Столбец20" dataDxfId="22">
      <calculatedColumnFormula>[8]s01KDR1724!Z14</calculatedColumnFormula>
    </tableColumn>
    <tableColumn id="21" xr3:uid="{0500D457-F99A-483A-88F8-53BE882962ED}" name="Столбец21" dataDxfId="21"/>
    <tableColumn id="22" xr3:uid="{3B086E6E-43EF-43A4-92E8-97934E04D7C6}" name="Столбец22" dataDxfId="20"/>
    <tableColumn id="23" xr3:uid="{29F9AF4B-B258-49A7-B0BB-3C3E7BBD7AB5}" name="Столбец23" dataDxfId="19"/>
    <tableColumn id="24" xr3:uid="{B5199255-A99B-45E6-BFF0-4A38C9C8E3ED}" name="Столбец24" dataDxfId="18">
      <calculatedColumnFormula>'[2]s01KDR1711 Банки'!X15</calculatedColumnFormula>
    </tableColumn>
    <tableColumn id="25" xr3:uid="{09CA5237-DC6E-4597-863D-483EC918B528}" name="Столбец25" dataDxfId="17"/>
    <tableColumn id="26" xr3:uid="{EA8B7E94-A22D-4138-9673-0E6B09511133}" name="Столбец26" dataDxfId="16"/>
    <tableColumn id="27" xr3:uid="{2003E366-D633-4D9E-A023-C8A9A5F76772}" name="Столбец27" dataDxfId="15">
      <calculatedColumnFormula>IF([13]s01KDR1736!D14=0,"-",[13]s01KDR1736!D14)</calculatedColumnFormula>
    </tableColumn>
    <tableColumn id="28" xr3:uid="{C21F6063-454A-4C19-B409-DD0D4F4AC5C7}" name="Столбец28" dataDxfId="14">
      <calculatedColumnFormula>IF([14]s01KDR1736!D14=0,"-",[14]s01KDR1736!D14)</calculatedColumnFormula>
    </tableColumn>
    <tableColumn id="29" xr3:uid="{62C310DE-6A10-4612-968F-4EA33B6D0E03}" name="Столбец29" dataDxfId="13">
      <calculatedColumnFormula>'[9]s01KDR1711 Банки'!X15</calculatedColumnFormula>
    </tableColumn>
    <tableColumn id="30" xr3:uid="{3362F5A8-C617-401C-9888-7109EF13B756}" name="Столбец30" dataDxfId="12"/>
    <tableColumn id="31" xr3:uid="{B85C9D03-31DD-4690-A651-EA2F57AF4C15}" name="Столбец31" dataDxfId="11">
      <calculatedColumnFormula>'[10]s01KDR1711 Банки'!X15</calculatedColumnFormula>
    </tableColumn>
    <tableColumn id="32" xr3:uid="{6C0916B3-B684-4D53-8EBF-249F7B19ABF8}" name="Столбец32" dataDxfId="10"/>
    <tableColumn id="33" xr3:uid="{53033D79-F346-40C8-9265-C477459A5B9B}" name="Столбец33" dataDxfId="9">
      <calculatedColumnFormula>[11]s01KDR1722!X15</calculatedColumnFormula>
    </tableColumn>
    <tableColumn id="34" xr3:uid="{2D9F9FF5-0EA8-4BFE-A800-5B2EA80274AA}" name="Столбец34" dataDxfId="8"/>
    <tableColumn id="35" xr3:uid="{552215BB-52EA-4521-B74E-0ECA013E4A13}" name="Столбец35" dataDxfId="7">
      <calculatedColumnFormula>'[12]s01KDR1869 Банки'!X21</calculatedColumnFormula>
    </tableColumn>
    <tableColumn id="36" xr3:uid="{BB80DA11-13F1-4046-A098-94B8B10EC876}" name="Столбец36" dataDxfId="6"/>
    <tableColumn id="37" xr3:uid="{72234466-3F6B-4FFA-8E6D-2138ECF835D7}" name="Столбец37" dataDxfId="5">
      <calculatedColumnFormula>[15]s01KDR1742!D11</calculatedColumnFormula>
    </tableColumn>
    <tableColumn id="38" xr3:uid="{DEA81C81-7397-4095-9A13-9DD4D7465674}" name="Столбец38" dataDxfId="4">
      <calculatedColumnFormula>[16]s01KDR1742!D11</calculatedColumnFormula>
    </tableColumn>
    <tableColumn id="39" xr3:uid="{A89BDA87-6623-4380-9754-00864D10A40D}" name="Столбец39" dataDxfId="3">
      <calculatedColumnFormula>[17]s01KDR1742!D11</calculatedColumnFormula>
    </tableColumn>
    <tableColumn id="41" xr3:uid="{9A83569D-128B-4A71-A094-E343377ED8A4}" name="Столбец40" dataDxfId="2">
      <calculatedColumnFormula>'[18]s01KDR1737 по банкам лист 6'!$H$11</calculatedColumnFormula>
    </tableColumn>
    <tableColumn id="40" xr3:uid="{A6319154-ED3D-48B2-A130-A3049DD4C6A9}" name="Столбец41" dataDxfId="1"/>
    <tableColumn id="42" xr3:uid="{BB684B50-D69F-41A6-B047-5E30D4019609}" name="Столбец4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A1:S54"/>
  <sheetViews>
    <sheetView tabSelected="1" view="pageBreakPreview" zoomScale="150" zoomScaleNormal="120" zoomScaleSheetLayoutView="150" workbookViewId="0">
      <selection activeCell="G43" sqref="G43"/>
    </sheetView>
  </sheetViews>
  <sheetFormatPr defaultRowHeight="12.75" x14ac:dyDescent="0.2"/>
  <cols>
    <col min="1" max="1" width="10.140625" customWidth="1"/>
    <col min="19" max="19" width="10.7109375" customWidth="1"/>
  </cols>
  <sheetData>
    <row r="1" spans="1:19" ht="25.15" customHeight="1" x14ac:dyDescent="0.45">
      <c r="A1" s="124"/>
      <c r="B1" s="241" t="s">
        <v>102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125"/>
    </row>
    <row r="2" spans="1:19" x14ac:dyDescent="0.2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8"/>
    </row>
    <row r="3" spans="1:19" x14ac:dyDescent="0.2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8"/>
    </row>
    <row r="4" spans="1:19" x14ac:dyDescent="0.2">
      <c r="A4" s="126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8"/>
    </row>
    <row r="5" spans="1:19" x14ac:dyDescent="0.2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8"/>
    </row>
    <row r="6" spans="1:19" x14ac:dyDescent="0.2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1:19" x14ac:dyDescent="0.2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1:19" x14ac:dyDescent="0.2">
      <c r="A8" s="126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8"/>
    </row>
    <row r="9" spans="1:19" x14ac:dyDescent="0.2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</row>
    <row r="10" spans="1:19" x14ac:dyDescent="0.2">
      <c r="A10" s="126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8"/>
    </row>
    <row r="11" spans="1:19" x14ac:dyDescent="0.2">
      <c r="A11" s="126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8"/>
    </row>
    <row r="12" spans="1:19" x14ac:dyDescent="0.2">
      <c r="A12" s="126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</row>
    <row r="13" spans="1:19" x14ac:dyDescent="0.2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</row>
    <row r="14" spans="1:19" x14ac:dyDescent="0.2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</row>
    <row r="15" spans="1:19" x14ac:dyDescent="0.2">
      <c r="A15" s="126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8"/>
    </row>
    <row r="16" spans="1:19" x14ac:dyDescent="0.2">
      <c r="A16" s="126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8"/>
    </row>
    <row r="17" spans="1:19" x14ac:dyDescent="0.2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8"/>
    </row>
    <row r="18" spans="1:19" x14ac:dyDescent="0.2">
      <c r="A18" s="126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8"/>
    </row>
    <row r="19" spans="1:19" x14ac:dyDescent="0.2">
      <c r="A19" s="126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8"/>
    </row>
    <row r="20" spans="1:19" x14ac:dyDescent="0.2">
      <c r="A20" s="126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8"/>
    </row>
    <row r="21" spans="1:19" x14ac:dyDescent="0.2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8"/>
    </row>
    <row r="22" spans="1:19" x14ac:dyDescent="0.2">
      <c r="A22" s="126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8"/>
    </row>
    <row r="23" spans="1:19" x14ac:dyDescent="0.2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8"/>
    </row>
    <row r="24" spans="1:19" x14ac:dyDescent="0.2">
      <c r="A24" s="126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8"/>
    </row>
    <row r="25" spans="1:19" x14ac:dyDescent="0.2">
      <c r="A25" s="129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1"/>
    </row>
    <row r="26" spans="1:19" x14ac:dyDescent="0.2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</row>
    <row r="27" spans="1:19" x14ac:dyDescent="0.2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</row>
    <row r="28" spans="1:19" x14ac:dyDescent="0.2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</row>
    <row r="29" spans="1:19" x14ac:dyDescent="0.2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</row>
    <row r="30" spans="1:19" x14ac:dyDescent="0.2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</row>
    <row r="31" spans="1:19" x14ac:dyDescent="0.2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</row>
    <row r="32" spans="1:19" x14ac:dyDescent="0.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</row>
    <row r="33" spans="1:19" x14ac:dyDescent="0.2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</row>
    <row r="34" spans="1:19" x14ac:dyDescent="0.2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</row>
    <row r="35" spans="1:19" x14ac:dyDescent="0.2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</row>
    <row r="36" spans="1:19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</row>
    <row r="37" spans="1:19" x14ac:dyDescent="0.2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</row>
    <row r="38" spans="1:19" x14ac:dyDescent="0.2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</row>
    <row r="39" spans="1:19" x14ac:dyDescent="0.2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</row>
    <row r="40" spans="1:19" x14ac:dyDescent="0.2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</row>
    <row r="41" spans="1:19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</row>
    <row r="42" spans="1:19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</row>
    <row r="43" spans="1:19" x14ac:dyDescent="0.2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</row>
    <row r="44" spans="1:19" x14ac:dyDescent="0.2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</row>
    <row r="45" spans="1:19" x14ac:dyDescent="0.2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</row>
    <row r="46" spans="1:19" x14ac:dyDescent="0.2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</row>
    <row r="47" spans="1:19" x14ac:dyDescent="0.2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</row>
    <row r="48" spans="1:19" x14ac:dyDescent="0.2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</row>
    <row r="51" spans="1:7" ht="11.45" customHeight="1" x14ac:dyDescent="0.2">
      <c r="A51" s="239"/>
      <c r="B51" s="237" t="s">
        <v>25</v>
      </c>
      <c r="C51" s="237"/>
      <c r="D51" s="237"/>
      <c r="E51" s="238" t="s">
        <v>26</v>
      </c>
      <c r="F51" s="238"/>
      <c r="G51" s="238"/>
    </row>
    <row r="52" spans="1:7" ht="11.45" customHeight="1" x14ac:dyDescent="0.2">
      <c r="A52" s="240"/>
      <c r="B52" s="7">
        <v>44562</v>
      </c>
      <c r="C52" s="7">
        <v>44927</v>
      </c>
      <c r="D52" s="7" t="s">
        <v>48</v>
      </c>
      <c r="E52" s="8">
        <f>B52</f>
        <v>44562</v>
      </c>
      <c r="F52" s="8">
        <f>C52</f>
        <v>44927</v>
      </c>
      <c r="G52" s="4" t="s">
        <v>48</v>
      </c>
    </row>
    <row r="53" spans="1:7" ht="11.45" customHeight="1" x14ac:dyDescent="0.2">
      <c r="A53" s="3" t="s">
        <v>27</v>
      </c>
      <c r="B53" s="6">
        <f>КРЕДИТЫ!AB69</f>
        <v>11.69960466925977</v>
      </c>
      <c r="C53" s="6">
        <f>КРЕДИТЫ!AN69</f>
        <v>11.505217804158956</v>
      </c>
      <c r="D53" s="18">
        <f>C53-B53</f>
        <v>-0.19438686510081382</v>
      </c>
      <c r="E53" s="5">
        <f>ВКЛАДЫ!AB67</f>
        <v>13.559666283269801</v>
      </c>
      <c r="F53" s="5">
        <f>ВКЛАДЫ!AN67</f>
        <v>9.3304838986726448</v>
      </c>
      <c r="G53" s="19">
        <f>F53-E53</f>
        <v>-4.2291823845971557</v>
      </c>
    </row>
    <row r="54" spans="1:7" ht="11.45" customHeight="1" x14ac:dyDescent="0.2">
      <c r="A54" s="3" t="s">
        <v>28</v>
      </c>
      <c r="B54" s="6">
        <f>КРЕДИТЫ!AB61</f>
        <v>13.440493916798793</v>
      </c>
      <c r="C54" s="6">
        <f>КРЕДИТЫ!AN61</f>
        <v>9.9730684237736114</v>
      </c>
      <c r="D54" s="18">
        <f>C54-B54</f>
        <v>-3.467425493025182</v>
      </c>
      <c r="E54" s="5">
        <f>ВКЛАДЫ!AB58</f>
        <v>4.9238446863792085</v>
      </c>
      <c r="F54" s="5">
        <f>ВКЛАДЫ!AN58</f>
        <v>2.0512945034568739</v>
      </c>
      <c r="G54" s="19">
        <f>F54-E54</f>
        <v>-2.8725501829223345</v>
      </c>
    </row>
  </sheetData>
  <mergeCells count="4">
    <mergeCell ref="B51:D51"/>
    <mergeCell ref="E51:G51"/>
    <mergeCell ref="A51:A52"/>
    <mergeCell ref="B1:R1"/>
  </mergeCells>
  <pageMargins left="0.25" right="0.25" top="0.75" bottom="0.75" header="0.3" footer="0.3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076A-069F-4F84-BC35-7966187B353E}">
  <sheetPr>
    <tabColor rgb="FF6CF1F4"/>
  </sheetPr>
  <dimension ref="A1:CJ31"/>
  <sheetViews>
    <sheetView workbookViewId="0">
      <selection activeCell="BM1" sqref="BM1:BM1048576"/>
    </sheetView>
  </sheetViews>
  <sheetFormatPr defaultRowHeight="15" outlineLevelCol="1" x14ac:dyDescent="0.25"/>
  <cols>
    <col min="1" max="1" width="25.855468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6" width="7.5703125" style="40" hidden="1" customWidth="1" outlineLevel="1" collapsed="1"/>
    <col min="17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</cols>
  <sheetData>
    <row r="1" spans="1:88" ht="41.25" customHeight="1" x14ac:dyDescent="0.2">
      <c r="A1" s="221">
        <v>40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 s="273" t="s">
        <v>181</v>
      </c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33"/>
      <c r="AL1" s="235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</row>
    <row r="2" spans="1:88" x14ac:dyDescent="0.25">
      <c r="A2" s="265">
        <v>36</v>
      </c>
      <c r="B2" s="265"/>
      <c r="C2" s="266"/>
      <c r="D2" s="266"/>
      <c r="E2" s="266"/>
      <c r="F2" s="26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34"/>
      <c r="AL2" s="236"/>
      <c r="AM2" s="226"/>
    </row>
    <row r="3" spans="1:88" ht="16.5" x14ac:dyDescent="0.2">
      <c r="A3" s="283" t="s">
        <v>0</v>
      </c>
      <c r="B3" s="285" t="s">
        <v>72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7"/>
    </row>
    <row r="4" spans="1:88" ht="12.75" x14ac:dyDescent="0.2">
      <c r="A4" s="284"/>
      <c r="B4" s="111" t="s">
        <v>55</v>
      </c>
      <c r="C4" s="111" t="s">
        <v>35</v>
      </c>
      <c r="D4" s="112" t="s">
        <v>36</v>
      </c>
      <c r="E4" s="112" t="s">
        <v>37</v>
      </c>
      <c r="F4" s="112" t="s">
        <v>38</v>
      </c>
      <c r="G4" s="112" t="s">
        <v>39</v>
      </c>
      <c r="H4" s="112" t="s">
        <v>40</v>
      </c>
      <c r="I4" s="112" t="s">
        <v>41</v>
      </c>
      <c r="J4" s="112" t="s">
        <v>42</v>
      </c>
      <c r="K4" s="112" t="s">
        <v>43</v>
      </c>
      <c r="L4" s="112" t="s">
        <v>44</v>
      </c>
      <c r="M4" s="112" t="s">
        <v>45</v>
      </c>
      <c r="N4" s="112" t="s">
        <v>34</v>
      </c>
      <c r="O4" s="112" t="s">
        <v>89</v>
      </c>
      <c r="P4" s="112" t="str">
        <f>КРЕДИТЫ!Q59</f>
        <v>фев.21</v>
      </c>
      <c r="Q4" s="112" t="str">
        <f>КРЕДИТЫ!R59</f>
        <v>мар.21</v>
      </c>
      <c r="R4" s="112" t="str">
        <f>КРЕДИТЫ!S59</f>
        <v>апр.21</v>
      </c>
      <c r="S4" s="112" t="str">
        <f>КРЕДИТЫ!T59</f>
        <v>май.21</v>
      </c>
      <c r="T4" s="112" t="s">
        <v>107</v>
      </c>
      <c r="U4" s="112" t="s">
        <v>108</v>
      </c>
      <c r="V4" s="112" t="s">
        <v>109</v>
      </c>
      <c r="W4" s="112" t="s">
        <v>111</v>
      </c>
      <c r="X4" s="112" t="s">
        <v>112</v>
      </c>
      <c r="Y4" s="112" t="s">
        <v>113</v>
      </c>
      <c r="Z4" s="112" t="s">
        <v>114</v>
      </c>
      <c r="AA4" s="112" t="s">
        <v>115</v>
      </c>
      <c r="AB4" s="112" t="s">
        <v>117</v>
      </c>
      <c r="AC4" s="112" t="s">
        <v>118</v>
      </c>
      <c r="AD4" s="112" t="s">
        <v>119</v>
      </c>
      <c r="AE4" s="112" t="s">
        <v>122</v>
      </c>
      <c r="AF4" s="112" t="s">
        <v>130</v>
      </c>
      <c r="AG4" s="112" t="s">
        <v>133</v>
      </c>
      <c r="AH4" s="112" t="s">
        <v>174</v>
      </c>
      <c r="AI4" s="112" t="s">
        <v>175</v>
      </c>
      <c r="AJ4" s="112" t="s">
        <v>176</v>
      </c>
      <c r="AK4" s="112" t="s">
        <v>177</v>
      </c>
      <c r="AL4" s="112" t="s">
        <v>184</v>
      </c>
      <c r="AM4" s="112" t="str">
        <f>КРЕДИТЫ!AN59</f>
        <v>янв.23</v>
      </c>
    </row>
    <row r="5" spans="1:88" ht="15.75" x14ac:dyDescent="0.2">
      <c r="A5" s="68" t="s">
        <v>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187"/>
      <c r="R5" s="187"/>
      <c r="S5" s="187"/>
      <c r="T5" s="187"/>
      <c r="U5" s="187"/>
      <c r="V5" s="187"/>
      <c r="W5" s="187"/>
      <c r="X5" s="187"/>
      <c r="Y5" s="187">
        <v>7.8962276428124101</v>
      </c>
      <c r="Z5" s="187">
        <v>7.961683348469581</v>
      </c>
      <c r="AA5" s="187">
        <v>8.0094217545533333</v>
      </c>
      <c r="AB5" s="187">
        <v>8.0536353224687982</v>
      </c>
      <c r="AC5" s="187">
        <v>9.2797549095724783</v>
      </c>
      <c r="AD5" s="187">
        <v>9.0858068955144411</v>
      </c>
      <c r="AE5" s="187">
        <v>9.1501219643538025</v>
      </c>
      <c r="AF5" s="187">
        <v>9.213340968463303</v>
      </c>
      <c r="AG5" s="187">
        <v>9.2802018378024265</v>
      </c>
      <c r="AH5" s="187">
        <v>9.3307297596091026</v>
      </c>
      <c r="AI5" s="187">
        <v>9.3720140862448122</v>
      </c>
      <c r="AJ5" s="187">
        <v>9.3760596575566861</v>
      </c>
      <c r="AK5" s="187">
        <v>9.4070324459883725</v>
      </c>
      <c r="AL5" s="187">
        <v>9.4070324459883725</v>
      </c>
      <c r="AM5" s="187">
        <v>9.4070324459883725</v>
      </c>
    </row>
    <row r="6" spans="1:88" ht="15.75" x14ac:dyDescent="0.2">
      <c r="A6" s="68" t="s">
        <v>6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187"/>
      <c r="R6" s="187"/>
      <c r="S6" s="187"/>
      <c r="T6" s="187"/>
      <c r="U6" s="187"/>
      <c r="V6" s="187"/>
      <c r="W6" s="187"/>
      <c r="X6" s="187"/>
      <c r="Y6" s="187">
        <v>9.6570290540641661</v>
      </c>
      <c r="Z6" s="187">
        <v>9.7569802060140329</v>
      </c>
      <c r="AA6" s="187">
        <v>9.8619150562974287</v>
      </c>
      <c r="AB6" s="187">
        <v>9.9159511684494248</v>
      </c>
      <c r="AC6" s="187">
        <v>11.540159543166443</v>
      </c>
      <c r="AD6" s="187">
        <v>11.71452303397416</v>
      </c>
      <c r="AE6" s="187">
        <v>11.792120770726539</v>
      </c>
      <c r="AF6" s="187">
        <v>11.85202069997835</v>
      </c>
      <c r="AG6" s="187">
        <v>11.879314112180987</v>
      </c>
      <c r="AH6" s="187">
        <v>11.900054165385093</v>
      </c>
      <c r="AI6" s="187">
        <v>11.916287126708349</v>
      </c>
      <c r="AJ6" s="187">
        <v>11.936497807115597</v>
      </c>
      <c r="AK6" s="187">
        <v>11.955896371607381</v>
      </c>
      <c r="AL6" s="187">
        <v>11.955896371607381</v>
      </c>
      <c r="AM6" s="187">
        <v>11.955896371607381</v>
      </c>
    </row>
    <row r="7" spans="1:88" ht="15.75" x14ac:dyDescent="0.2">
      <c r="A7" s="68" t="s">
        <v>8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187"/>
      <c r="R7" s="187"/>
      <c r="S7" s="187"/>
      <c r="T7" s="187"/>
      <c r="U7" s="187"/>
      <c r="V7" s="187"/>
      <c r="W7" s="187"/>
      <c r="X7" s="187"/>
      <c r="Y7" s="187">
        <v>14.62105172383427</v>
      </c>
      <c r="Z7" s="187">
        <v>14.702723129788238</v>
      </c>
      <c r="AA7" s="187">
        <v>14.758172165517308</v>
      </c>
      <c r="AB7" s="187">
        <v>14.813776616127802</v>
      </c>
      <c r="AC7" s="187">
        <v>16.911475883175907</v>
      </c>
      <c r="AD7" s="187">
        <v>15.29908980555787</v>
      </c>
      <c r="AE7" s="187">
        <v>15.298752002935586</v>
      </c>
      <c r="AF7" s="187">
        <v>15.291404583846681</v>
      </c>
      <c r="AG7" s="187">
        <v>15.287767148173142</v>
      </c>
      <c r="AH7" s="187">
        <v>15.287716260847709</v>
      </c>
      <c r="AI7" s="187">
        <v>15.283027886211302</v>
      </c>
      <c r="AJ7" s="187">
        <v>15.279207018435413</v>
      </c>
      <c r="AK7" s="187">
        <v>15.270155949838252</v>
      </c>
      <c r="AL7" s="187">
        <v>15.270155949838252</v>
      </c>
      <c r="AM7" s="187">
        <v>15.270155949838252</v>
      </c>
    </row>
    <row r="8" spans="1:88" ht="15.75" x14ac:dyDescent="0.2">
      <c r="A8" s="68" t="s">
        <v>9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187"/>
      <c r="R8" s="187"/>
      <c r="S8" s="187"/>
      <c r="T8" s="187"/>
      <c r="U8" s="187"/>
      <c r="V8" s="187"/>
      <c r="W8" s="187"/>
      <c r="X8" s="187"/>
      <c r="Y8" s="187">
        <v>13.310319136574085</v>
      </c>
      <c r="Z8" s="187">
        <v>13.395070797405682</v>
      </c>
      <c r="AA8" s="187">
        <v>13.50091853171365</v>
      </c>
      <c r="AB8" s="187">
        <v>13.764933267144627</v>
      </c>
      <c r="AC8" s="187">
        <v>14.379868155942276</v>
      </c>
      <c r="AD8" s="187">
        <v>14.403231185895883</v>
      </c>
      <c r="AE8" s="187">
        <v>14.406897130728062</v>
      </c>
      <c r="AF8" s="187">
        <v>14.408991279146553</v>
      </c>
      <c r="AG8" s="187">
        <v>14.407715150709231</v>
      </c>
      <c r="AH8" s="187">
        <v>14.424381106490268</v>
      </c>
      <c r="AI8" s="187">
        <v>14.504265410039794</v>
      </c>
      <c r="AJ8" s="187">
        <v>14.613646539261476</v>
      </c>
      <c r="AK8" s="187">
        <v>14.669366199127026</v>
      </c>
      <c r="AL8" s="187">
        <v>14.669366199127026</v>
      </c>
      <c r="AM8" s="187">
        <v>14.669366199127026</v>
      </c>
    </row>
    <row r="9" spans="1:88" ht="15.75" x14ac:dyDescent="0.2">
      <c r="A9" s="68" t="s">
        <v>110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187"/>
      <c r="R9" s="187"/>
      <c r="S9" s="187"/>
      <c r="T9" s="187"/>
      <c r="U9" s="187"/>
      <c r="V9" s="187"/>
      <c r="W9" s="187"/>
      <c r="X9" s="187"/>
      <c r="Y9" s="187">
        <v>12.321478562780165</v>
      </c>
      <c r="Z9" s="187">
        <v>12.370809792586266</v>
      </c>
      <c r="AA9" s="187">
        <v>12.413008150761941</v>
      </c>
      <c r="AB9" s="187">
        <v>12.496716086234684</v>
      </c>
      <c r="AC9" s="187">
        <v>14.914938747435057</v>
      </c>
      <c r="AD9" s="187">
        <v>13.050365616594286</v>
      </c>
      <c r="AE9" s="187">
        <v>13.046298773142206</v>
      </c>
      <c r="AF9" s="187">
        <v>13.045255740077689</v>
      </c>
      <c r="AG9" s="187">
        <v>13.044770708460698</v>
      </c>
      <c r="AH9" s="187">
        <v>13.043756227611988</v>
      </c>
      <c r="AI9" s="187">
        <v>13.042561346344895</v>
      </c>
      <c r="AJ9" s="187">
        <v>13.041873212488131</v>
      </c>
      <c r="AK9" s="187">
        <v>13.040969600517796</v>
      </c>
      <c r="AL9" s="187">
        <v>13.040969600517796</v>
      </c>
      <c r="AM9" s="187">
        <v>13.040969600517796</v>
      </c>
    </row>
    <row r="10" spans="1:88" ht="15.75" x14ac:dyDescent="0.2">
      <c r="A10" s="68" t="s">
        <v>10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187"/>
      <c r="R10" s="187"/>
      <c r="S10" s="187"/>
      <c r="T10" s="187"/>
      <c r="U10" s="187"/>
      <c r="V10" s="187"/>
      <c r="W10" s="187"/>
      <c r="X10" s="187"/>
      <c r="Y10" s="187">
        <v>12.705474427305647</v>
      </c>
      <c r="Z10" s="187">
        <v>12.893350636303868</v>
      </c>
      <c r="AA10" s="187">
        <v>13.085895758007696</v>
      </c>
      <c r="AB10" s="187">
        <v>13.406120748346185</v>
      </c>
      <c r="AC10" s="187">
        <v>14.572563373615226</v>
      </c>
      <c r="AD10" s="187">
        <v>14.691290874464176</v>
      </c>
      <c r="AE10" s="187">
        <v>14.758604886363189</v>
      </c>
      <c r="AF10" s="187">
        <v>14.80883384684201</v>
      </c>
      <c r="AG10" s="187">
        <v>14.84221646744682</v>
      </c>
      <c r="AH10" s="187">
        <v>14.879737422116422</v>
      </c>
      <c r="AI10" s="187">
        <v>14.907005142304136</v>
      </c>
      <c r="AJ10" s="187">
        <v>14.919186670946829</v>
      </c>
      <c r="AK10" s="187">
        <v>14.93004127044429</v>
      </c>
      <c r="AL10" s="187">
        <v>14.93004127044429</v>
      </c>
      <c r="AM10" s="187">
        <v>14.93004127044429</v>
      </c>
    </row>
    <row r="11" spans="1:88" ht="15.75" x14ac:dyDescent="0.2">
      <c r="A11" s="68" t="s">
        <v>7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187"/>
      <c r="R11" s="187"/>
      <c r="S11" s="187"/>
      <c r="T11" s="187"/>
      <c r="U11" s="187"/>
      <c r="V11" s="187"/>
      <c r="W11" s="187"/>
      <c r="X11" s="187"/>
      <c r="Y11" s="187">
        <v>13.712002556003632</v>
      </c>
      <c r="Z11" s="187">
        <v>13.913077697839812</v>
      </c>
      <c r="AA11" s="187">
        <v>14.117317438126912</v>
      </c>
      <c r="AB11" s="187">
        <v>14.307357135015275</v>
      </c>
      <c r="AC11" s="187">
        <v>14.509300054500258</v>
      </c>
      <c r="AD11" s="187">
        <v>14.641886798598668</v>
      </c>
      <c r="AE11" s="187">
        <v>14.712303151950973</v>
      </c>
      <c r="AF11" s="187">
        <v>14.764574047832934</v>
      </c>
      <c r="AG11" s="187">
        <v>14.805209311711085</v>
      </c>
      <c r="AH11" s="187">
        <v>14.869134910021341</v>
      </c>
      <c r="AI11" s="187">
        <v>14.930136969629974</v>
      </c>
      <c r="AJ11" s="187">
        <v>14.917158785638346</v>
      </c>
      <c r="AK11" s="187">
        <v>14.820695989081955</v>
      </c>
      <c r="AL11" s="187">
        <v>14.820695989081955</v>
      </c>
      <c r="AM11" s="187">
        <v>14.820695989081955</v>
      </c>
    </row>
    <row r="12" spans="1:88" ht="15.75" x14ac:dyDescent="0.2">
      <c r="A12" s="68" t="s">
        <v>11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187"/>
      <c r="R12" s="187"/>
      <c r="S12" s="187"/>
      <c r="T12" s="187"/>
      <c r="U12" s="187"/>
      <c r="V12" s="187"/>
      <c r="W12" s="187"/>
      <c r="X12" s="187"/>
      <c r="Y12" s="187">
        <v>18.186930811604597</v>
      </c>
      <c r="Z12" s="187">
        <v>18.186028883487776</v>
      </c>
      <c r="AA12" s="187">
        <v>18.192041037708734</v>
      </c>
      <c r="AB12" s="187">
        <v>18.206679813289998</v>
      </c>
      <c r="AC12" s="187">
        <v>18.242904787724484</v>
      </c>
      <c r="AD12" s="187">
        <v>15.637217705060758</v>
      </c>
      <c r="AE12" s="187">
        <v>12.473439981722445</v>
      </c>
      <c r="AF12" s="187">
        <v>13.770766398672157</v>
      </c>
      <c r="AG12" s="187">
        <v>13.778938397707488</v>
      </c>
      <c r="AH12" s="187">
        <v>13.816667373531486</v>
      </c>
      <c r="AI12" s="187">
        <v>13.816857678033502</v>
      </c>
      <c r="AJ12" s="187">
        <v>13.506541528447253</v>
      </c>
      <c r="AK12" s="187">
        <v>13.536596571434728</v>
      </c>
      <c r="AL12" s="187">
        <v>13.536596571434728</v>
      </c>
      <c r="AM12" s="187">
        <v>13.536596571434728</v>
      </c>
    </row>
    <row r="13" spans="1:88" ht="15.75" x14ac:dyDescent="0.2">
      <c r="A13" s="68" t="s">
        <v>12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187"/>
      <c r="R13" s="187"/>
      <c r="S13" s="187"/>
      <c r="T13" s="187"/>
      <c r="U13" s="187"/>
      <c r="V13" s="187"/>
      <c r="W13" s="187"/>
      <c r="X13" s="187"/>
      <c r="Y13" s="187">
        <v>9.5859850184313675</v>
      </c>
      <c r="Z13" s="187">
        <v>9.5627969358360634</v>
      </c>
      <c r="AA13" s="187">
        <v>9.5448646942643087</v>
      </c>
      <c r="AB13" s="187">
        <v>9.5174519747979947</v>
      </c>
      <c r="AC13" s="187">
        <v>9.5887142201927684</v>
      </c>
      <c r="AD13" s="187">
        <v>9.6065637917590028</v>
      </c>
      <c r="AE13" s="187">
        <v>9.6325111441965827</v>
      </c>
      <c r="AF13" s="187">
        <v>9.6263420063042116</v>
      </c>
      <c r="AG13" s="187">
        <v>9.6475792442604646</v>
      </c>
      <c r="AH13" s="187">
        <v>9.6683913103902253</v>
      </c>
      <c r="AI13" s="187">
        <v>9.6688485101369768</v>
      </c>
      <c r="AJ13" s="187">
        <v>9.6947445575467537</v>
      </c>
      <c r="AK13" s="187">
        <v>9.7034359459553148</v>
      </c>
      <c r="AL13" s="187">
        <v>9.7034359459553148</v>
      </c>
      <c r="AM13" s="187">
        <v>9.7034359459553148</v>
      </c>
    </row>
    <row r="14" spans="1:88" ht="15.75" x14ac:dyDescent="0.2">
      <c r="A14" s="68" t="s">
        <v>13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187"/>
      <c r="R14" s="187"/>
      <c r="S14" s="187"/>
      <c r="T14" s="187"/>
      <c r="U14" s="187"/>
      <c r="V14" s="187"/>
      <c r="W14" s="187"/>
      <c r="X14" s="187"/>
      <c r="Y14" s="187">
        <v>8.6973513522374102</v>
      </c>
      <c r="Z14" s="187">
        <v>7.4390231139097631</v>
      </c>
      <c r="AA14" s="187">
        <v>7.489376849760041</v>
      </c>
      <c r="AB14" s="187">
        <v>7.4837344607729754</v>
      </c>
      <c r="AC14" s="187">
        <v>8.9292106106458711</v>
      </c>
      <c r="AD14" s="187">
        <v>8.915745479718181</v>
      </c>
      <c r="AE14" s="187">
        <v>8.9085698511012748</v>
      </c>
      <c r="AF14" s="187">
        <v>8.9008445560890763</v>
      </c>
      <c r="AG14" s="187">
        <v>8.8920487423191776</v>
      </c>
      <c r="AH14" s="187">
        <v>8.8850568538700934</v>
      </c>
      <c r="AI14" s="187">
        <v>8.8817701734356955</v>
      </c>
      <c r="AJ14" s="187">
        <v>8.8882947392760041</v>
      </c>
      <c r="AK14" s="187">
        <v>8.8963906571033231</v>
      </c>
      <c r="AL14" s="187">
        <v>8.8963906571033231</v>
      </c>
      <c r="AM14" s="187">
        <v>8.8963906571033231</v>
      </c>
    </row>
    <row r="15" spans="1:88" ht="15.75" x14ac:dyDescent="0.2">
      <c r="A15" s="68" t="s">
        <v>14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187"/>
      <c r="R15" s="187"/>
      <c r="S15" s="187"/>
      <c r="T15" s="187"/>
      <c r="U15" s="187"/>
      <c r="V15" s="187"/>
      <c r="W15" s="187"/>
      <c r="X15" s="187"/>
      <c r="Y15" s="187">
        <v>0</v>
      </c>
      <c r="Z15" s="187">
        <v>0</v>
      </c>
      <c r="AA15" s="187">
        <v>0</v>
      </c>
      <c r="AB15" s="187">
        <v>0</v>
      </c>
      <c r="AC15" s="187" t="s">
        <v>56</v>
      </c>
      <c r="AD15" s="187" t="s">
        <v>56</v>
      </c>
      <c r="AE15" s="187" t="s">
        <v>56</v>
      </c>
      <c r="AF15" s="187" t="s">
        <v>56</v>
      </c>
      <c r="AG15" s="187" t="s">
        <v>56</v>
      </c>
      <c r="AH15" s="187" t="s">
        <v>56</v>
      </c>
      <c r="AI15" s="187" t="s">
        <v>56</v>
      </c>
      <c r="AJ15" s="187" t="s">
        <v>56</v>
      </c>
      <c r="AK15" s="187" t="s">
        <v>56</v>
      </c>
      <c r="AL15" s="187" t="s">
        <v>56</v>
      </c>
      <c r="AM15" s="187" t="s">
        <v>56</v>
      </c>
    </row>
    <row r="16" spans="1:88" ht="15.75" x14ac:dyDescent="0.2">
      <c r="A16" s="68" t="s">
        <v>15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187"/>
      <c r="R16" s="187"/>
      <c r="S16" s="187"/>
      <c r="T16" s="187"/>
      <c r="U16" s="187"/>
      <c r="V16" s="187"/>
      <c r="W16" s="187"/>
      <c r="X16" s="187"/>
      <c r="Y16" s="187">
        <v>13.472111230943932</v>
      </c>
      <c r="Z16" s="187">
        <v>13.372006565946256</v>
      </c>
      <c r="AA16" s="187">
        <v>13.384962872856498</v>
      </c>
      <c r="AB16" s="187">
        <v>13.364123048372241</v>
      </c>
      <c r="AC16" s="187">
        <v>13.410352244883285</v>
      </c>
      <c r="AD16" s="187">
        <v>13.37214807780687</v>
      </c>
      <c r="AE16" s="187">
        <v>13.371798292050189</v>
      </c>
      <c r="AF16" s="187">
        <v>13.384979480681535</v>
      </c>
      <c r="AG16" s="187">
        <v>13.394309042891441</v>
      </c>
      <c r="AH16" s="187">
        <v>13.429926745471683</v>
      </c>
      <c r="AI16" s="187">
        <v>13.452758731013825</v>
      </c>
      <c r="AJ16" s="187">
        <v>13.449408385305887</v>
      </c>
      <c r="AK16" s="187">
        <v>13.448655159023998</v>
      </c>
      <c r="AL16" s="187">
        <v>13.448655159023998</v>
      </c>
      <c r="AM16" s="187">
        <v>13.448655159023998</v>
      </c>
    </row>
    <row r="17" spans="1:39" ht="15.75" x14ac:dyDescent="0.2">
      <c r="A17" s="68" t="s">
        <v>16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187"/>
      <c r="R17" s="187"/>
      <c r="S17" s="187"/>
      <c r="T17" s="187"/>
      <c r="U17" s="187"/>
      <c r="V17" s="187"/>
      <c r="W17" s="187"/>
      <c r="X17" s="187"/>
      <c r="Y17" s="187">
        <v>14.533976346052615</v>
      </c>
      <c r="Z17" s="187">
        <v>14.51001802915769</v>
      </c>
      <c r="AA17" s="187">
        <v>14.509949870804922</v>
      </c>
      <c r="AB17" s="187">
        <v>14.583792843949292</v>
      </c>
      <c r="AC17" s="187">
        <v>14.504366504275277</v>
      </c>
      <c r="AD17" s="187">
        <v>14.530328981261855</v>
      </c>
      <c r="AE17" s="187">
        <v>14.496679747851401</v>
      </c>
      <c r="AF17" s="187">
        <v>14.518759984943371</v>
      </c>
      <c r="AG17" s="187">
        <v>14.491264573106504</v>
      </c>
      <c r="AH17" s="187">
        <v>14.491759871739523</v>
      </c>
      <c r="AI17" s="187">
        <v>14.876404509809756</v>
      </c>
      <c r="AJ17" s="187">
        <v>15.213901039431274</v>
      </c>
      <c r="AK17" s="187">
        <v>15.272433403276686</v>
      </c>
      <c r="AL17" s="187">
        <v>15.272433403276686</v>
      </c>
      <c r="AM17" s="187">
        <v>15.272433403276686</v>
      </c>
    </row>
    <row r="18" spans="1:39" ht="15.75" x14ac:dyDescent="0.2">
      <c r="A18" s="68" t="s">
        <v>17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187"/>
      <c r="R18" s="187"/>
      <c r="S18" s="187"/>
      <c r="T18" s="187"/>
      <c r="U18" s="187"/>
      <c r="V18" s="187"/>
      <c r="W18" s="187"/>
      <c r="X18" s="187"/>
      <c r="Y18" s="187">
        <v>8.5943201494751218</v>
      </c>
      <c r="Z18" s="187">
        <v>8.6096003414622029</v>
      </c>
      <c r="AA18" s="187">
        <v>8.6278421415812563</v>
      </c>
      <c r="AB18" s="187">
        <v>8.6397870478883334</v>
      </c>
      <c r="AC18" s="187">
        <v>8.6424026274798944</v>
      </c>
      <c r="AD18" s="187">
        <v>8.656513342150296</v>
      </c>
      <c r="AE18" s="187">
        <v>8.669923135080035</v>
      </c>
      <c r="AF18" s="187">
        <v>8.6875402681037546</v>
      </c>
      <c r="AG18" s="187">
        <v>8.7180009003599555</v>
      </c>
      <c r="AH18" s="187">
        <v>8.7382908840219056</v>
      </c>
      <c r="AI18" s="187">
        <v>8.7570042535134771</v>
      </c>
      <c r="AJ18" s="187">
        <v>8.7733330992555292</v>
      </c>
      <c r="AK18" s="187">
        <v>8.7921994127346927</v>
      </c>
      <c r="AL18" s="187">
        <v>8.7921994127346927</v>
      </c>
      <c r="AM18" s="187">
        <v>8.7921994127346927</v>
      </c>
    </row>
    <row r="19" spans="1:39" ht="15.75" x14ac:dyDescent="0.2">
      <c r="A19" s="68" t="s">
        <v>18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187"/>
      <c r="R19" s="187"/>
      <c r="S19" s="187"/>
      <c r="T19" s="187"/>
      <c r="U19" s="187"/>
      <c r="V19" s="187"/>
      <c r="W19" s="187"/>
      <c r="X19" s="187"/>
      <c r="Y19" s="187">
        <v>12.543534653219318</v>
      </c>
      <c r="Z19" s="187">
        <v>12.917843306849376</v>
      </c>
      <c r="AA19" s="187">
        <v>13.06283408622939</v>
      </c>
      <c r="AB19" s="187">
        <v>13.135256375894693</v>
      </c>
      <c r="AC19" s="187">
        <v>13.191793613721345</v>
      </c>
      <c r="AD19" s="187">
        <v>13.345714889727489</v>
      </c>
      <c r="AE19" s="187">
        <v>13.628240369385592</v>
      </c>
      <c r="AF19" s="187">
        <v>14.06728213512544</v>
      </c>
      <c r="AG19" s="187">
        <v>14.525282402807864</v>
      </c>
      <c r="AH19" s="187">
        <v>14.75828906946221</v>
      </c>
      <c r="AI19" s="187">
        <v>14.930998839920292</v>
      </c>
      <c r="AJ19" s="187">
        <v>15.421341810799298</v>
      </c>
      <c r="AK19" s="187">
        <v>15.617825843924786</v>
      </c>
      <c r="AL19" s="187">
        <v>15.617825843924786</v>
      </c>
      <c r="AM19" s="187">
        <v>15.617825843924786</v>
      </c>
    </row>
    <row r="20" spans="1:39" ht="15.75" x14ac:dyDescent="0.2">
      <c r="A20" s="68" t="s">
        <v>19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187"/>
      <c r="R20" s="187"/>
      <c r="S20" s="187"/>
      <c r="T20" s="187"/>
      <c r="U20" s="187"/>
      <c r="V20" s="187"/>
      <c r="W20" s="187"/>
      <c r="X20" s="187"/>
      <c r="Y20" s="187">
        <v>0</v>
      </c>
      <c r="Z20" s="187">
        <v>0</v>
      </c>
      <c r="AA20" s="187">
        <v>0</v>
      </c>
      <c r="AB20" s="187">
        <v>0</v>
      </c>
      <c r="AC20" s="187" t="s">
        <v>56</v>
      </c>
      <c r="AD20" s="187" t="s">
        <v>56</v>
      </c>
      <c r="AE20" s="187" t="s">
        <v>56</v>
      </c>
      <c r="AF20" s="187" t="s">
        <v>56</v>
      </c>
      <c r="AG20" s="187" t="s">
        <v>56</v>
      </c>
      <c r="AH20" s="187" t="s">
        <v>56</v>
      </c>
      <c r="AI20" s="187" t="s">
        <v>56</v>
      </c>
      <c r="AJ20" s="187" t="s">
        <v>56</v>
      </c>
      <c r="AK20" s="187" t="s">
        <v>56</v>
      </c>
      <c r="AL20" s="187" t="s">
        <v>56</v>
      </c>
      <c r="AM20" s="187" t="s">
        <v>56</v>
      </c>
    </row>
    <row r="21" spans="1:39" ht="15.75" x14ac:dyDescent="0.2">
      <c r="A21" s="68" t="s">
        <v>20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187"/>
      <c r="R21" s="187"/>
      <c r="S21" s="187"/>
      <c r="T21" s="187"/>
      <c r="U21" s="187"/>
      <c r="V21" s="187"/>
      <c r="W21" s="187"/>
      <c r="X21" s="187"/>
      <c r="Y21" s="187">
        <v>0</v>
      </c>
      <c r="Z21" s="187">
        <v>0</v>
      </c>
      <c r="AA21" s="187">
        <v>0</v>
      </c>
      <c r="AB21" s="187">
        <v>0</v>
      </c>
      <c r="AC21" s="187" t="s">
        <v>56</v>
      </c>
      <c r="AD21" s="187" t="s">
        <v>56</v>
      </c>
      <c r="AE21" s="187" t="s">
        <v>56</v>
      </c>
      <c r="AF21" s="187" t="s">
        <v>56</v>
      </c>
      <c r="AG21" s="187" t="s">
        <v>56</v>
      </c>
      <c r="AH21" s="187" t="s">
        <v>56</v>
      </c>
      <c r="AI21" s="187" t="s">
        <v>56</v>
      </c>
      <c r="AJ21" s="187" t="s">
        <v>56</v>
      </c>
      <c r="AK21" s="187" t="s">
        <v>56</v>
      </c>
      <c r="AL21" s="187" t="s">
        <v>56</v>
      </c>
      <c r="AM21" s="187" t="s">
        <v>56</v>
      </c>
    </row>
    <row r="22" spans="1:39" ht="15.75" x14ac:dyDescent="0.2">
      <c r="A22" s="70" t="s">
        <v>21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187"/>
      <c r="R22" s="187"/>
      <c r="S22" s="187"/>
      <c r="T22" s="187"/>
      <c r="U22" s="187"/>
      <c r="V22" s="187"/>
      <c r="W22" s="187"/>
      <c r="X22" s="187"/>
      <c r="Y22" s="187">
        <v>13.860902796190603</v>
      </c>
      <c r="Z22" s="187">
        <v>13.863565173738328</v>
      </c>
      <c r="AA22" s="187">
        <v>13.86406487293414</v>
      </c>
      <c r="AB22" s="187">
        <v>13.864793979452674</v>
      </c>
      <c r="AC22" s="187">
        <v>13.865566742685948</v>
      </c>
      <c r="AD22" s="187">
        <v>13.866520465678819</v>
      </c>
      <c r="AE22" s="187">
        <v>13.866689738335662</v>
      </c>
      <c r="AF22" s="187">
        <v>13.86772524049732</v>
      </c>
      <c r="AG22" s="187">
        <v>13.868568853346597</v>
      </c>
      <c r="AH22" s="187">
        <v>13.871577559826783</v>
      </c>
      <c r="AI22" s="187">
        <v>13.870478372416132</v>
      </c>
      <c r="AJ22" s="187">
        <v>13.871427984533891</v>
      </c>
      <c r="AK22" s="187">
        <v>13.873491696079265</v>
      </c>
      <c r="AL22" s="187">
        <v>13.873491696079265</v>
      </c>
      <c r="AM22" s="187">
        <v>13.873491696079265</v>
      </c>
    </row>
    <row r="23" spans="1:39" ht="15.75" x14ac:dyDescent="0.2">
      <c r="A23" s="68" t="s">
        <v>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187"/>
      <c r="R23" s="187"/>
      <c r="S23" s="187"/>
      <c r="T23" s="187"/>
      <c r="U23" s="187"/>
      <c r="V23" s="187"/>
      <c r="W23" s="187"/>
      <c r="X23" s="187"/>
      <c r="Y23" s="187">
        <v>10.605927394214037</v>
      </c>
      <c r="Z23" s="187">
        <v>10.607245590049377</v>
      </c>
      <c r="AA23" s="187">
        <v>10.606168104610022</v>
      </c>
      <c r="AB23" s="187">
        <v>10.605586692693556</v>
      </c>
      <c r="AC23" s="187">
        <v>10.60671566294198</v>
      </c>
      <c r="AD23" s="187">
        <v>10.610721029575933</v>
      </c>
      <c r="AE23" s="187">
        <v>10.609656115587493</v>
      </c>
      <c r="AF23" s="187">
        <v>10.609250642625387</v>
      </c>
      <c r="AG23" s="187">
        <v>10.60896117467875</v>
      </c>
      <c r="AH23" s="187">
        <v>10.605741443420852</v>
      </c>
      <c r="AI23" s="187">
        <v>10.570966001805621</v>
      </c>
      <c r="AJ23" s="187">
        <v>10.570715749115433</v>
      </c>
      <c r="AK23" s="187">
        <v>10.570588548709619</v>
      </c>
      <c r="AL23" s="187">
        <v>10.570588548709619</v>
      </c>
      <c r="AM23" s="187">
        <v>10.570588548709619</v>
      </c>
    </row>
    <row r="24" spans="1:39" ht="15.75" x14ac:dyDescent="0.2">
      <c r="A24" s="68" t="s">
        <v>22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187"/>
      <c r="R24" s="187"/>
      <c r="S24" s="187"/>
      <c r="T24" s="187"/>
      <c r="U24" s="187"/>
      <c r="V24" s="187"/>
      <c r="W24" s="187"/>
      <c r="X24" s="187"/>
      <c r="Y24" s="187">
        <v>0</v>
      </c>
      <c r="Z24" s="187">
        <v>0</v>
      </c>
      <c r="AA24" s="187">
        <v>0</v>
      </c>
      <c r="AB24" s="187">
        <v>0</v>
      </c>
      <c r="AC24" s="187" t="s">
        <v>56</v>
      </c>
      <c r="AD24" s="187" t="s">
        <v>56</v>
      </c>
      <c r="AE24" s="187" t="s">
        <v>56</v>
      </c>
      <c r="AF24" s="187" t="s">
        <v>56</v>
      </c>
      <c r="AG24" s="187" t="s">
        <v>56</v>
      </c>
      <c r="AH24" s="187" t="s">
        <v>56</v>
      </c>
      <c r="AI24" s="187" t="s">
        <v>56</v>
      </c>
      <c r="AJ24" s="187" t="s">
        <v>56</v>
      </c>
      <c r="AK24" s="187" t="s">
        <v>56</v>
      </c>
      <c r="AL24" s="187" t="s">
        <v>56</v>
      </c>
      <c r="AM24" s="187" t="s">
        <v>56</v>
      </c>
    </row>
    <row r="25" spans="1:39" ht="15.75" x14ac:dyDescent="0.2">
      <c r="A25" s="68" t="s">
        <v>24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187"/>
      <c r="R25" s="187"/>
      <c r="S25" s="187"/>
      <c r="T25" s="187"/>
      <c r="U25" s="187"/>
      <c r="V25" s="187"/>
      <c r="W25" s="187"/>
      <c r="X25" s="187"/>
      <c r="Y25" s="187">
        <v>0</v>
      </c>
      <c r="Z25" s="187">
        <v>0</v>
      </c>
      <c r="AA25" s="187">
        <v>0</v>
      </c>
      <c r="AB25" s="187">
        <v>0</v>
      </c>
      <c r="AC25" s="187" t="s">
        <v>56</v>
      </c>
      <c r="AD25" s="187" t="s">
        <v>56</v>
      </c>
      <c r="AE25" s="187" t="s">
        <v>56</v>
      </c>
      <c r="AF25" s="187" t="s">
        <v>56</v>
      </c>
      <c r="AG25" s="187" t="s">
        <v>56</v>
      </c>
      <c r="AH25" s="187" t="s">
        <v>56</v>
      </c>
      <c r="AI25" s="187" t="s">
        <v>56</v>
      </c>
      <c r="AJ25" s="187" t="s">
        <v>56</v>
      </c>
      <c r="AK25" s="187" t="s">
        <v>56</v>
      </c>
      <c r="AL25" s="187" t="s">
        <v>56</v>
      </c>
      <c r="AM25" s="187" t="s">
        <v>56</v>
      </c>
    </row>
    <row r="26" spans="1:39" ht="15.75" x14ac:dyDescent="0.2">
      <c r="A26" s="71" t="s">
        <v>57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188"/>
      <c r="R26" s="188"/>
      <c r="S26" s="188"/>
      <c r="T26" s="188"/>
      <c r="U26" s="188"/>
      <c r="V26" s="188"/>
      <c r="W26" s="188"/>
      <c r="X26" s="188"/>
      <c r="Y26" s="188">
        <v>8.7211113183946427</v>
      </c>
      <c r="Z26" s="188">
        <v>8.8123071698235727</v>
      </c>
      <c r="AA26" s="188">
        <v>8.8716305103824649</v>
      </c>
      <c r="AB26" s="188">
        <v>8.8891827044950791</v>
      </c>
      <c r="AC26" s="188">
        <v>10.22294800915399</v>
      </c>
      <c r="AD26" s="188">
        <v>9.9562578996410114</v>
      </c>
      <c r="AE26" s="188">
        <v>10.028061166693032</v>
      </c>
      <c r="AF26" s="188">
        <v>10.063435494978195</v>
      </c>
      <c r="AG26" s="188">
        <v>10.132426016525777</v>
      </c>
      <c r="AH26" s="188">
        <v>10.171857460956048</v>
      </c>
      <c r="AI26" s="188">
        <v>10.185312743995155</v>
      </c>
      <c r="AJ26" s="188">
        <v>10.199781799627566</v>
      </c>
      <c r="AK26" s="188">
        <v>10.201918163070914</v>
      </c>
      <c r="AL26" s="188">
        <v>10.201918163070914</v>
      </c>
      <c r="AM26" s="188">
        <v>10.201918163070914</v>
      </c>
    </row>
    <row r="27" spans="1:39" ht="15.75" x14ac:dyDescent="0.2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79"/>
    </row>
    <row r="28" spans="1:39" ht="12.75" x14ac:dyDescent="0.2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232">
        <v>1737</v>
      </c>
    </row>
    <row r="29" spans="1:39" x14ac:dyDescent="0.25">
      <c r="A29" s="47"/>
      <c r="AM29" s="42"/>
    </row>
    <row r="30" spans="1:39" x14ac:dyDescent="0.25">
      <c r="A30" s="48"/>
    </row>
    <row r="31" spans="1:39" x14ac:dyDescent="0.25">
      <c r="A31" s="46"/>
    </row>
  </sheetData>
  <mergeCells count="4">
    <mergeCell ref="A2:F2"/>
    <mergeCell ref="A3:A4"/>
    <mergeCell ref="B3:AM3"/>
    <mergeCell ref="Z1:A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  <pageSetUpPr fitToPage="1"/>
  </sheetPr>
  <dimension ref="A1:DG29"/>
  <sheetViews>
    <sheetView view="pageBreakPreview" zoomScale="90" zoomScaleNormal="90" zoomScaleSheetLayoutView="90" workbookViewId="0"/>
  </sheetViews>
  <sheetFormatPr defaultColWidth="9.140625" defaultRowHeight="15" outlineLevelCol="1" x14ac:dyDescent="0.25"/>
  <cols>
    <col min="1" max="1" width="25.855468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6" width="7.5703125" style="40" hidden="1" customWidth="1" outlineLevel="1" collapsed="1"/>
    <col min="17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4.8554687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1" width="7.5703125" style="40" hidden="1" customWidth="1" outlineLevel="1"/>
    <col min="62" max="62" width="7.5703125" style="40" hidden="1" customWidth="1" outlineLevel="1" collapsed="1"/>
    <col min="63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272" width="9.140625" style="40"/>
    <col min="273" max="273" width="6" style="40" customWidth="1"/>
    <col min="274" max="274" width="26.7109375" style="40" customWidth="1"/>
    <col min="275" max="310" width="0" style="40" hidden="1" customWidth="1"/>
    <col min="311" max="322" width="9.140625" style="40" customWidth="1"/>
    <col min="323" max="323" width="8.42578125" style="40" customWidth="1"/>
    <col min="324" max="335" width="8.7109375" style="40" customWidth="1"/>
    <col min="336" max="528" width="9.140625" style="40"/>
    <col min="529" max="529" width="6" style="40" customWidth="1"/>
    <col min="530" max="530" width="26.7109375" style="40" customWidth="1"/>
    <col min="531" max="566" width="0" style="40" hidden="1" customWidth="1"/>
    <col min="567" max="578" width="9.140625" style="40" customWidth="1"/>
    <col min="579" max="579" width="8.42578125" style="40" customWidth="1"/>
    <col min="580" max="591" width="8.7109375" style="40" customWidth="1"/>
    <col min="592" max="784" width="9.140625" style="40"/>
    <col min="785" max="785" width="6" style="40" customWidth="1"/>
    <col min="786" max="786" width="26.7109375" style="40" customWidth="1"/>
    <col min="787" max="822" width="0" style="40" hidden="1" customWidth="1"/>
    <col min="823" max="834" width="9.140625" style="40" customWidth="1"/>
    <col min="835" max="835" width="8.42578125" style="40" customWidth="1"/>
    <col min="836" max="847" width="8.7109375" style="40" customWidth="1"/>
    <col min="848" max="1040" width="9.140625" style="40"/>
    <col min="1041" max="1041" width="6" style="40" customWidth="1"/>
    <col min="1042" max="1042" width="26.7109375" style="40" customWidth="1"/>
    <col min="1043" max="1078" width="0" style="40" hidden="1" customWidth="1"/>
    <col min="1079" max="1090" width="9.140625" style="40" customWidth="1"/>
    <col min="1091" max="1091" width="8.42578125" style="40" customWidth="1"/>
    <col min="1092" max="1103" width="8.7109375" style="40" customWidth="1"/>
    <col min="1104" max="1296" width="9.140625" style="40"/>
    <col min="1297" max="1297" width="6" style="40" customWidth="1"/>
    <col min="1298" max="1298" width="26.7109375" style="40" customWidth="1"/>
    <col min="1299" max="1334" width="0" style="40" hidden="1" customWidth="1"/>
    <col min="1335" max="1346" width="9.140625" style="40" customWidth="1"/>
    <col min="1347" max="1347" width="8.42578125" style="40" customWidth="1"/>
    <col min="1348" max="1359" width="8.7109375" style="40" customWidth="1"/>
    <col min="1360" max="1552" width="9.140625" style="40"/>
    <col min="1553" max="1553" width="6" style="40" customWidth="1"/>
    <col min="1554" max="1554" width="26.7109375" style="40" customWidth="1"/>
    <col min="1555" max="1590" width="0" style="40" hidden="1" customWidth="1"/>
    <col min="1591" max="1602" width="9.140625" style="40" customWidth="1"/>
    <col min="1603" max="1603" width="8.42578125" style="40" customWidth="1"/>
    <col min="1604" max="1615" width="8.7109375" style="40" customWidth="1"/>
    <col min="1616" max="1808" width="9.140625" style="40"/>
    <col min="1809" max="1809" width="6" style="40" customWidth="1"/>
    <col min="1810" max="1810" width="26.7109375" style="40" customWidth="1"/>
    <col min="1811" max="1846" width="0" style="40" hidden="1" customWidth="1"/>
    <col min="1847" max="1858" width="9.140625" style="40" customWidth="1"/>
    <col min="1859" max="1859" width="8.42578125" style="40" customWidth="1"/>
    <col min="1860" max="1871" width="8.7109375" style="40" customWidth="1"/>
    <col min="1872" max="2064" width="9.140625" style="40"/>
    <col min="2065" max="2065" width="6" style="40" customWidth="1"/>
    <col min="2066" max="2066" width="26.7109375" style="40" customWidth="1"/>
    <col min="2067" max="2102" width="0" style="40" hidden="1" customWidth="1"/>
    <col min="2103" max="2114" width="9.140625" style="40" customWidth="1"/>
    <col min="2115" max="2115" width="8.42578125" style="40" customWidth="1"/>
    <col min="2116" max="2127" width="8.7109375" style="40" customWidth="1"/>
    <col min="2128" max="2320" width="9.140625" style="40"/>
    <col min="2321" max="2321" width="6" style="40" customWidth="1"/>
    <col min="2322" max="2322" width="26.7109375" style="40" customWidth="1"/>
    <col min="2323" max="2358" width="0" style="40" hidden="1" customWidth="1"/>
    <col min="2359" max="2370" width="9.140625" style="40" customWidth="1"/>
    <col min="2371" max="2371" width="8.42578125" style="40" customWidth="1"/>
    <col min="2372" max="2383" width="8.7109375" style="40" customWidth="1"/>
    <col min="2384" max="2576" width="9.140625" style="40"/>
    <col min="2577" max="2577" width="6" style="40" customWidth="1"/>
    <col min="2578" max="2578" width="26.7109375" style="40" customWidth="1"/>
    <col min="2579" max="2614" width="0" style="40" hidden="1" customWidth="1"/>
    <col min="2615" max="2626" width="9.140625" style="40" customWidth="1"/>
    <col min="2627" max="2627" width="8.42578125" style="40" customWidth="1"/>
    <col min="2628" max="2639" width="8.7109375" style="40" customWidth="1"/>
    <col min="2640" max="2832" width="9.140625" style="40"/>
    <col min="2833" max="2833" width="6" style="40" customWidth="1"/>
    <col min="2834" max="2834" width="26.7109375" style="40" customWidth="1"/>
    <col min="2835" max="2870" width="0" style="40" hidden="1" customWidth="1"/>
    <col min="2871" max="2882" width="9.140625" style="40" customWidth="1"/>
    <col min="2883" max="2883" width="8.42578125" style="40" customWidth="1"/>
    <col min="2884" max="2895" width="8.7109375" style="40" customWidth="1"/>
    <col min="2896" max="3088" width="9.140625" style="40"/>
    <col min="3089" max="3089" width="6" style="40" customWidth="1"/>
    <col min="3090" max="3090" width="26.7109375" style="40" customWidth="1"/>
    <col min="3091" max="3126" width="0" style="40" hidden="1" customWidth="1"/>
    <col min="3127" max="3138" width="9.140625" style="40" customWidth="1"/>
    <col min="3139" max="3139" width="8.42578125" style="40" customWidth="1"/>
    <col min="3140" max="3151" width="8.7109375" style="40" customWidth="1"/>
    <col min="3152" max="3344" width="9.140625" style="40"/>
    <col min="3345" max="3345" width="6" style="40" customWidth="1"/>
    <col min="3346" max="3346" width="26.7109375" style="40" customWidth="1"/>
    <col min="3347" max="3382" width="0" style="40" hidden="1" customWidth="1"/>
    <col min="3383" max="3394" width="9.140625" style="40" customWidth="1"/>
    <col min="3395" max="3395" width="8.42578125" style="40" customWidth="1"/>
    <col min="3396" max="3407" width="8.7109375" style="40" customWidth="1"/>
    <col min="3408" max="3600" width="9.140625" style="40"/>
    <col min="3601" max="3601" width="6" style="40" customWidth="1"/>
    <col min="3602" max="3602" width="26.7109375" style="40" customWidth="1"/>
    <col min="3603" max="3638" width="0" style="40" hidden="1" customWidth="1"/>
    <col min="3639" max="3650" width="9.140625" style="40" customWidth="1"/>
    <col min="3651" max="3651" width="8.42578125" style="40" customWidth="1"/>
    <col min="3652" max="3663" width="8.7109375" style="40" customWidth="1"/>
    <col min="3664" max="3856" width="9.140625" style="40"/>
    <col min="3857" max="3857" width="6" style="40" customWidth="1"/>
    <col min="3858" max="3858" width="26.7109375" style="40" customWidth="1"/>
    <col min="3859" max="3894" width="0" style="40" hidden="1" customWidth="1"/>
    <col min="3895" max="3906" width="9.140625" style="40" customWidth="1"/>
    <col min="3907" max="3907" width="8.42578125" style="40" customWidth="1"/>
    <col min="3908" max="3919" width="8.7109375" style="40" customWidth="1"/>
    <col min="3920" max="4112" width="9.140625" style="40"/>
    <col min="4113" max="4113" width="6" style="40" customWidth="1"/>
    <col min="4114" max="4114" width="26.7109375" style="40" customWidth="1"/>
    <col min="4115" max="4150" width="0" style="40" hidden="1" customWidth="1"/>
    <col min="4151" max="4162" width="9.140625" style="40" customWidth="1"/>
    <col min="4163" max="4163" width="8.42578125" style="40" customWidth="1"/>
    <col min="4164" max="4175" width="8.7109375" style="40" customWidth="1"/>
    <col min="4176" max="4368" width="9.140625" style="40"/>
    <col min="4369" max="4369" width="6" style="40" customWidth="1"/>
    <col min="4370" max="4370" width="26.7109375" style="40" customWidth="1"/>
    <col min="4371" max="4406" width="0" style="40" hidden="1" customWidth="1"/>
    <col min="4407" max="4418" width="9.140625" style="40" customWidth="1"/>
    <col min="4419" max="4419" width="8.42578125" style="40" customWidth="1"/>
    <col min="4420" max="4431" width="8.7109375" style="40" customWidth="1"/>
    <col min="4432" max="4624" width="9.140625" style="40"/>
    <col min="4625" max="4625" width="6" style="40" customWidth="1"/>
    <col min="4626" max="4626" width="26.7109375" style="40" customWidth="1"/>
    <col min="4627" max="4662" width="0" style="40" hidden="1" customWidth="1"/>
    <col min="4663" max="4674" width="9.140625" style="40" customWidth="1"/>
    <col min="4675" max="4675" width="8.42578125" style="40" customWidth="1"/>
    <col min="4676" max="4687" width="8.7109375" style="40" customWidth="1"/>
    <col min="4688" max="4880" width="9.140625" style="40"/>
    <col min="4881" max="4881" width="6" style="40" customWidth="1"/>
    <col min="4882" max="4882" width="26.7109375" style="40" customWidth="1"/>
    <col min="4883" max="4918" width="0" style="40" hidden="1" customWidth="1"/>
    <col min="4919" max="4930" width="9.140625" style="40" customWidth="1"/>
    <col min="4931" max="4931" width="8.42578125" style="40" customWidth="1"/>
    <col min="4932" max="4943" width="8.7109375" style="40" customWidth="1"/>
    <col min="4944" max="5136" width="9.140625" style="40"/>
    <col min="5137" max="5137" width="6" style="40" customWidth="1"/>
    <col min="5138" max="5138" width="26.7109375" style="40" customWidth="1"/>
    <col min="5139" max="5174" width="0" style="40" hidden="1" customWidth="1"/>
    <col min="5175" max="5186" width="9.140625" style="40" customWidth="1"/>
    <col min="5187" max="5187" width="8.42578125" style="40" customWidth="1"/>
    <col min="5188" max="5199" width="8.7109375" style="40" customWidth="1"/>
    <col min="5200" max="5392" width="9.140625" style="40"/>
    <col min="5393" max="5393" width="6" style="40" customWidth="1"/>
    <col min="5394" max="5394" width="26.7109375" style="40" customWidth="1"/>
    <col min="5395" max="5430" width="0" style="40" hidden="1" customWidth="1"/>
    <col min="5431" max="5442" width="9.140625" style="40" customWidth="1"/>
    <col min="5443" max="5443" width="8.42578125" style="40" customWidth="1"/>
    <col min="5444" max="5455" width="8.7109375" style="40" customWidth="1"/>
    <col min="5456" max="5648" width="9.140625" style="40"/>
    <col min="5649" max="5649" width="6" style="40" customWidth="1"/>
    <col min="5650" max="5650" width="26.7109375" style="40" customWidth="1"/>
    <col min="5651" max="5686" width="0" style="40" hidden="1" customWidth="1"/>
    <col min="5687" max="5698" width="9.140625" style="40" customWidth="1"/>
    <col min="5699" max="5699" width="8.42578125" style="40" customWidth="1"/>
    <col min="5700" max="5711" width="8.7109375" style="40" customWidth="1"/>
    <col min="5712" max="5904" width="9.140625" style="40"/>
    <col min="5905" max="5905" width="6" style="40" customWidth="1"/>
    <col min="5906" max="5906" width="26.7109375" style="40" customWidth="1"/>
    <col min="5907" max="5942" width="0" style="40" hidden="1" customWidth="1"/>
    <col min="5943" max="5954" width="9.140625" style="40" customWidth="1"/>
    <col min="5955" max="5955" width="8.42578125" style="40" customWidth="1"/>
    <col min="5956" max="5967" width="8.7109375" style="40" customWidth="1"/>
    <col min="5968" max="6160" width="9.140625" style="40"/>
    <col min="6161" max="6161" width="6" style="40" customWidth="1"/>
    <col min="6162" max="6162" width="26.7109375" style="40" customWidth="1"/>
    <col min="6163" max="6198" width="0" style="40" hidden="1" customWidth="1"/>
    <col min="6199" max="6210" width="9.140625" style="40" customWidth="1"/>
    <col min="6211" max="6211" width="8.42578125" style="40" customWidth="1"/>
    <col min="6212" max="6223" width="8.7109375" style="40" customWidth="1"/>
    <col min="6224" max="6416" width="9.140625" style="40"/>
    <col min="6417" max="6417" width="6" style="40" customWidth="1"/>
    <col min="6418" max="6418" width="26.7109375" style="40" customWidth="1"/>
    <col min="6419" max="6454" width="0" style="40" hidden="1" customWidth="1"/>
    <col min="6455" max="6466" width="9.140625" style="40" customWidth="1"/>
    <col min="6467" max="6467" width="8.42578125" style="40" customWidth="1"/>
    <col min="6468" max="6479" width="8.7109375" style="40" customWidth="1"/>
    <col min="6480" max="6672" width="9.140625" style="40"/>
    <col min="6673" max="6673" width="6" style="40" customWidth="1"/>
    <col min="6674" max="6674" width="26.7109375" style="40" customWidth="1"/>
    <col min="6675" max="6710" width="0" style="40" hidden="1" customWidth="1"/>
    <col min="6711" max="6722" width="9.140625" style="40" customWidth="1"/>
    <col min="6723" max="6723" width="8.42578125" style="40" customWidth="1"/>
    <col min="6724" max="6735" width="8.7109375" style="40" customWidth="1"/>
    <col min="6736" max="6928" width="9.140625" style="40"/>
    <col min="6929" max="6929" width="6" style="40" customWidth="1"/>
    <col min="6930" max="6930" width="26.7109375" style="40" customWidth="1"/>
    <col min="6931" max="6966" width="0" style="40" hidden="1" customWidth="1"/>
    <col min="6967" max="6978" width="9.140625" style="40" customWidth="1"/>
    <col min="6979" max="6979" width="8.42578125" style="40" customWidth="1"/>
    <col min="6980" max="6991" width="8.7109375" style="40" customWidth="1"/>
    <col min="6992" max="7184" width="9.140625" style="40"/>
    <col min="7185" max="7185" width="6" style="40" customWidth="1"/>
    <col min="7186" max="7186" width="26.7109375" style="40" customWidth="1"/>
    <col min="7187" max="7222" width="0" style="40" hidden="1" customWidth="1"/>
    <col min="7223" max="7234" width="9.140625" style="40" customWidth="1"/>
    <col min="7235" max="7235" width="8.42578125" style="40" customWidth="1"/>
    <col min="7236" max="7247" width="8.7109375" style="40" customWidth="1"/>
    <col min="7248" max="7440" width="9.140625" style="40"/>
    <col min="7441" max="7441" width="6" style="40" customWidth="1"/>
    <col min="7442" max="7442" width="26.7109375" style="40" customWidth="1"/>
    <col min="7443" max="7478" width="0" style="40" hidden="1" customWidth="1"/>
    <col min="7479" max="7490" width="9.140625" style="40" customWidth="1"/>
    <col min="7491" max="7491" width="8.42578125" style="40" customWidth="1"/>
    <col min="7492" max="7503" width="8.7109375" style="40" customWidth="1"/>
    <col min="7504" max="7696" width="9.140625" style="40"/>
    <col min="7697" max="7697" width="6" style="40" customWidth="1"/>
    <col min="7698" max="7698" width="26.7109375" style="40" customWidth="1"/>
    <col min="7699" max="7734" width="0" style="40" hidden="1" customWidth="1"/>
    <col min="7735" max="7746" width="9.140625" style="40" customWidth="1"/>
    <col min="7747" max="7747" width="8.42578125" style="40" customWidth="1"/>
    <col min="7748" max="7759" width="8.7109375" style="40" customWidth="1"/>
    <col min="7760" max="7952" width="9.140625" style="40"/>
    <col min="7953" max="7953" width="6" style="40" customWidth="1"/>
    <col min="7954" max="7954" width="26.7109375" style="40" customWidth="1"/>
    <col min="7955" max="7990" width="0" style="40" hidden="1" customWidth="1"/>
    <col min="7991" max="8002" width="9.140625" style="40" customWidth="1"/>
    <col min="8003" max="8003" width="8.42578125" style="40" customWidth="1"/>
    <col min="8004" max="8015" width="8.7109375" style="40" customWidth="1"/>
    <col min="8016" max="8208" width="9.140625" style="40"/>
    <col min="8209" max="8209" width="6" style="40" customWidth="1"/>
    <col min="8210" max="8210" width="26.7109375" style="40" customWidth="1"/>
    <col min="8211" max="8246" width="0" style="40" hidden="1" customWidth="1"/>
    <col min="8247" max="8258" width="9.140625" style="40" customWidth="1"/>
    <col min="8259" max="8259" width="8.42578125" style="40" customWidth="1"/>
    <col min="8260" max="8271" width="8.7109375" style="40" customWidth="1"/>
    <col min="8272" max="8464" width="9.140625" style="40"/>
    <col min="8465" max="8465" width="6" style="40" customWidth="1"/>
    <col min="8466" max="8466" width="26.7109375" style="40" customWidth="1"/>
    <col min="8467" max="8502" width="0" style="40" hidden="1" customWidth="1"/>
    <col min="8503" max="8514" width="9.140625" style="40" customWidth="1"/>
    <col min="8515" max="8515" width="8.42578125" style="40" customWidth="1"/>
    <col min="8516" max="8527" width="8.7109375" style="40" customWidth="1"/>
    <col min="8528" max="8720" width="9.140625" style="40"/>
    <col min="8721" max="8721" width="6" style="40" customWidth="1"/>
    <col min="8722" max="8722" width="26.7109375" style="40" customWidth="1"/>
    <col min="8723" max="8758" width="0" style="40" hidden="1" customWidth="1"/>
    <col min="8759" max="8770" width="9.140625" style="40" customWidth="1"/>
    <col min="8771" max="8771" width="8.42578125" style="40" customWidth="1"/>
    <col min="8772" max="8783" width="8.7109375" style="40" customWidth="1"/>
    <col min="8784" max="8976" width="9.140625" style="40"/>
    <col min="8977" max="8977" width="6" style="40" customWidth="1"/>
    <col min="8978" max="8978" width="26.7109375" style="40" customWidth="1"/>
    <col min="8979" max="9014" width="0" style="40" hidden="1" customWidth="1"/>
    <col min="9015" max="9026" width="9.140625" style="40" customWidth="1"/>
    <col min="9027" max="9027" width="8.42578125" style="40" customWidth="1"/>
    <col min="9028" max="9039" width="8.7109375" style="40" customWidth="1"/>
    <col min="9040" max="9232" width="9.140625" style="40"/>
    <col min="9233" max="9233" width="6" style="40" customWidth="1"/>
    <col min="9234" max="9234" width="26.7109375" style="40" customWidth="1"/>
    <col min="9235" max="9270" width="0" style="40" hidden="1" customWidth="1"/>
    <col min="9271" max="9282" width="9.140625" style="40" customWidth="1"/>
    <col min="9283" max="9283" width="8.42578125" style="40" customWidth="1"/>
    <col min="9284" max="9295" width="8.7109375" style="40" customWidth="1"/>
    <col min="9296" max="9488" width="9.140625" style="40"/>
    <col min="9489" max="9489" width="6" style="40" customWidth="1"/>
    <col min="9490" max="9490" width="26.7109375" style="40" customWidth="1"/>
    <col min="9491" max="9526" width="0" style="40" hidden="1" customWidth="1"/>
    <col min="9527" max="9538" width="9.140625" style="40" customWidth="1"/>
    <col min="9539" max="9539" width="8.42578125" style="40" customWidth="1"/>
    <col min="9540" max="9551" width="8.7109375" style="40" customWidth="1"/>
    <col min="9552" max="9744" width="9.140625" style="40"/>
    <col min="9745" max="9745" width="6" style="40" customWidth="1"/>
    <col min="9746" max="9746" width="26.7109375" style="40" customWidth="1"/>
    <col min="9747" max="9782" width="0" style="40" hidden="1" customWidth="1"/>
    <col min="9783" max="9794" width="9.140625" style="40" customWidth="1"/>
    <col min="9795" max="9795" width="8.42578125" style="40" customWidth="1"/>
    <col min="9796" max="9807" width="8.7109375" style="40" customWidth="1"/>
    <col min="9808" max="10000" width="9.140625" style="40"/>
    <col min="10001" max="10001" width="6" style="40" customWidth="1"/>
    <col min="10002" max="10002" width="26.7109375" style="40" customWidth="1"/>
    <col min="10003" max="10038" width="0" style="40" hidden="1" customWidth="1"/>
    <col min="10039" max="10050" width="9.140625" style="40" customWidth="1"/>
    <col min="10051" max="10051" width="8.42578125" style="40" customWidth="1"/>
    <col min="10052" max="10063" width="8.7109375" style="40" customWidth="1"/>
    <col min="10064" max="10256" width="9.140625" style="40"/>
    <col min="10257" max="10257" width="6" style="40" customWidth="1"/>
    <col min="10258" max="10258" width="26.7109375" style="40" customWidth="1"/>
    <col min="10259" max="10294" width="0" style="40" hidden="1" customWidth="1"/>
    <col min="10295" max="10306" width="9.140625" style="40" customWidth="1"/>
    <col min="10307" max="10307" width="8.42578125" style="40" customWidth="1"/>
    <col min="10308" max="10319" width="8.7109375" style="40" customWidth="1"/>
    <col min="10320" max="10512" width="9.140625" style="40"/>
    <col min="10513" max="10513" width="6" style="40" customWidth="1"/>
    <col min="10514" max="10514" width="26.7109375" style="40" customWidth="1"/>
    <col min="10515" max="10550" width="0" style="40" hidden="1" customWidth="1"/>
    <col min="10551" max="10562" width="9.140625" style="40" customWidth="1"/>
    <col min="10563" max="10563" width="8.42578125" style="40" customWidth="1"/>
    <col min="10564" max="10575" width="8.7109375" style="40" customWidth="1"/>
    <col min="10576" max="10768" width="9.140625" style="40"/>
    <col min="10769" max="10769" width="6" style="40" customWidth="1"/>
    <col min="10770" max="10770" width="26.7109375" style="40" customWidth="1"/>
    <col min="10771" max="10806" width="0" style="40" hidden="1" customWidth="1"/>
    <col min="10807" max="10818" width="9.140625" style="40" customWidth="1"/>
    <col min="10819" max="10819" width="8.42578125" style="40" customWidth="1"/>
    <col min="10820" max="10831" width="8.7109375" style="40" customWidth="1"/>
    <col min="10832" max="11024" width="9.140625" style="40"/>
    <col min="11025" max="11025" width="6" style="40" customWidth="1"/>
    <col min="11026" max="11026" width="26.7109375" style="40" customWidth="1"/>
    <col min="11027" max="11062" width="0" style="40" hidden="1" customWidth="1"/>
    <col min="11063" max="11074" width="9.140625" style="40" customWidth="1"/>
    <col min="11075" max="11075" width="8.42578125" style="40" customWidth="1"/>
    <col min="11076" max="11087" width="8.7109375" style="40" customWidth="1"/>
    <col min="11088" max="11280" width="9.140625" style="40"/>
    <col min="11281" max="11281" width="6" style="40" customWidth="1"/>
    <col min="11282" max="11282" width="26.7109375" style="40" customWidth="1"/>
    <col min="11283" max="11318" width="0" style="40" hidden="1" customWidth="1"/>
    <col min="11319" max="11330" width="9.140625" style="40" customWidth="1"/>
    <col min="11331" max="11331" width="8.42578125" style="40" customWidth="1"/>
    <col min="11332" max="11343" width="8.7109375" style="40" customWidth="1"/>
    <col min="11344" max="11536" width="9.140625" style="40"/>
    <col min="11537" max="11537" width="6" style="40" customWidth="1"/>
    <col min="11538" max="11538" width="26.7109375" style="40" customWidth="1"/>
    <col min="11539" max="11574" width="0" style="40" hidden="1" customWidth="1"/>
    <col min="11575" max="11586" width="9.140625" style="40" customWidth="1"/>
    <col min="11587" max="11587" width="8.42578125" style="40" customWidth="1"/>
    <col min="11588" max="11599" width="8.7109375" style="40" customWidth="1"/>
    <col min="11600" max="11792" width="9.140625" style="40"/>
    <col min="11793" max="11793" width="6" style="40" customWidth="1"/>
    <col min="11794" max="11794" width="26.7109375" style="40" customWidth="1"/>
    <col min="11795" max="11830" width="0" style="40" hidden="1" customWidth="1"/>
    <col min="11831" max="11842" width="9.140625" style="40" customWidth="1"/>
    <col min="11843" max="11843" width="8.42578125" style="40" customWidth="1"/>
    <col min="11844" max="11855" width="8.7109375" style="40" customWidth="1"/>
    <col min="11856" max="12048" width="9.140625" style="40"/>
    <col min="12049" max="12049" width="6" style="40" customWidth="1"/>
    <col min="12050" max="12050" width="26.7109375" style="40" customWidth="1"/>
    <col min="12051" max="12086" width="0" style="40" hidden="1" customWidth="1"/>
    <col min="12087" max="12098" width="9.140625" style="40" customWidth="1"/>
    <col min="12099" max="12099" width="8.42578125" style="40" customWidth="1"/>
    <col min="12100" max="12111" width="8.7109375" style="40" customWidth="1"/>
    <col min="12112" max="12304" width="9.140625" style="40"/>
    <col min="12305" max="12305" width="6" style="40" customWidth="1"/>
    <col min="12306" max="12306" width="26.7109375" style="40" customWidth="1"/>
    <col min="12307" max="12342" width="0" style="40" hidden="1" customWidth="1"/>
    <col min="12343" max="12354" width="9.140625" style="40" customWidth="1"/>
    <col min="12355" max="12355" width="8.42578125" style="40" customWidth="1"/>
    <col min="12356" max="12367" width="8.7109375" style="40" customWidth="1"/>
    <col min="12368" max="12560" width="9.140625" style="40"/>
    <col min="12561" max="12561" width="6" style="40" customWidth="1"/>
    <col min="12562" max="12562" width="26.7109375" style="40" customWidth="1"/>
    <col min="12563" max="12598" width="0" style="40" hidden="1" customWidth="1"/>
    <col min="12599" max="12610" width="9.140625" style="40" customWidth="1"/>
    <col min="12611" max="12611" width="8.42578125" style="40" customWidth="1"/>
    <col min="12612" max="12623" width="8.7109375" style="40" customWidth="1"/>
    <col min="12624" max="12816" width="9.140625" style="40"/>
    <col min="12817" max="12817" width="6" style="40" customWidth="1"/>
    <col min="12818" max="12818" width="26.7109375" style="40" customWidth="1"/>
    <col min="12819" max="12854" width="0" style="40" hidden="1" customWidth="1"/>
    <col min="12855" max="12866" width="9.140625" style="40" customWidth="1"/>
    <col min="12867" max="12867" width="8.42578125" style="40" customWidth="1"/>
    <col min="12868" max="12879" width="8.7109375" style="40" customWidth="1"/>
    <col min="12880" max="13072" width="9.140625" style="40"/>
    <col min="13073" max="13073" width="6" style="40" customWidth="1"/>
    <col min="13074" max="13074" width="26.7109375" style="40" customWidth="1"/>
    <col min="13075" max="13110" width="0" style="40" hidden="1" customWidth="1"/>
    <col min="13111" max="13122" width="9.140625" style="40" customWidth="1"/>
    <col min="13123" max="13123" width="8.42578125" style="40" customWidth="1"/>
    <col min="13124" max="13135" width="8.7109375" style="40" customWidth="1"/>
    <col min="13136" max="13328" width="9.140625" style="40"/>
    <col min="13329" max="13329" width="6" style="40" customWidth="1"/>
    <col min="13330" max="13330" width="26.7109375" style="40" customWidth="1"/>
    <col min="13331" max="13366" width="0" style="40" hidden="1" customWidth="1"/>
    <col min="13367" max="13378" width="9.140625" style="40" customWidth="1"/>
    <col min="13379" max="13379" width="8.42578125" style="40" customWidth="1"/>
    <col min="13380" max="13391" width="8.7109375" style="40" customWidth="1"/>
    <col min="13392" max="13584" width="9.140625" style="40"/>
    <col min="13585" max="13585" width="6" style="40" customWidth="1"/>
    <col min="13586" max="13586" width="26.7109375" style="40" customWidth="1"/>
    <col min="13587" max="13622" width="0" style="40" hidden="1" customWidth="1"/>
    <col min="13623" max="13634" width="9.140625" style="40" customWidth="1"/>
    <col min="13635" max="13635" width="8.42578125" style="40" customWidth="1"/>
    <col min="13636" max="13647" width="8.7109375" style="40" customWidth="1"/>
    <col min="13648" max="13840" width="9.140625" style="40"/>
    <col min="13841" max="13841" width="6" style="40" customWidth="1"/>
    <col min="13842" max="13842" width="26.7109375" style="40" customWidth="1"/>
    <col min="13843" max="13878" width="0" style="40" hidden="1" customWidth="1"/>
    <col min="13879" max="13890" width="9.140625" style="40" customWidth="1"/>
    <col min="13891" max="13891" width="8.42578125" style="40" customWidth="1"/>
    <col min="13892" max="13903" width="8.7109375" style="40" customWidth="1"/>
    <col min="13904" max="14096" width="9.140625" style="40"/>
    <col min="14097" max="14097" width="6" style="40" customWidth="1"/>
    <col min="14098" max="14098" width="26.7109375" style="40" customWidth="1"/>
    <col min="14099" max="14134" width="0" style="40" hidden="1" customWidth="1"/>
    <col min="14135" max="14146" width="9.140625" style="40" customWidth="1"/>
    <col min="14147" max="14147" width="8.42578125" style="40" customWidth="1"/>
    <col min="14148" max="14159" width="8.7109375" style="40" customWidth="1"/>
    <col min="14160" max="14352" width="9.140625" style="40"/>
    <col min="14353" max="14353" width="6" style="40" customWidth="1"/>
    <col min="14354" max="14354" width="26.7109375" style="40" customWidth="1"/>
    <col min="14355" max="14390" width="0" style="40" hidden="1" customWidth="1"/>
    <col min="14391" max="14402" width="9.140625" style="40" customWidth="1"/>
    <col min="14403" max="14403" width="8.42578125" style="40" customWidth="1"/>
    <col min="14404" max="14415" width="8.7109375" style="40" customWidth="1"/>
    <col min="14416" max="14608" width="9.140625" style="40"/>
    <col min="14609" max="14609" width="6" style="40" customWidth="1"/>
    <col min="14610" max="14610" width="26.7109375" style="40" customWidth="1"/>
    <col min="14611" max="14646" width="0" style="40" hidden="1" customWidth="1"/>
    <col min="14647" max="14658" width="9.140625" style="40" customWidth="1"/>
    <col min="14659" max="14659" width="8.42578125" style="40" customWidth="1"/>
    <col min="14660" max="14671" width="8.7109375" style="40" customWidth="1"/>
    <col min="14672" max="14864" width="9.140625" style="40"/>
    <col min="14865" max="14865" width="6" style="40" customWidth="1"/>
    <col min="14866" max="14866" width="26.7109375" style="40" customWidth="1"/>
    <col min="14867" max="14902" width="0" style="40" hidden="1" customWidth="1"/>
    <col min="14903" max="14914" width="9.140625" style="40" customWidth="1"/>
    <col min="14915" max="14915" width="8.42578125" style="40" customWidth="1"/>
    <col min="14916" max="14927" width="8.7109375" style="40" customWidth="1"/>
    <col min="14928" max="15120" width="9.140625" style="40"/>
    <col min="15121" max="15121" width="6" style="40" customWidth="1"/>
    <col min="15122" max="15122" width="26.7109375" style="40" customWidth="1"/>
    <col min="15123" max="15158" width="0" style="40" hidden="1" customWidth="1"/>
    <col min="15159" max="15170" width="9.140625" style="40" customWidth="1"/>
    <col min="15171" max="15171" width="8.42578125" style="40" customWidth="1"/>
    <col min="15172" max="15183" width="8.7109375" style="40" customWidth="1"/>
    <col min="15184" max="15376" width="9.140625" style="40"/>
    <col min="15377" max="15377" width="6" style="40" customWidth="1"/>
    <col min="15378" max="15378" width="26.7109375" style="40" customWidth="1"/>
    <col min="15379" max="15414" width="0" style="40" hidden="1" customWidth="1"/>
    <col min="15415" max="15426" width="9.140625" style="40" customWidth="1"/>
    <col min="15427" max="15427" width="8.42578125" style="40" customWidth="1"/>
    <col min="15428" max="15439" width="8.7109375" style="40" customWidth="1"/>
    <col min="15440" max="15632" width="9.140625" style="40"/>
    <col min="15633" max="15633" width="6" style="40" customWidth="1"/>
    <col min="15634" max="15634" width="26.7109375" style="40" customWidth="1"/>
    <col min="15635" max="15670" width="0" style="40" hidden="1" customWidth="1"/>
    <col min="15671" max="15682" width="9.140625" style="40" customWidth="1"/>
    <col min="15683" max="15683" width="8.42578125" style="40" customWidth="1"/>
    <col min="15684" max="15695" width="8.7109375" style="40" customWidth="1"/>
    <col min="15696" max="15888" width="9.140625" style="40"/>
    <col min="15889" max="15889" width="6" style="40" customWidth="1"/>
    <col min="15890" max="15890" width="26.7109375" style="40" customWidth="1"/>
    <col min="15891" max="15926" width="0" style="40" hidden="1" customWidth="1"/>
    <col min="15927" max="15938" width="9.140625" style="40" customWidth="1"/>
    <col min="15939" max="15939" width="8.42578125" style="40" customWidth="1"/>
    <col min="15940" max="15951" width="8.7109375" style="40" customWidth="1"/>
    <col min="15952" max="16144" width="9.140625" style="40"/>
    <col min="16145" max="16145" width="6" style="40" customWidth="1"/>
    <col min="16146" max="16146" width="26.7109375" style="40" customWidth="1"/>
    <col min="16147" max="16182" width="0" style="40" hidden="1" customWidth="1"/>
    <col min="16183" max="16194" width="9.140625" style="40" customWidth="1"/>
    <col min="16195" max="16195" width="8.42578125" style="40" customWidth="1"/>
    <col min="16196" max="16207" width="8.7109375" style="40" customWidth="1"/>
    <col min="16208" max="16384" width="9.140625" style="40"/>
  </cols>
  <sheetData>
    <row r="1" spans="1:82" ht="19.149999999999999" customHeight="1" x14ac:dyDescent="0.25">
      <c r="A1" s="49">
        <v>18</v>
      </c>
      <c r="B1" s="273" t="s">
        <v>68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82" ht="15" customHeight="1" x14ac:dyDescent="0.25">
      <c r="A2" s="274">
        <v>21</v>
      </c>
      <c r="B2" s="274"/>
      <c r="C2" s="275"/>
      <c r="D2" s="275"/>
      <c r="E2" s="275"/>
      <c r="F2" s="275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2" ht="19.899999999999999" customHeight="1" x14ac:dyDescent="0.25">
      <c r="A3" s="277" t="s">
        <v>0</v>
      </c>
      <c r="B3" s="279" t="s">
        <v>58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1"/>
      <c r="AO3" s="272" t="s">
        <v>31</v>
      </c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</row>
    <row r="4" spans="1:82" s="80" customFormat="1" ht="12" x14ac:dyDescent="0.2">
      <c r="A4" s="278"/>
      <c r="B4" s="108" t="s">
        <v>55</v>
      </c>
      <c r="C4" s="108" t="s">
        <v>35</v>
      </c>
      <c r="D4" s="109" t="s">
        <v>36</v>
      </c>
      <c r="E4" s="109" t="s">
        <v>37</v>
      </c>
      <c r="F4" s="109" t="s">
        <v>38</v>
      </c>
      <c r="G4" s="109" t="s">
        <v>39</v>
      </c>
      <c r="H4" s="109" t="s">
        <v>40</v>
      </c>
      <c r="I4" s="109" t="s">
        <v>41</v>
      </c>
      <c r="J4" s="109" t="s">
        <v>42</v>
      </c>
      <c r="K4" s="109" t="s">
        <v>43</v>
      </c>
      <c r="L4" s="109" t="s">
        <v>44</v>
      </c>
      <c r="M4" s="109" t="s">
        <v>45</v>
      </c>
      <c r="N4" s="109" t="s">
        <v>34</v>
      </c>
      <c r="O4" s="109" t="s">
        <v>89</v>
      </c>
      <c r="P4" s="109" t="s">
        <v>103</v>
      </c>
      <c r="Q4" s="109" t="s">
        <v>104</v>
      </c>
      <c r="R4" s="109" t="s">
        <v>38</v>
      </c>
      <c r="S4" s="109" t="str">
        <f>Вкл.ФЛ.все!S4</f>
        <v>май.21</v>
      </c>
      <c r="T4" s="109" t="s">
        <v>107</v>
      </c>
      <c r="U4" s="109" t="s">
        <v>108</v>
      </c>
      <c r="V4" s="109" t="s">
        <v>109</v>
      </c>
      <c r="W4" s="109" t="s">
        <v>111</v>
      </c>
      <c r="X4" s="109" t="s">
        <v>112</v>
      </c>
      <c r="Y4" s="109" t="s">
        <v>113</v>
      </c>
      <c r="Z4" s="109" t="s">
        <v>114</v>
      </c>
      <c r="AA4" s="109" t="s">
        <v>115</v>
      </c>
      <c r="AB4" s="109" t="s">
        <v>117</v>
      </c>
      <c r="AC4" s="109" t="s">
        <v>118</v>
      </c>
      <c r="AD4" s="109" t="s">
        <v>119</v>
      </c>
      <c r="AE4" s="109" t="s">
        <v>122</v>
      </c>
      <c r="AF4" s="109" t="s">
        <v>130</v>
      </c>
      <c r="AG4" s="109" t="s">
        <v>133</v>
      </c>
      <c r="AH4" s="109" t="s">
        <v>174</v>
      </c>
      <c r="AI4" s="109" t="s">
        <v>175</v>
      </c>
      <c r="AJ4" s="109" t="s">
        <v>176</v>
      </c>
      <c r="AK4" s="109" t="s">
        <v>177</v>
      </c>
      <c r="AL4" s="109" t="s">
        <v>184</v>
      </c>
      <c r="AM4" s="109" t="str">
        <f>Вкл.ФЛ.все!AM4</f>
        <v>янв.23</v>
      </c>
      <c r="AO4" s="110" t="s">
        <v>55</v>
      </c>
      <c r="AP4" s="110" t="s">
        <v>35</v>
      </c>
      <c r="AQ4" s="110" t="s">
        <v>36</v>
      </c>
      <c r="AR4" s="110" t="s">
        <v>37</v>
      </c>
      <c r="AS4" s="110" t="s">
        <v>38</v>
      </c>
      <c r="AT4" s="110" t="s">
        <v>39</v>
      </c>
      <c r="AU4" s="110" t="s">
        <v>40</v>
      </c>
      <c r="AV4" s="110" t="s">
        <v>41</v>
      </c>
      <c r="AW4" s="110" t="s">
        <v>42</v>
      </c>
      <c r="AX4" s="110" t="s">
        <v>43</v>
      </c>
      <c r="AY4" s="110" t="s">
        <v>44</v>
      </c>
      <c r="AZ4" s="110" t="s">
        <v>45</v>
      </c>
      <c r="BA4" s="110" t="s">
        <v>34</v>
      </c>
      <c r="BB4" s="110" t="s">
        <v>89</v>
      </c>
      <c r="BC4" s="110" t="str">
        <f>КРЕДИТЫ!Q59</f>
        <v>фев.21</v>
      </c>
      <c r="BD4" s="110" t="str">
        <f>КРЕДИТЫ!R59</f>
        <v>мар.21</v>
      </c>
      <c r="BE4" s="110" t="str">
        <f>КРЕДИТЫ!S59</f>
        <v>апр.21</v>
      </c>
      <c r="BF4" s="110" t="str">
        <f>КРЕДИТЫ!T59</f>
        <v>май.21</v>
      </c>
      <c r="BG4" s="110" t="s">
        <v>107</v>
      </c>
      <c r="BH4" s="110" t="s">
        <v>108</v>
      </c>
      <c r="BI4" s="110" t="s">
        <v>109</v>
      </c>
      <c r="BJ4" s="110" t="s">
        <v>111</v>
      </c>
      <c r="BK4" s="110" t="s">
        <v>112</v>
      </c>
      <c r="BL4" s="110" t="s">
        <v>113</v>
      </c>
      <c r="BM4" s="110" t="s">
        <v>114</v>
      </c>
      <c r="BN4" s="110" t="s">
        <v>115</v>
      </c>
      <c r="BO4" s="110" t="s">
        <v>117</v>
      </c>
      <c r="BP4" s="110" t="s">
        <v>118</v>
      </c>
      <c r="BQ4" s="110" t="s">
        <v>119</v>
      </c>
      <c r="BR4" s="110" t="s">
        <v>122</v>
      </c>
      <c r="BS4" s="110" t="s">
        <v>130</v>
      </c>
      <c r="BT4" s="110" t="s">
        <v>133</v>
      </c>
      <c r="BU4" s="110" t="s">
        <v>174</v>
      </c>
      <c r="BV4" s="110" t="s">
        <v>175</v>
      </c>
      <c r="BW4" s="110" t="s">
        <v>176</v>
      </c>
      <c r="BX4" s="110" t="s">
        <v>177</v>
      </c>
      <c r="BY4" s="110" t="s">
        <v>184</v>
      </c>
      <c r="BZ4" s="110" t="str">
        <f>КРЕДИТЫ!AN59</f>
        <v>янв.23</v>
      </c>
    </row>
    <row r="5" spans="1:82" ht="15.75" x14ac:dyDescent="0.25">
      <c r="A5" s="51" t="s">
        <v>5</v>
      </c>
      <c r="B5" s="52">
        <v>7.2922544810898398</v>
      </c>
      <c r="C5" s="52">
        <v>7.3443808896122196</v>
      </c>
      <c r="D5" s="52">
        <v>7.24781579357896</v>
      </c>
      <c r="E5" s="52">
        <v>7.04733303522905</v>
      </c>
      <c r="F5" s="52">
        <v>7.6716695094511298</v>
      </c>
      <c r="G5" s="52">
        <v>7.5480800244959196</v>
      </c>
      <c r="H5" s="52">
        <v>7.6151842896704203</v>
      </c>
      <c r="I5" s="52">
        <v>7.4368166918839904</v>
      </c>
      <c r="J5" s="52">
        <v>7.5891198902684804</v>
      </c>
      <c r="K5" s="52">
        <v>11.624234159538901</v>
      </c>
      <c r="L5" s="52">
        <v>11.328546113256699</v>
      </c>
      <c r="M5" s="52">
        <v>10.4596119247347</v>
      </c>
      <c r="N5" s="52">
        <v>10.5401215431118</v>
      </c>
      <c r="O5" s="52">
        <v>9.8031631861620472</v>
      </c>
      <c r="P5" s="52">
        <v>10.286229896811488</v>
      </c>
      <c r="Q5" s="185">
        <v>11.0204482738122</v>
      </c>
      <c r="R5" s="185">
        <v>11.10526190532287</v>
      </c>
      <c r="S5" s="185">
        <v>11.869924210087005</v>
      </c>
      <c r="T5" s="185">
        <v>12.122432515012168</v>
      </c>
      <c r="U5" s="185">
        <v>12.537031843437026</v>
      </c>
      <c r="V5" s="185">
        <v>12.836781409936531</v>
      </c>
      <c r="W5" s="185">
        <v>12.919431851350932</v>
      </c>
      <c r="X5" s="185">
        <v>12.510323070255341</v>
      </c>
      <c r="Y5" s="185">
        <v>11.568913648743502</v>
      </c>
      <c r="Z5" s="185">
        <v>9.1388878351723797</v>
      </c>
      <c r="AA5" s="185">
        <v>8.9940268500710836</v>
      </c>
      <c r="AB5" s="185">
        <v>8.7449037666592382</v>
      </c>
      <c r="AC5" s="185">
        <v>11.556383388732037</v>
      </c>
      <c r="AD5" s="185">
        <v>13.465097799995625</v>
      </c>
      <c r="AE5" s="185">
        <v>13.814417964131765</v>
      </c>
      <c r="AF5" s="185">
        <v>12.3190133373365</v>
      </c>
      <c r="AG5" s="185">
        <v>10.257498369813206</v>
      </c>
      <c r="AH5" s="185">
        <v>9.7090807011108708</v>
      </c>
      <c r="AI5" s="185">
        <v>9.2073242580556922</v>
      </c>
      <c r="AJ5" s="185">
        <v>8.6574489906944052</v>
      </c>
      <c r="AK5" s="185">
        <v>8.3965814627918522</v>
      </c>
      <c r="AL5" s="185">
        <v>7.8508084207535971</v>
      </c>
      <c r="AM5" s="185">
        <f>IFERROR(VLOOKUP(A5,Обнов[],$A$1,FALSE),"-")</f>
        <v>7.6816425022993657</v>
      </c>
      <c r="AO5" s="57">
        <v>1.0395733562274501</v>
      </c>
      <c r="AP5" s="57">
        <v>1.04938461572667</v>
      </c>
      <c r="AQ5" s="57">
        <v>1.0729827407993</v>
      </c>
      <c r="AR5" s="57">
        <v>1.0738302404934601</v>
      </c>
      <c r="AS5" s="57">
        <v>1.0405850359748501</v>
      </c>
      <c r="AT5" s="57">
        <v>1.0250690821030699</v>
      </c>
      <c r="AU5" s="57">
        <v>0.986596588963775</v>
      </c>
      <c r="AV5" s="57">
        <v>0.95607013739411895</v>
      </c>
      <c r="AW5" s="57">
        <v>0.90845408209825895</v>
      </c>
      <c r="AX5" s="57">
        <v>1.01766383395076</v>
      </c>
      <c r="AY5" s="57">
        <v>1.0219021445893699</v>
      </c>
      <c r="AZ5" s="57">
        <v>1.01539395892708</v>
      </c>
      <c r="BA5" s="57">
        <v>1.1498656667729501</v>
      </c>
      <c r="BB5" s="57">
        <v>1.2717076201993422</v>
      </c>
      <c r="BC5" s="57">
        <v>1.0608370571914081</v>
      </c>
      <c r="BD5" s="179">
        <v>1.0183139997530399</v>
      </c>
      <c r="BE5" s="179">
        <v>1.0209292232896137</v>
      </c>
      <c r="BF5" s="179">
        <v>1.0531121670735959</v>
      </c>
      <c r="BG5" s="179">
        <v>1.0813433341533931</v>
      </c>
      <c r="BH5" s="179">
        <v>1.4879278794809669</v>
      </c>
      <c r="BI5" s="179">
        <v>1.9015226903130951</v>
      </c>
      <c r="BJ5" s="179">
        <v>2.0030567575653047</v>
      </c>
      <c r="BK5" s="179">
        <v>2.1388396821448263</v>
      </c>
      <c r="BL5" s="179">
        <v>2.2792940010119147</v>
      </c>
      <c r="BM5" s="179">
        <v>2.3652972072253351</v>
      </c>
      <c r="BN5" s="179">
        <v>2.3915260630712987</v>
      </c>
      <c r="BO5" s="179">
        <v>2.4479583644111496</v>
      </c>
      <c r="BP5" s="179">
        <v>2.9361924632002423</v>
      </c>
      <c r="BQ5" s="179">
        <v>3.5956556817876448</v>
      </c>
      <c r="BR5" s="179">
        <v>3.6316880993609222</v>
      </c>
      <c r="BS5" s="179">
        <v>3.7160138249524199</v>
      </c>
      <c r="BT5" s="179">
        <v>3.5965524526773738</v>
      </c>
      <c r="BU5" s="179">
        <v>3.3260531635023054</v>
      </c>
      <c r="BV5" s="179">
        <v>2.9067824201619077</v>
      </c>
      <c r="BW5" s="179">
        <v>2.6089098200427814</v>
      </c>
      <c r="BX5" s="179">
        <v>2.4911174377048932</v>
      </c>
      <c r="BY5" s="179">
        <v>2.329521289531383</v>
      </c>
      <c r="BZ5" s="179">
        <f>IFERROR(VLOOKUP(A5,Обнов[],$A$2,FALSE),"-")</f>
        <v>1.9571085812452671</v>
      </c>
    </row>
    <row r="6" spans="1:82" ht="15.75" x14ac:dyDescent="0.25">
      <c r="A6" s="51" t="s">
        <v>6</v>
      </c>
      <c r="B6" s="52">
        <v>7.9610170123177397</v>
      </c>
      <c r="C6" s="52">
        <v>7.4892636376043598</v>
      </c>
      <c r="D6" s="52">
        <v>7.4253298398632399</v>
      </c>
      <c r="E6" s="52">
        <v>7.3109235533430104</v>
      </c>
      <c r="F6" s="52">
        <v>7.7324892092063102</v>
      </c>
      <c r="G6" s="52">
        <v>7.9758518957910498</v>
      </c>
      <c r="H6" s="52">
        <v>7.5865111140421897</v>
      </c>
      <c r="I6" s="52">
        <v>7.4655607172792298</v>
      </c>
      <c r="J6" s="52">
        <v>7.4154896438328004</v>
      </c>
      <c r="K6" s="52">
        <v>10.5368433279946</v>
      </c>
      <c r="L6" s="52">
        <v>12.103439433259201</v>
      </c>
      <c r="M6" s="52">
        <v>12.456665368142801</v>
      </c>
      <c r="N6" s="52">
        <v>12.544998367730001</v>
      </c>
      <c r="O6" s="52">
        <v>12.126052987118785</v>
      </c>
      <c r="P6" s="52">
        <v>12.182487855751205</v>
      </c>
      <c r="Q6" s="185">
        <v>11.7953665534762</v>
      </c>
      <c r="R6" s="185">
        <v>11.808416880760886</v>
      </c>
      <c r="S6" s="185">
        <v>11.565135222611383</v>
      </c>
      <c r="T6" s="185">
        <v>11.80890275635905</v>
      </c>
      <c r="U6" s="185">
        <v>11.996179370280954</v>
      </c>
      <c r="V6" s="185">
        <v>12.59715513622452</v>
      </c>
      <c r="W6" s="185">
        <v>12.737955377070627</v>
      </c>
      <c r="X6" s="185">
        <v>12.47835727816911</v>
      </c>
      <c r="Y6" s="185">
        <v>11.547097262626126</v>
      </c>
      <c r="Z6" s="185">
        <v>10.282005564628417</v>
      </c>
      <c r="AA6" s="185">
        <v>9.3779562290147798</v>
      </c>
      <c r="AB6" s="185">
        <v>8.7570151249366823</v>
      </c>
      <c r="AC6" s="185">
        <v>11.230105190594807</v>
      </c>
      <c r="AD6" s="185">
        <v>12.786376488125542</v>
      </c>
      <c r="AE6" s="185">
        <v>12.919516801644178</v>
      </c>
      <c r="AF6" s="185">
        <v>12.3610940031404</v>
      </c>
      <c r="AG6" s="185">
        <v>10.850780687733282</v>
      </c>
      <c r="AH6" s="185">
        <v>9.8345982665040719</v>
      </c>
      <c r="AI6" s="185">
        <v>8.4719364371589716</v>
      </c>
      <c r="AJ6" s="185">
        <v>7.52828559658301</v>
      </c>
      <c r="AK6" s="185">
        <v>6.8206394434584157</v>
      </c>
      <c r="AL6" s="185">
        <v>6.3032229966054141</v>
      </c>
      <c r="AM6" s="185">
        <f>IFERROR(VLOOKUP(A6,Обнов[],$A$1,FALSE),"-")</f>
        <v>5.7416700184024902</v>
      </c>
      <c r="AO6" s="57">
        <v>1.3615598402600699</v>
      </c>
      <c r="AP6" s="57">
        <v>1.2463979913441801</v>
      </c>
      <c r="AQ6" s="57">
        <v>1.26022073763542</v>
      </c>
      <c r="AR6" s="57">
        <v>1.20929265407613</v>
      </c>
      <c r="AS6" s="57">
        <v>1.1255977391568399</v>
      </c>
      <c r="AT6" s="57">
        <v>1.0686548340753499</v>
      </c>
      <c r="AU6" s="57">
        <v>1.0740029398661799</v>
      </c>
      <c r="AV6" s="57">
        <v>1.10246304890754</v>
      </c>
      <c r="AW6" s="57">
        <v>1.0621288617006199</v>
      </c>
      <c r="AX6" s="57">
        <v>1.21958780858705</v>
      </c>
      <c r="AY6" s="57">
        <v>1.11042430700163</v>
      </c>
      <c r="AZ6" s="57">
        <v>1.06245179781763</v>
      </c>
      <c r="BA6" s="57">
        <v>1.0790931501513901</v>
      </c>
      <c r="BB6" s="57">
        <v>1.0943848271357328</v>
      </c>
      <c r="BC6" s="57">
        <v>1.0212942959286546</v>
      </c>
      <c r="BD6" s="179">
        <v>1.0205502621176199</v>
      </c>
      <c r="BE6" s="179">
        <v>1.0358847658030315</v>
      </c>
      <c r="BF6" s="179">
        <v>1.0698581831721274</v>
      </c>
      <c r="BG6" s="179">
        <v>1.0871424580050679</v>
      </c>
      <c r="BH6" s="179">
        <v>1.2309725141378325</v>
      </c>
      <c r="BI6" s="179">
        <v>1.397277686322564</v>
      </c>
      <c r="BJ6" s="179">
        <v>1.5512686438674312</v>
      </c>
      <c r="BK6" s="179">
        <v>1.7806281219386884</v>
      </c>
      <c r="BL6" s="179">
        <v>1.8814567296039522</v>
      </c>
      <c r="BM6" s="179">
        <v>1.9817181309010856</v>
      </c>
      <c r="BN6" s="179">
        <v>2.054194608471247</v>
      </c>
      <c r="BO6" s="179">
        <v>2.0540976487887761</v>
      </c>
      <c r="BP6" s="179">
        <v>2.6643856210917911</v>
      </c>
      <c r="BQ6" s="179">
        <v>3.9449975156355976</v>
      </c>
      <c r="BR6" s="179">
        <v>4.4260500228558728</v>
      </c>
      <c r="BS6" s="179">
        <v>4.5546883972952799</v>
      </c>
      <c r="BT6" s="179">
        <v>4.5358752273172538</v>
      </c>
      <c r="BU6" s="179">
        <v>4.187645337430471</v>
      </c>
      <c r="BV6" s="179">
        <v>3.7226027846156278</v>
      </c>
      <c r="BW6" s="179">
        <v>3.1230143561265544</v>
      </c>
      <c r="BX6" s="179">
        <v>2.3214429553497551</v>
      </c>
      <c r="BY6" s="179">
        <v>2.1817173372132466</v>
      </c>
      <c r="BZ6" s="179">
        <f>IFERROR(VLOOKUP(A6,Обнов[],$A$2,FALSE),"-")</f>
        <v>1.6609015602682937</v>
      </c>
    </row>
    <row r="7" spans="1:82" ht="15.75" x14ac:dyDescent="0.25">
      <c r="A7" s="51" t="s">
        <v>8</v>
      </c>
      <c r="B7" s="52">
        <v>7.7536071530239798</v>
      </c>
      <c r="C7" s="52">
        <v>7.9236967594779504</v>
      </c>
      <c r="D7" s="52">
        <v>8.0298635469410993</v>
      </c>
      <c r="E7" s="52">
        <v>7.9869212239838401</v>
      </c>
      <c r="F7" s="52">
        <v>8.2416610855327601</v>
      </c>
      <c r="G7" s="52">
        <v>8.7636965389585608</v>
      </c>
      <c r="H7" s="52">
        <v>9.1463442474826007</v>
      </c>
      <c r="I7" s="52">
        <v>8.7260941248386104</v>
      </c>
      <c r="J7" s="52">
        <v>8.0915464573008808</v>
      </c>
      <c r="K7" s="52">
        <v>12.144927470914199</v>
      </c>
      <c r="L7" s="52">
        <v>13.025292560345299</v>
      </c>
      <c r="M7" s="52">
        <v>12.629361083773301</v>
      </c>
      <c r="N7" s="52">
        <v>12.4880913890849</v>
      </c>
      <c r="O7" s="52">
        <v>12.118621731995011</v>
      </c>
      <c r="P7" s="52">
        <v>11.635152534541005</v>
      </c>
      <c r="Q7" s="185">
        <v>10.9323818358941</v>
      </c>
      <c r="R7" s="185">
        <v>10.016357520478614</v>
      </c>
      <c r="S7" s="185">
        <v>9.4237476172975576</v>
      </c>
      <c r="T7" s="185">
        <v>9.0357829496271833</v>
      </c>
      <c r="U7" s="185">
        <v>8.9752305356160669</v>
      </c>
      <c r="V7" s="185">
        <v>9.2469974703181386</v>
      </c>
      <c r="W7" s="185">
        <v>9.1773654195043601</v>
      </c>
      <c r="X7" s="185">
        <v>8.5296228355951218</v>
      </c>
      <c r="Y7" s="185">
        <v>7.7061518666063149</v>
      </c>
      <c r="Z7" s="185">
        <v>6.7326813627951658</v>
      </c>
      <c r="AA7" s="185">
        <v>4.9629668929354684</v>
      </c>
      <c r="AB7" s="185">
        <v>4.6621218313490225</v>
      </c>
      <c r="AC7" s="185">
        <v>6.7407039079405751</v>
      </c>
      <c r="AD7" s="185">
        <v>10.856193688923364</v>
      </c>
      <c r="AE7" s="185">
        <v>11.511870401143394</v>
      </c>
      <c r="AF7" s="185">
        <v>9.4380341259493008</v>
      </c>
      <c r="AG7" s="185">
        <v>5.5025517671255182</v>
      </c>
      <c r="AH7" s="185">
        <v>3.146311260606701</v>
      </c>
      <c r="AI7" s="185">
        <v>1.5930705556339402</v>
      </c>
      <c r="AJ7" s="185">
        <v>0.83735764144015978</v>
      </c>
      <c r="AK7" s="185">
        <v>0.5216531248535583</v>
      </c>
      <c r="AL7" s="185">
        <v>0.34852394675467718</v>
      </c>
      <c r="AM7" s="185">
        <f>IFERROR(VLOOKUP(A7,Обнов[],$A$1,FALSE),"-")</f>
        <v>0.29916502108121429</v>
      </c>
      <c r="AO7" s="57">
        <v>3.4374216415735001E-2</v>
      </c>
      <c r="AP7" s="57">
        <v>3.7523191243017902E-2</v>
      </c>
      <c r="AQ7" s="57">
        <v>3.5145726224996302E-2</v>
      </c>
      <c r="AR7" s="57">
        <v>1.8544689908003901E-2</v>
      </c>
      <c r="AS7" s="57">
        <v>2.7883739029133298E-3</v>
      </c>
      <c r="AT7" s="57">
        <v>3.6625914482440198E-3</v>
      </c>
      <c r="AU7" s="57">
        <v>2.8353795988138499E-3</v>
      </c>
      <c r="AV7" s="57">
        <v>1.8126430178495899E-3</v>
      </c>
      <c r="AW7" s="57">
        <v>1.6684388238080001E-3</v>
      </c>
      <c r="AX7" s="57">
        <v>1.2768217587329101E-3</v>
      </c>
      <c r="AY7" s="57">
        <v>1.20819939937566E-3</v>
      </c>
      <c r="AZ7" s="57">
        <v>1.4515195725097801E-3</v>
      </c>
      <c r="BA7" s="57">
        <v>1.51249604593974E-3</v>
      </c>
      <c r="BB7" s="57">
        <v>1.3441357509101479E-3</v>
      </c>
      <c r="BC7" s="57">
        <v>1.341404797679727E-3</v>
      </c>
      <c r="BD7" s="179">
        <v>1.2736398999409701E-3</v>
      </c>
      <c r="BE7" s="179">
        <v>1.2466622262970832E-3</v>
      </c>
      <c r="BF7" s="179">
        <v>1.340105782118515E-3</v>
      </c>
      <c r="BG7" s="179">
        <v>1.5663583222394971E-3</v>
      </c>
      <c r="BH7" s="179">
        <v>5.0111955764168298E-2</v>
      </c>
      <c r="BI7" s="179">
        <v>0.12002032038690467</v>
      </c>
      <c r="BJ7" s="179">
        <v>0.12645022099928888</v>
      </c>
      <c r="BK7" s="179">
        <v>0.13307375617772932</v>
      </c>
      <c r="BL7" s="179">
        <v>0.11007671928384115</v>
      </c>
      <c r="BM7" s="179">
        <v>9.2945847785078486E-2</v>
      </c>
      <c r="BN7" s="179">
        <v>0.14235725975141938</v>
      </c>
      <c r="BO7" s="179">
        <v>7.2677667138147259E-2</v>
      </c>
      <c r="BP7" s="179">
        <v>6.2670708341600712E-2</v>
      </c>
      <c r="BQ7" s="179">
        <v>7.1336503499226642E-2</v>
      </c>
      <c r="BR7" s="179">
        <v>6.4125850156842024E-2</v>
      </c>
      <c r="BS7" s="179">
        <v>5.2426263855498402E-2</v>
      </c>
      <c r="BT7" s="179">
        <v>3.6963055558643536E-2</v>
      </c>
      <c r="BU7" s="179">
        <v>1.0200402658779076E-3</v>
      </c>
      <c r="BV7" s="179">
        <v>1.0060281381746162E-3</v>
      </c>
      <c r="BW7" s="179">
        <v>1.0000000000000002E-3</v>
      </c>
      <c r="BX7" s="179">
        <v>1E-3</v>
      </c>
      <c r="BY7" s="179">
        <v>2.237085351645469E-3</v>
      </c>
      <c r="BZ7" s="179">
        <f>IFERROR(VLOOKUP(A7,Обнов[],$A$2,FALSE),"-")</f>
        <v>7.7918737942941664E-3</v>
      </c>
    </row>
    <row r="8" spans="1:82" ht="15.75" x14ac:dyDescent="0.25">
      <c r="A8" s="51" t="s">
        <v>9</v>
      </c>
      <c r="B8" s="52">
        <v>8.2226905839993503</v>
      </c>
      <c r="C8" s="52">
        <v>8.3102134988161591</v>
      </c>
      <c r="D8" s="52">
        <v>8.1821507226360506</v>
      </c>
      <c r="E8" s="52">
        <v>8.2248995012283004</v>
      </c>
      <c r="F8" s="52">
        <v>8.8975273055153892</v>
      </c>
      <c r="G8" s="52">
        <v>9.3785697177156102</v>
      </c>
      <c r="H8" s="52">
        <v>9.4896992997238598</v>
      </c>
      <c r="I8" s="52">
        <v>9.5194960323199105</v>
      </c>
      <c r="J8" s="52">
        <v>9.4808351331998004</v>
      </c>
      <c r="K8" s="52">
        <v>13.7414288648097</v>
      </c>
      <c r="L8" s="52">
        <v>15.0307190249619</v>
      </c>
      <c r="M8" s="52">
        <v>13.678899299683399</v>
      </c>
      <c r="N8" s="52">
        <v>13.410992948049801</v>
      </c>
      <c r="O8" s="52">
        <v>13.37808958404846</v>
      </c>
      <c r="P8" s="52">
        <v>13.663304202429384</v>
      </c>
      <c r="Q8" s="185">
        <v>12.7082857608372</v>
      </c>
      <c r="R8" s="185">
        <v>12.076118467715665</v>
      </c>
      <c r="S8" s="185">
        <v>12.172187706619205</v>
      </c>
      <c r="T8" s="185">
        <v>12.383627479155223</v>
      </c>
      <c r="U8" s="185">
        <v>12.356317726899613</v>
      </c>
      <c r="V8" s="185">
        <v>12.562189422640978</v>
      </c>
      <c r="W8" s="185">
        <v>12.403019638033783</v>
      </c>
      <c r="X8" s="185">
        <v>11.453489216735166</v>
      </c>
      <c r="Y8" s="185">
        <v>10.760860947609823</v>
      </c>
      <c r="Z8" s="185">
        <v>9.5846724038093001</v>
      </c>
      <c r="AA8" s="185">
        <v>7.8371008332274741</v>
      </c>
      <c r="AB8" s="185">
        <v>7.4906687410739377</v>
      </c>
      <c r="AC8" s="185">
        <v>10.728733835334989</v>
      </c>
      <c r="AD8" s="185">
        <v>15.173436086955387</v>
      </c>
      <c r="AE8" s="185">
        <v>16.399226206014813</v>
      </c>
      <c r="AF8" s="185">
        <v>15.454354579279</v>
      </c>
      <c r="AG8" s="185">
        <v>14.116013941502871</v>
      </c>
      <c r="AH8" s="185">
        <v>12.587577068294621</v>
      </c>
      <c r="AI8" s="185">
        <v>10.407037106744971</v>
      </c>
      <c r="AJ8" s="185">
        <v>8.1935933090890458</v>
      </c>
      <c r="AK8" s="185">
        <v>7.0339905502956119</v>
      </c>
      <c r="AL8" s="185">
        <v>6.0220746172824757</v>
      </c>
      <c r="AM8" s="185">
        <f>IFERROR(VLOOKUP(A8,Обнов[],$A$1,FALSE),"-")</f>
        <v>5.3485802140298064</v>
      </c>
      <c r="AO8" s="57">
        <v>1.3401254504945099</v>
      </c>
      <c r="AP8" s="57">
        <v>1.32339897991371</v>
      </c>
      <c r="AQ8" s="57">
        <v>1.28825646901452</v>
      </c>
      <c r="AR8" s="57">
        <v>1.25855782711639</v>
      </c>
      <c r="AS8" s="57">
        <v>1.21151059073352</v>
      </c>
      <c r="AT8" s="57">
        <v>1.1640512735199899</v>
      </c>
      <c r="AU8" s="57">
        <v>1.17938265489634</v>
      </c>
      <c r="AV8" s="57">
        <v>1.2767770008189301</v>
      </c>
      <c r="AW8" s="57">
        <v>1.22153230274174</v>
      </c>
      <c r="AX8" s="57">
        <v>1.21983936120164</v>
      </c>
      <c r="AY8" s="57">
        <v>1.3007929869072801</v>
      </c>
      <c r="AZ8" s="57">
        <v>1.3172964224780499</v>
      </c>
      <c r="BA8" s="57">
        <v>1.32421165854705</v>
      </c>
      <c r="BB8" s="57">
        <v>1.3408815957016083</v>
      </c>
      <c r="BC8" s="57">
        <v>1.3499342427814807</v>
      </c>
      <c r="BD8" s="179">
        <v>1.35606841723216</v>
      </c>
      <c r="BE8" s="179">
        <v>1.2805014538289108</v>
      </c>
      <c r="BF8" s="179">
        <v>1.255917908309061</v>
      </c>
      <c r="BG8" s="179">
        <v>1.2828135299828298</v>
      </c>
      <c r="BH8" s="179">
        <v>1.5043357132788033</v>
      </c>
      <c r="BI8" s="179">
        <v>1.764837919689713</v>
      </c>
      <c r="BJ8" s="179">
        <v>1.9677284842024361</v>
      </c>
      <c r="BK8" s="179">
        <v>2.0257102096273183</v>
      </c>
      <c r="BL8" s="179">
        <v>2.1252777445429336</v>
      </c>
      <c r="BM8" s="179">
        <v>2.1781879795379013</v>
      </c>
      <c r="BN8" s="179">
        <v>2.27085494892538</v>
      </c>
      <c r="BO8" s="179">
        <v>2.4987030739949643</v>
      </c>
      <c r="BP8" s="179">
        <v>3.4476872828874479</v>
      </c>
      <c r="BQ8" s="179">
        <v>5.0018865773169328</v>
      </c>
      <c r="BR8" s="179">
        <v>5.605732030009249</v>
      </c>
      <c r="BS8" s="179">
        <v>6.2637141690544702</v>
      </c>
      <c r="BT8" s="179">
        <v>6.2883196485382253</v>
      </c>
      <c r="BU8" s="179">
        <v>5.6307231627817309</v>
      </c>
      <c r="BV8" s="179">
        <v>4.8565618569966107</v>
      </c>
      <c r="BW8" s="179">
        <v>3.9102209267771335</v>
      </c>
      <c r="BX8" s="179">
        <v>3.3578252290344843</v>
      </c>
      <c r="BY8" s="179">
        <v>2.9214058297181573</v>
      </c>
      <c r="BZ8" s="179">
        <f>IFERROR(VLOOKUP(A8,Обнов[],$A$2,FALSE),"-")</f>
        <v>2.2340611808935416</v>
      </c>
    </row>
    <row r="9" spans="1:82" ht="15.75" x14ac:dyDescent="0.25">
      <c r="A9" s="51" t="s">
        <v>110</v>
      </c>
      <c r="B9" s="52">
        <v>7.2197948842913302</v>
      </c>
      <c r="C9" s="52">
        <v>7.3933940410992198</v>
      </c>
      <c r="D9" s="52">
        <v>7.40610644476524</v>
      </c>
      <c r="E9" s="52">
        <v>7.3363828506250899</v>
      </c>
      <c r="F9" s="52">
        <v>8.2968854034163897</v>
      </c>
      <c r="G9" s="52">
        <v>8.4749879623101592</v>
      </c>
      <c r="H9" s="52">
        <v>8.3327313601970392</v>
      </c>
      <c r="I9" s="52">
        <v>7.4355219745329899</v>
      </c>
      <c r="J9" s="52">
        <v>7.9702438491878702</v>
      </c>
      <c r="K9" s="52">
        <v>13.5392607390874</v>
      </c>
      <c r="L9" s="52">
        <v>14.176670434612699</v>
      </c>
      <c r="M9" s="52">
        <v>13.749418759375599</v>
      </c>
      <c r="N9" s="52">
        <v>13.207342242760999</v>
      </c>
      <c r="O9" s="52">
        <v>12.424296248169073</v>
      </c>
      <c r="P9" s="52">
        <v>12.577779553833475</v>
      </c>
      <c r="Q9" s="185">
        <v>12.946238193725399</v>
      </c>
      <c r="R9" s="185">
        <v>13.13568213790851</v>
      </c>
      <c r="S9" s="185">
        <v>13.143604816299947</v>
      </c>
      <c r="T9" s="185">
        <v>13.027816278062085</v>
      </c>
      <c r="U9" s="185">
        <v>12.72236156265145</v>
      </c>
      <c r="V9" s="185">
        <v>12.948327515134809</v>
      </c>
      <c r="W9" s="185">
        <v>12.944056488757107</v>
      </c>
      <c r="X9" s="185">
        <v>12.4689028854001</v>
      </c>
      <c r="Y9" s="185">
        <v>10.73534179482291</v>
      </c>
      <c r="Z9" s="185">
        <v>9.5849162870485856</v>
      </c>
      <c r="AA9" s="185">
        <v>8.8679461054183193</v>
      </c>
      <c r="AB9" s="185">
        <v>8.7133313301651025</v>
      </c>
      <c r="AC9" s="185">
        <v>12.653662271121661</v>
      </c>
      <c r="AD9" s="185">
        <v>15.546292903145298</v>
      </c>
      <c r="AE9" s="185">
        <v>15.598693594723887</v>
      </c>
      <c r="AF9" s="185">
        <v>13.9651384762221</v>
      </c>
      <c r="AG9" s="185">
        <v>11.903137849017824</v>
      </c>
      <c r="AH9" s="185">
        <v>10.636040316486818</v>
      </c>
      <c r="AI9" s="185">
        <v>8.8841484015785976</v>
      </c>
      <c r="AJ9" s="185">
        <v>8.5426554811835214</v>
      </c>
      <c r="AK9" s="185">
        <v>8.5193559885926398</v>
      </c>
      <c r="AL9" s="185">
        <v>7.9036765201989301</v>
      </c>
      <c r="AM9" s="185">
        <f>IFERROR(VLOOKUP(A9,Обнов[],$A$1,FALSE),"-")</f>
        <v>6.7942702515305164</v>
      </c>
      <c r="AO9" s="57">
        <v>1.84490180635307</v>
      </c>
      <c r="AP9" s="57">
        <v>1.82096423651506</v>
      </c>
      <c r="AQ9" s="57">
        <v>1.78469045242527</v>
      </c>
      <c r="AR9" s="57">
        <v>1.7055182613581701</v>
      </c>
      <c r="AS9" s="57">
        <v>1.6069861762501001</v>
      </c>
      <c r="AT9" s="57">
        <v>1.49536660559404</v>
      </c>
      <c r="AU9" s="57">
        <v>1.4329413978703001</v>
      </c>
      <c r="AV9" s="57">
        <v>1.37499364013454</v>
      </c>
      <c r="AW9" s="57">
        <v>1.3594503606677999</v>
      </c>
      <c r="AX9" s="57">
        <v>1.39301116020021</v>
      </c>
      <c r="AY9" s="57">
        <v>1.2203349540222399</v>
      </c>
      <c r="AZ9" s="57">
        <v>1.18835842728154</v>
      </c>
      <c r="BA9" s="57">
        <v>0.85275505303728105</v>
      </c>
      <c r="BB9" s="57">
        <v>0.80977535427162395</v>
      </c>
      <c r="BC9" s="57">
        <v>0.86207574681506349</v>
      </c>
      <c r="BD9" s="179">
        <v>0.91094936633416901</v>
      </c>
      <c r="BE9" s="179">
        <v>1.0223850626730189</v>
      </c>
      <c r="BF9" s="179">
        <v>1.115468101318452</v>
      </c>
      <c r="BG9" s="179">
        <v>1.2083617223647936</v>
      </c>
      <c r="BH9" s="179">
        <v>1.3244171790924009</v>
      </c>
      <c r="BI9" s="179">
        <v>1.5188178757558493</v>
      </c>
      <c r="BJ9" s="179">
        <v>1.503786415148592</v>
      </c>
      <c r="BK9" s="179">
        <v>1.5311605394531498</v>
      </c>
      <c r="BL9" s="179">
        <v>1.5296404221230175</v>
      </c>
      <c r="BM9" s="179">
        <v>1.4769445818611566</v>
      </c>
      <c r="BN9" s="179">
        <v>1.4282603456747902</v>
      </c>
      <c r="BO9" s="179">
        <v>1.4118277676693343</v>
      </c>
      <c r="BP9" s="179">
        <v>2.653344690492752</v>
      </c>
      <c r="BQ9" s="179">
        <v>3.477216684078436</v>
      </c>
      <c r="BR9" s="179">
        <v>3.7675397273288094</v>
      </c>
      <c r="BS9" s="179">
        <v>3.6376335127869099</v>
      </c>
      <c r="BT9" s="179">
        <v>3.7633059178973549</v>
      </c>
      <c r="BU9" s="179">
        <v>3.8016290088331801</v>
      </c>
      <c r="BV9" s="179">
        <v>3.3968405787755831</v>
      </c>
      <c r="BW9" s="179">
        <v>3.1158898080349751</v>
      </c>
      <c r="BX9" s="179">
        <v>2.9363241719017599</v>
      </c>
      <c r="BY9" s="179">
        <v>2.824925732987225</v>
      </c>
      <c r="BZ9" s="179">
        <f>IFERROR(VLOOKUP(A9,Обнов[],$A$2,FALSE),"-")</f>
        <v>2.703063007029022</v>
      </c>
    </row>
    <row r="10" spans="1:82" ht="15.75" x14ac:dyDescent="0.25">
      <c r="A10" s="51" t="s">
        <v>10</v>
      </c>
      <c r="B10" s="52">
        <v>8.4919307401364694</v>
      </c>
      <c r="C10" s="52">
        <v>8.2968786687041298</v>
      </c>
      <c r="D10" s="52">
        <v>8.3152695053540704</v>
      </c>
      <c r="E10" s="52">
        <v>7.8838636302514304</v>
      </c>
      <c r="F10" s="52">
        <v>8.13337125807438</v>
      </c>
      <c r="G10" s="52">
        <v>8.4502734145065102</v>
      </c>
      <c r="H10" s="52">
        <v>8.5096179099218698</v>
      </c>
      <c r="I10" s="52">
        <v>8.6193243888692894</v>
      </c>
      <c r="J10" s="52">
        <v>8.3577345432360097</v>
      </c>
      <c r="K10" s="52">
        <v>10.2702196408316</v>
      </c>
      <c r="L10" s="52">
        <v>10.630211194897999</v>
      </c>
      <c r="M10" s="52">
        <v>10.491399267124301</v>
      </c>
      <c r="N10" s="52">
        <v>10.3666428844992</v>
      </c>
      <c r="O10" s="52">
        <v>10.486383727518403</v>
      </c>
      <c r="P10" s="52">
        <v>10.685082344613324</v>
      </c>
      <c r="Q10" s="185">
        <v>10.6810427629635</v>
      </c>
      <c r="R10" s="185">
        <v>10.979873320531878</v>
      </c>
      <c r="S10" s="185">
        <v>11.650772785731636</v>
      </c>
      <c r="T10" s="185">
        <v>11.850438470888561</v>
      </c>
      <c r="U10" s="185">
        <v>12.289869446618278</v>
      </c>
      <c r="V10" s="185">
        <v>13.540351998692989</v>
      </c>
      <c r="W10" s="185">
        <v>13.863956155599501</v>
      </c>
      <c r="X10" s="185">
        <v>13.528513067457061</v>
      </c>
      <c r="Y10" s="185">
        <v>12.364721885181874</v>
      </c>
      <c r="Z10" s="185">
        <v>11.604549504271118</v>
      </c>
      <c r="AA10" s="185">
        <v>10.504058667976166</v>
      </c>
      <c r="AB10" s="185">
        <v>10.28554439047068</v>
      </c>
      <c r="AC10" s="185">
        <v>12.27473641715695</v>
      </c>
      <c r="AD10" s="185">
        <v>13.70596776736763</v>
      </c>
      <c r="AE10" s="185">
        <v>14.478504175315186</v>
      </c>
      <c r="AF10" s="185">
        <v>13.826192451491</v>
      </c>
      <c r="AG10" s="185">
        <v>12.224520356275685</v>
      </c>
      <c r="AH10" s="185">
        <v>10.478780614331226</v>
      </c>
      <c r="AI10" s="185">
        <v>9.0154552190590724</v>
      </c>
      <c r="AJ10" s="185">
        <v>7.7795688786606743</v>
      </c>
      <c r="AK10" s="185">
        <v>6.7929793305839734</v>
      </c>
      <c r="AL10" s="185">
        <v>5.9398179939011406</v>
      </c>
      <c r="AM10" s="185">
        <f>IFERROR(VLOOKUP(A10,Обнов[],$A$1,FALSE),"-")</f>
        <v>5.5166481196794512</v>
      </c>
      <c r="AN10" s="42"/>
      <c r="AO10" s="57">
        <v>1.7951438524190699</v>
      </c>
      <c r="AP10" s="57">
        <v>1.6220332998278</v>
      </c>
      <c r="AQ10" s="57">
        <v>1.56473891890615</v>
      </c>
      <c r="AR10" s="57">
        <v>1.48793560669648</v>
      </c>
      <c r="AS10" s="57">
        <v>1.51844064144696</v>
      </c>
      <c r="AT10" s="57">
        <v>1.4908416595662599</v>
      </c>
      <c r="AU10" s="57">
        <v>1.22671849728696</v>
      </c>
      <c r="AV10" s="57">
        <v>1.12186647436225</v>
      </c>
      <c r="AW10" s="57">
        <v>1.14014631076232</v>
      </c>
      <c r="AX10" s="57">
        <v>1.1076629425543101</v>
      </c>
      <c r="AY10" s="57">
        <v>1.0855511576363599</v>
      </c>
      <c r="AZ10" s="57">
        <v>1.1361577708807</v>
      </c>
      <c r="BA10" s="57">
        <v>1.1195235047370999</v>
      </c>
      <c r="BB10" s="57">
        <v>1.087188098128911</v>
      </c>
      <c r="BC10" s="57">
        <v>1.0908421753447493</v>
      </c>
      <c r="BD10" s="179">
        <v>1.1124771160876199</v>
      </c>
      <c r="BE10" s="179">
        <v>1.1333801540252655</v>
      </c>
      <c r="BF10" s="179">
        <v>1.1757359173529469</v>
      </c>
      <c r="BG10" s="179">
        <v>1.1778833330372098</v>
      </c>
      <c r="BH10" s="179">
        <v>1.4504283476814601</v>
      </c>
      <c r="BI10" s="179">
        <v>1.8620361966774226</v>
      </c>
      <c r="BJ10" s="179">
        <v>1.9954453500695348</v>
      </c>
      <c r="BK10" s="179">
        <v>2.0684622062563167</v>
      </c>
      <c r="BL10" s="179">
        <v>2.0979552512249948</v>
      </c>
      <c r="BM10" s="179">
        <v>2.0928266360263668</v>
      </c>
      <c r="BN10" s="179">
        <v>2.0446683601075417</v>
      </c>
      <c r="BO10" s="179">
        <v>1.9899238003019317</v>
      </c>
      <c r="BP10" s="179">
        <v>2.3661898424879073</v>
      </c>
      <c r="BQ10" s="179">
        <v>3.1508506524219873</v>
      </c>
      <c r="BR10" s="179">
        <v>3.8210529442307362</v>
      </c>
      <c r="BS10" s="179">
        <v>4.0792227938373804</v>
      </c>
      <c r="BT10" s="179">
        <v>4.0025337602241056</v>
      </c>
      <c r="BU10" s="179">
        <v>3.9091570575688439</v>
      </c>
      <c r="BV10" s="179">
        <v>3.6929597448919962</v>
      </c>
      <c r="BW10" s="179">
        <v>3.299423600504495</v>
      </c>
      <c r="BX10" s="179">
        <v>3.0210686059911311</v>
      </c>
      <c r="BY10" s="179">
        <v>2.8233801916190036</v>
      </c>
      <c r="BZ10" s="179">
        <f>IFERROR(VLOOKUP(A10,Обнов[],$A$2,FALSE),"-")</f>
        <v>2.4005766101975889</v>
      </c>
      <c r="CA10" s="42"/>
    </row>
    <row r="11" spans="1:82" ht="15.75" x14ac:dyDescent="0.25">
      <c r="A11" s="51" t="s">
        <v>7</v>
      </c>
      <c r="B11" s="52" t="s">
        <v>56</v>
      </c>
      <c r="C11" s="52">
        <v>7.5113052369547999</v>
      </c>
      <c r="D11" s="52">
        <v>7.4105066916737998</v>
      </c>
      <c r="E11" s="52">
        <v>7.2425659910551499</v>
      </c>
      <c r="F11" s="52">
        <v>7.8286522902609601</v>
      </c>
      <c r="G11" s="52">
        <v>7.6765877969871799</v>
      </c>
      <c r="H11" s="52">
        <v>8.0125186271433204</v>
      </c>
      <c r="I11" s="52">
        <v>9.2515936063606308</v>
      </c>
      <c r="J11" s="52">
        <v>9.7297162737864902</v>
      </c>
      <c r="K11" s="52">
        <v>12.1009020353198</v>
      </c>
      <c r="L11" s="52">
        <v>11.8697790487749</v>
      </c>
      <c r="M11" s="52">
        <v>12.851772996950499</v>
      </c>
      <c r="N11" s="52">
        <v>14.2379570722068</v>
      </c>
      <c r="O11" s="52">
        <v>11.065559632835033</v>
      </c>
      <c r="P11" s="52">
        <v>9.8801851743973295</v>
      </c>
      <c r="Q11" s="185">
        <v>10.3256588266305</v>
      </c>
      <c r="R11" s="185">
        <v>10.902841592809407</v>
      </c>
      <c r="S11" s="185">
        <v>11.858635754691067</v>
      </c>
      <c r="T11" s="185">
        <v>11.718808852166466</v>
      </c>
      <c r="U11" s="185">
        <v>11.377333633017416</v>
      </c>
      <c r="V11" s="185">
        <v>11.328257017257993</v>
      </c>
      <c r="W11" s="185">
        <v>10.90168950684818</v>
      </c>
      <c r="X11" s="185">
        <v>9.8525517374877349</v>
      </c>
      <c r="Y11" s="185">
        <v>8.7532370931483623</v>
      </c>
      <c r="Z11" s="185">
        <v>7.1731367847071041</v>
      </c>
      <c r="AA11" s="185">
        <v>6.0038050427510479</v>
      </c>
      <c r="AB11" s="185">
        <v>5.1696525519672702</v>
      </c>
      <c r="AC11" s="185">
        <v>7.7692803172409448</v>
      </c>
      <c r="AD11" s="185">
        <v>13.552928836502801</v>
      </c>
      <c r="AE11" s="185">
        <v>13.799429000487278</v>
      </c>
      <c r="AF11" s="185">
        <v>12.6829210507754</v>
      </c>
      <c r="AG11" s="185">
        <v>9.9430000830927412</v>
      </c>
      <c r="AH11" s="185">
        <v>10.445652901027522</v>
      </c>
      <c r="AI11" s="185">
        <v>8.1285764137414809</v>
      </c>
      <c r="AJ11" s="185">
        <v>6.8708212159288191</v>
      </c>
      <c r="AK11" s="185">
        <v>6.1387296443563413</v>
      </c>
      <c r="AL11" s="185">
        <v>5.286996278701328</v>
      </c>
      <c r="AM11" s="185">
        <f>IFERROR(VLOOKUP(A11,Обнов[],$A$1,FALSE),"-")</f>
        <v>5.399938818209586</v>
      </c>
      <c r="AO11" s="57">
        <v>2.0999451754931102</v>
      </c>
      <c r="AP11" s="57">
        <v>1.6493593744567201</v>
      </c>
      <c r="AQ11" s="57">
        <v>1.6761926180795499</v>
      </c>
      <c r="AR11" s="57">
        <v>1.7553149251034501</v>
      </c>
      <c r="AS11" s="57">
        <v>1.6029443632208999</v>
      </c>
      <c r="AT11" s="57">
        <v>1.59209395050279</v>
      </c>
      <c r="AU11" s="57">
        <v>1.66998950238079</v>
      </c>
      <c r="AV11" s="57">
        <v>1.86299762358566</v>
      </c>
      <c r="AW11" s="57">
        <v>2.0031359620650901</v>
      </c>
      <c r="AX11" s="57">
        <v>2.02411602876606</v>
      </c>
      <c r="AY11" s="57">
        <v>2.0750716147268302</v>
      </c>
      <c r="AZ11" s="57">
        <v>2.1834507307250099</v>
      </c>
      <c r="BA11" s="57">
        <v>2.1311514738468098</v>
      </c>
      <c r="BB11" s="57">
        <v>1.9344229238917439</v>
      </c>
      <c r="BC11" s="57">
        <v>2.0324764232523371</v>
      </c>
      <c r="BD11" s="179">
        <v>1.63809095183019</v>
      </c>
      <c r="BE11" s="179">
        <v>1.6012310805492287</v>
      </c>
      <c r="BF11" s="179">
        <v>1.2172526665438697</v>
      </c>
      <c r="BG11" s="179">
        <v>1.3353638977889721</v>
      </c>
      <c r="BH11" s="179">
        <v>1.4791687474450157</v>
      </c>
      <c r="BI11" s="179">
        <v>1.2841861048459602</v>
      </c>
      <c r="BJ11" s="179">
        <v>1.566259953053337</v>
      </c>
      <c r="BK11" s="179">
        <v>1.5086802594373501</v>
      </c>
      <c r="BL11" s="179">
        <v>1.4174117610091781</v>
      </c>
      <c r="BM11" s="179">
        <v>1.4678967482508494</v>
      </c>
      <c r="BN11" s="179">
        <v>1.8428695686161056</v>
      </c>
      <c r="BO11" s="179">
        <v>2.0763200379141971</v>
      </c>
      <c r="BP11" s="179">
        <v>1.8279348942279139</v>
      </c>
      <c r="BQ11" s="179">
        <v>2.2611921514552544</v>
      </c>
      <c r="BR11" s="179">
        <v>2.657662148229706</v>
      </c>
      <c r="BS11" s="179">
        <v>2.8811146066331799</v>
      </c>
      <c r="BT11" s="179">
        <v>3.0136244901631692</v>
      </c>
      <c r="BU11" s="179">
        <v>3.9659776338530461</v>
      </c>
      <c r="BV11" s="179">
        <v>3.6997883059279757</v>
      </c>
      <c r="BW11" s="179">
        <v>2.9452172606238931</v>
      </c>
      <c r="BX11" s="179">
        <v>2.9177766986385598</v>
      </c>
      <c r="BY11" s="179">
        <v>2.7905693390250441</v>
      </c>
      <c r="BZ11" s="179">
        <f>IFERROR(VLOOKUP(A11,Обнов[],$A$2,FALSE),"-")</f>
        <v>2.522346657058756</v>
      </c>
    </row>
    <row r="12" spans="1:82" ht="15.75" x14ac:dyDescent="0.25">
      <c r="A12" s="51" t="s">
        <v>11</v>
      </c>
      <c r="B12" s="52">
        <v>8.60716510991886</v>
      </c>
      <c r="C12" s="52">
        <v>8.3747765803005301</v>
      </c>
      <c r="D12" s="52">
        <v>8.0257897267227492</v>
      </c>
      <c r="E12" s="52">
        <v>8.1953811934529401</v>
      </c>
      <c r="F12" s="52">
        <v>9.2208276611065401</v>
      </c>
      <c r="G12" s="52">
        <v>10.440227475094099</v>
      </c>
      <c r="H12" s="52">
        <v>10.4452313994787</v>
      </c>
      <c r="I12" s="52">
        <v>9.7763432720728094</v>
      </c>
      <c r="J12" s="52">
        <v>9.2215227372806297</v>
      </c>
      <c r="K12" s="52">
        <v>14.3472234157455</v>
      </c>
      <c r="L12" s="52">
        <v>15.107946995087801</v>
      </c>
      <c r="M12" s="52">
        <v>14.8281140412079</v>
      </c>
      <c r="N12" s="52">
        <v>14.093765943298999</v>
      </c>
      <c r="O12" s="52">
        <v>13.62998194359419</v>
      </c>
      <c r="P12" s="52">
        <v>12.883712230297428</v>
      </c>
      <c r="Q12" s="185">
        <v>11.818448955168099</v>
      </c>
      <c r="R12" s="185">
        <v>10.449050981869251</v>
      </c>
      <c r="S12" s="185">
        <v>11.425518539050055</v>
      </c>
      <c r="T12" s="185">
        <v>11.347206997011581</v>
      </c>
      <c r="U12" s="185">
        <v>10.913856489481262</v>
      </c>
      <c r="V12" s="185">
        <v>12.214835123393037</v>
      </c>
      <c r="W12" s="185">
        <v>11.292768617445059</v>
      </c>
      <c r="X12" s="185">
        <v>11.011170557589262</v>
      </c>
      <c r="Y12" s="185">
        <v>10.399741853072069</v>
      </c>
      <c r="Z12" s="185">
        <v>8.3583157414140796</v>
      </c>
      <c r="AA12" s="185">
        <v>7.469890215372339</v>
      </c>
      <c r="AB12" s="185">
        <v>7.6550725370389081</v>
      </c>
      <c r="AC12" s="185">
        <v>8.7821255019988911</v>
      </c>
      <c r="AD12" s="185">
        <v>11.294418896371765</v>
      </c>
      <c r="AE12" s="185">
        <v>12.762186711356227</v>
      </c>
      <c r="AF12" s="185">
        <v>13.0887226792725</v>
      </c>
      <c r="AG12" s="185">
        <v>11.444099850723358</v>
      </c>
      <c r="AH12" s="185">
        <v>10.194192920469826</v>
      </c>
      <c r="AI12" s="185">
        <v>8.1337865913852934</v>
      </c>
      <c r="AJ12" s="185">
        <v>7.9430290323790613</v>
      </c>
      <c r="AK12" s="185">
        <v>6.8283537094885549</v>
      </c>
      <c r="AL12" s="185">
        <v>6.6508461392391167</v>
      </c>
      <c r="AM12" s="185">
        <f>IFERROR(VLOOKUP(A12,Обнов[],$A$1,FALSE),"-")</f>
        <v>5.9350960505936703</v>
      </c>
      <c r="AN12" s="42"/>
      <c r="AO12" s="57">
        <v>2.07093078835261</v>
      </c>
      <c r="AP12" s="57">
        <v>1.9711289262618601</v>
      </c>
      <c r="AQ12" s="57">
        <v>1.88379545804364</v>
      </c>
      <c r="AR12" s="57">
        <v>1.95363216680539</v>
      </c>
      <c r="AS12" s="57">
        <v>2.2486924610061898</v>
      </c>
      <c r="AT12" s="57">
        <v>2.2216288707952301</v>
      </c>
      <c r="AU12" s="57">
        <v>2.2398660111687998</v>
      </c>
      <c r="AV12" s="57">
        <v>2.27631008475639</v>
      </c>
      <c r="AW12" s="57">
        <v>2.2908982814637602</v>
      </c>
      <c r="AX12" s="57">
        <v>2.27685469702848</v>
      </c>
      <c r="AY12" s="57">
        <v>2.1127679208568599</v>
      </c>
      <c r="AZ12" s="57">
        <v>2.08748269358908</v>
      </c>
      <c r="BA12" s="57">
        <v>1.9797650198063099</v>
      </c>
      <c r="BB12" s="57">
        <v>1.8862774076736688</v>
      </c>
      <c r="BC12" s="57">
        <v>1.7424255199892755</v>
      </c>
      <c r="BD12" s="179">
        <v>1.65922096010424</v>
      </c>
      <c r="BE12" s="179">
        <v>1.6810679469974656</v>
      </c>
      <c r="BF12" s="179">
        <v>1.6604532600874753</v>
      </c>
      <c r="BG12" s="179">
        <v>1.7272107685816327</v>
      </c>
      <c r="BH12" s="179">
        <v>2.1047243724631524</v>
      </c>
      <c r="BI12" s="179">
        <v>2.1879477626952308</v>
      </c>
      <c r="BJ12" s="179">
        <v>2.1241445366282288</v>
      </c>
      <c r="BK12" s="179">
        <v>2.1637290451500037</v>
      </c>
      <c r="BL12" s="179">
        <v>2.209402998808677</v>
      </c>
      <c r="BM12" s="179">
        <v>2.2583306805777066</v>
      </c>
      <c r="BN12" s="179">
        <v>2.2062265512121342</v>
      </c>
      <c r="BO12" s="179">
        <v>2.238954813567597</v>
      </c>
      <c r="BP12" s="179">
        <v>2.8481152910404881</v>
      </c>
      <c r="BQ12" s="179">
        <v>3.4706502354929127</v>
      </c>
      <c r="BR12" s="179">
        <v>3.9907130469922154</v>
      </c>
      <c r="BS12" s="179">
        <v>4.4494800870457096</v>
      </c>
      <c r="BT12" s="179">
        <v>3.9735007847504309</v>
      </c>
      <c r="BU12" s="179">
        <v>2.7724026263893444</v>
      </c>
      <c r="BV12" s="179">
        <v>2.2965546434199249</v>
      </c>
      <c r="BW12" s="179">
        <v>2.5465930800136509</v>
      </c>
      <c r="BX12" s="179">
        <v>2.6741649209723954</v>
      </c>
      <c r="BY12" s="179">
        <v>2.7479361947041778</v>
      </c>
      <c r="BZ12" s="179">
        <f>IFERROR(VLOOKUP(A12,Обнов[],$A$2,FALSE),"-")</f>
        <v>2.7716356894685026</v>
      </c>
      <c r="CA12" s="42"/>
    </row>
    <row r="13" spans="1:82" ht="15.75" x14ac:dyDescent="0.25">
      <c r="A13" s="51" t="s">
        <v>12</v>
      </c>
      <c r="B13" s="52">
        <v>8.5952206638639499</v>
      </c>
      <c r="C13" s="52">
        <v>8.6107549502085394</v>
      </c>
      <c r="D13" s="52">
        <v>8.4315519414690208</v>
      </c>
      <c r="E13" s="52">
        <v>8.1095638181256007</v>
      </c>
      <c r="F13" s="52">
        <v>8.4003163534058292</v>
      </c>
      <c r="G13" s="52">
        <v>9.51070147481453</v>
      </c>
      <c r="H13" s="52">
        <v>9.7829214842967804</v>
      </c>
      <c r="I13" s="52">
        <v>9.8404789573536</v>
      </c>
      <c r="J13" s="52">
        <v>9.5415897607133893</v>
      </c>
      <c r="K13" s="52">
        <v>15.8366329974743</v>
      </c>
      <c r="L13" s="52">
        <v>14.336348928248601</v>
      </c>
      <c r="M13" s="52">
        <v>14.221787743787599</v>
      </c>
      <c r="N13" s="52">
        <v>13.794018143360301</v>
      </c>
      <c r="O13" s="52">
        <v>13.868448931062826</v>
      </c>
      <c r="P13" s="52">
        <v>13.617606480396978</v>
      </c>
      <c r="Q13" s="185">
        <v>13.2389659235327</v>
      </c>
      <c r="R13" s="185">
        <v>12.417173717510336</v>
      </c>
      <c r="S13" s="185">
        <v>12.845392606212972</v>
      </c>
      <c r="T13" s="185">
        <v>13.219633839848841</v>
      </c>
      <c r="U13" s="185">
        <v>13.652443463987783</v>
      </c>
      <c r="V13" s="185">
        <v>13.737372437930805</v>
      </c>
      <c r="W13" s="185">
        <v>13.125431210962606</v>
      </c>
      <c r="X13" s="185">
        <v>12.309685600069377</v>
      </c>
      <c r="Y13" s="185">
        <v>10.150986510557377</v>
      </c>
      <c r="Z13" s="185">
        <v>8.3416536034862183</v>
      </c>
      <c r="AA13" s="185">
        <v>7.0046165364940869</v>
      </c>
      <c r="AB13" s="185">
        <v>5.1061162738040045</v>
      </c>
      <c r="AC13" s="185">
        <v>13.534194699052476</v>
      </c>
      <c r="AD13" s="185">
        <v>17.859253837892748</v>
      </c>
      <c r="AE13" s="185">
        <v>17.671802341543248</v>
      </c>
      <c r="AF13" s="185">
        <v>13.749999353490299</v>
      </c>
      <c r="AG13" s="185">
        <v>9.8240076134107372</v>
      </c>
      <c r="AH13" s="185">
        <v>7.6263618415835692</v>
      </c>
      <c r="AI13" s="185">
        <v>5.3118163224182444</v>
      </c>
      <c r="AJ13" s="185">
        <v>3.7247883645471278</v>
      </c>
      <c r="AK13" s="185">
        <v>2.6760704392987464</v>
      </c>
      <c r="AL13" s="185">
        <v>2.0441655413641402</v>
      </c>
      <c r="AM13" s="185">
        <f>IFERROR(VLOOKUP(A13,Обнов[],$A$1,FALSE),"-")</f>
        <v>2.018002644761212</v>
      </c>
      <c r="AN13" s="42"/>
      <c r="AO13" s="57">
        <v>1.2114496702641899</v>
      </c>
      <c r="AP13" s="57">
        <v>1.2307059903281901</v>
      </c>
      <c r="AQ13" s="57">
        <v>1.2378602785414701</v>
      </c>
      <c r="AR13" s="57">
        <v>1.18870514399169</v>
      </c>
      <c r="AS13" s="57">
        <v>1.07799399689647</v>
      </c>
      <c r="AT13" s="57">
        <v>1.0908760327337701</v>
      </c>
      <c r="AU13" s="57">
        <v>1.0498963462405799</v>
      </c>
      <c r="AV13" s="57">
        <v>0.80012772650115105</v>
      </c>
      <c r="AW13" s="57">
        <v>0.90175370239781205</v>
      </c>
      <c r="AX13" s="57">
        <v>0.961398592824382</v>
      </c>
      <c r="AY13" s="57">
        <v>0.89331194635837097</v>
      </c>
      <c r="AZ13" s="57">
        <v>0.71652341735491798</v>
      </c>
      <c r="BA13" s="57">
        <v>0.68841586503320795</v>
      </c>
      <c r="BB13" s="57">
        <v>0.50749362390022879</v>
      </c>
      <c r="BC13" s="57">
        <v>0.51432303229440446</v>
      </c>
      <c r="BD13" s="179">
        <v>0.50976528383737096</v>
      </c>
      <c r="BE13" s="179">
        <v>0.50488394613801979</v>
      </c>
      <c r="BF13" s="179">
        <v>0.49013804161192032</v>
      </c>
      <c r="BG13" s="179">
        <v>0.5797842953478457</v>
      </c>
      <c r="BH13" s="179">
        <v>0.83568945670385919</v>
      </c>
      <c r="BI13" s="179">
        <v>1.0090826723993616</v>
      </c>
      <c r="BJ13" s="179">
        <v>1.2364097163194787</v>
      </c>
      <c r="BK13" s="179">
        <v>1.2780989882439198</v>
      </c>
      <c r="BL13" s="179">
        <v>1.4743710582905167</v>
      </c>
      <c r="BM13" s="179">
        <v>1.5669355739913591</v>
      </c>
      <c r="BN13" s="179">
        <v>1.6159938574300599</v>
      </c>
      <c r="BO13" s="179">
        <v>1.914785111786425</v>
      </c>
      <c r="BP13" s="179">
        <v>2.8498348696983196</v>
      </c>
      <c r="BQ13" s="179">
        <v>4.4457647361438672</v>
      </c>
      <c r="BR13" s="179">
        <v>5.1085867152206319</v>
      </c>
      <c r="BS13" s="179">
        <v>4.9282771885923999</v>
      </c>
      <c r="BT13" s="179">
        <v>4.5298086675516958</v>
      </c>
      <c r="BU13" s="179">
        <v>3.2125796643395548</v>
      </c>
      <c r="BV13" s="179">
        <v>2.9216661031653635</v>
      </c>
      <c r="BW13" s="179">
        <v>2.8491720803163276</v>
      </c>
      <c r="BX13" s="179">
        <v>2.6275055671042682</v>
      </c>
      <c r="BY13" s="179">
        <v>2.1066799403284509</v>
      </c>
      <c r="BZ13" s="179">
        <f>IFERROR(VLOOKUP(A13,Обнов[],$A$2,FALSE),"-")</f>
        <v>1.5791431533426321</v>
      </c>
      <c r="CA13" s="42"/>
    </row>
    <row r="14" spans="1:82" ht="15.75" x14ac:dyDescent="0.25">
      <c r="A14" s="51" t="s">
        <v>13</v>
      </c>
      <c r="B14" s="52">
        <v>8.0810058278477701</v>
      </c>
      <c r="C14" s="52">
        <v>7.6688718573568799</v>
      </c>
      <c r="D14" s="52">
        <v>7.5749426956294101</v>
      </c>
      <c r="E14" s="52">
        <v>7.40661606027827</v>
      </c>
      <c r="F14" s="52">
        <v>8.4645066994869396</v>
      </c>
      <c r="G14" s="52">
        <v>8.7385700486372997</v>
      </c>
      <c r="H14" s="52">
        <v>8.8324216003650893</v>
      </c>
      <c r="I14" s="52">
        <v>8.5570969816985603</v>
      </c>
      <c r="J14" s="52">
        <v>8.2770345993639598</v>
      </c>
      <c r="K14" s="52">
        <v>12.141247497982601</v>
      </c>
      <c r="L14" s="52">
        <v>13.4832952808613</v>
      </c>
      <c r="M14" s="52">
        <v>13.766603152038201</v>
      </c>
      <c r="N14" s="52">
        <v>13.723634634727899</v>
      </c>
      <c r="O14" s="52">
        <v>14.321616468518529</v>
      </c>
      <c r="P14" s="52">
        <v>13.70649450070356</v>
      </c>
      <c r="Q14" s="185">
        <v>12.6634599333875</v>
      </c>
      <c r="R14" s="185">
        <v>12.080557011515046</v>
      </c>
      <c r="S14" s="185">
        <v>11.871464735972481</v>
      </c>
      <c r="T14" s="185">
        <v>11.796682692373798</v>
      </c>
      <c r="U14" s="185">
        <v>12.029001717199835</v>
      </c>
      <c r="V14" s="185">
        <v>12.138495073463117</v>
      </c>
      <c r="W14" s="185">
        <v>11.771325104430463</v>
      </c>
      <c r="X14" s="185">
        <v>11.670012461566312</v>
      </c>
      <c r="Y14" s="185">
        <v>10.008137512356654</v>
      </c>
      <c r="Z14" s="185">
        <v>8.4842939940121482</v>
      </c>
      <c r="AA14" s="185">
        <v>8.2226615142615902</v>
      </c>
      <c r="AB14" s="185">
        <v>7.6073519690401215</v>
      </c>
      <c r="AC14" s="185">
        <v>9.69111619481966</v>
      </c>
      <c r="AD14" s="185">
        <v>13.218357119329367</v>
      </c>
      <c r="AE14" s="185">
        <v>14.055596212987847</v>
      </c>
      <c r="AF14" s="185">
        <v>13.8611111552813</v>
      </c>
      <c r="AG14" s="185">
        <v>11.262496421331443</v>
      </c>
      <c r="AH14" s="185">
        <v>8.7203462606118123</v>
      </c>
      <c r="AI14" s="185">
        <v>6.4228638308367518</v>
      </c>
      <c r="AJ14" s="185">
        <v>4.4077673950254699</v>
      </c>
      <c r="AK14" s="185">
        <v>3.5077947653412989</v>
      </c>
      <c r="AL14" s="185">
        <v>3.052579246091335</v>
      </c>
      <c r="AM14" s="185">
        <f>IFERROR(VLOOKUP(A14,Обнов[],$A$1,FALSE),"-")</f>
        <v>2.4265180977041045</v>
      </c>
      <c r="AN14" s="42"/>
      <c r="AO14" s="57">
        <v>0.72642547656829404</v>
      </c>
      <c r="AP14" s="57">
        <v>0.619733445448166</v>
      </c>
      <c r="AQ14" s="57">
        <v>0.53524684103350895</v>
      </c>
      <c r="AR14" s="57">
        <v>0.40198324289493298</v>
      </c>
      <c r="AS14" s="57">
        <v>0.57086493391688098</v>
      </c>
      <c r="AT14" s="57">
        <v>0.61144280743879198</v>
      </c>
      <c r="AU14" s="57">
        <v>0.64729959802693104</v>
      </c>
      <c r="AV14" s="57">
        <v>0.71861787791680998</v>
      </c>
      <c r="AW14" s="57">
        <v>0.81279188299067695</v>
      </c>
      <c r="AX14" s="57">
        <v>0.89677463142008695</v>
      </c>
      <c r="AY14" s="57">
        <v>1.0579690133289399</v>
      </c>
      <c r="AZ14" s="57">
        <v>1.0152649554416799</v>
      </c>
      <c r="BA14" s="57">
        <v>0.97207890762983096</v>
      </c>
      <c r="BB14" s="57">
        <v>1.0282927980970078</v>
      </c>
      <c r="BC14" s="57">
        <v>1.0022736977407292</v>
      </c>
      <c r="BD14" s="179">
        <v>1.02061410815631</v>
      </c>
      <c r="BE14" s="179">
        <v>1.0408125451894346</v>
      </c>
      <c r="BF14" s="179">
        <v>1.0420469748590515</v>
      </c>
      <c r="BG14" s="179">
        <v>1.0464831241604251</v>
      </c>
      <c r="BH14" s="179">
        <v>1.10241485182926</v>
      </c>
      <c r="BI14" s="179">
        <v>1.4134234043196556</v>
      </c>
      <c r="BJ14" s="179">
        <v>1.5438458274294373</v>
      </c>
      <c r="BK14" s="179">
        <v>1.6036328378707732</v>
      </c>
      <c r="BL14" s="179">
        <v>1.6127107748216842</v>
      </c>
      <c r="BM14" s="179">
        <v>1.6520122235586063</v>
      </c>
      <c r="BN14" s="179">
        <v>1.7816586707120357</v>
      </c>
      <c r="BO14" s="179">
        <v>2.7956691574610684</v>
      </c>
      <c r="BP14" s="179">
        <v>2.959921379493867</v>
      </c>
      <c r="BQ14" s="179">
        <v>3.1286949989420698</v>
      </c>
      <c r="BR14" s="179">
        <v>3.2965366862032877</v>
      </c>
      <c r="BS14" s="179">
        <v>3.32759177550082</v>
      </c>
      <c r="BT14" s="179">
        <v>3.328289594293862</v>
      </c>
      <c r="BU14" s="179">
        <v>2.9637575668004836</v>
      </c>
      <c r="BV14" s="179">
        <v>2.4913653374476548</v>
      </c>
      <c r="BW14" s="179">
        <v>2.2015985710337347</v>
      </c>
      <c r="BX14" s="179">
        <v>2.1889619485543417</v>
      </c>
      <c r="BY14" s="179">
        <v>2.0697224367323526</v>
      </c>
      <c r="BZ14" s="179">
        <f>IFERROR(VLOOKUP(A14,Обнов[],$A$2,FALSE),"-")</f>
        <v>1.9170442508855521</v>
      </c>
      <c r="CA14" s="42"/>
    </row>
    <row r="15" spans="1:82" ht="15.75" x14ac:dyDescent="0.25">
      <c r="A15" s="51" t="s">
        <v>14</v>
      </c>
      <c r="B15" s="52">
        <v>9.32364550161582</v>
      </c>
      <c r="C15" s="52">
        <v>9.2112680391417907</v>
      </c>
      <c r="D15" s="52">
        <v>9.4020254669960401</v>
      </c>
      <c r="E15" s="52">
        <v>9.4938712138939607</v>
      </c>
      <c r="F15" s="52">
        <v>9.6749210323129695</v>
      </c>
      <c r="G15" s="52">
        <v>10.215965489296901</v>
      </c>
      <c r="H15" s="52">
        <v>10.1561948878146</v>
      </c>
      <c r="I15" s="52">
        <v>9.8362661419113095</v>
      </c>
      <c r="J15" s="52">
        <v>9.6790804436287008</v>
      </c>
      <c r="K15" s="52">
        <v>10.9891669666185</v>
      </c>
      <c r="L15" s="52">
        <v>10.9099884807812</v>
      </c>
      <c r="M15" s="52">
        <v>11.6583915180645</v>
      </c>
      <c r="N15" s="52">
        <v>11.964968804896801</v>
      </c>
      <c r="O15" s="52">
        <v>12.161122846822344</v>
      </c>
      <c r="P15" s="52">
        <v>11.996493973890439</v>
      </c>
      <c r="Q15" s="185">
        <v>11.804260737079501</v>
      </c>
      <c r="R15" s="185">
        <v>12.740051245146413</v>
      </c>
      <c r="S15" s="185">
        <v>12.913088211789409</v>
      </c>
      <c r="T15" s="185">
        <v>12.601963951402068</v>
      </c>
      <c r="U15" s="185">
        <v>12.936648183464326</v>
      </c>
      <c r="V15" s="185">
        <v>13.049223176357103</v>
      </c>
      <c r="W15" s="185">
        <v>13.567018510860853</v>
      </c>
      <c r="X15" s="185">
        <v>13.357301655607495</v>
      </c>
      <c r="Y15" s="185">
        <v>12.366942803986765</v>
      </c>
      <c r="Z15" s="185">
        <v>10.314029567102029</v>
      </c>
      <c r="AA15" s="185">
        <v>9.6812747762868891</v>
      </c>
      <c r="AB15" s="185">
        <v>10.240681961103508</v>
      </c>
      <c r="AC15" s="185">
        <v>11.985588397856036</v>
      </c>
      <c r="AD15" s="185">
        <v>14.053725318608821</v>
      </c>
      <c r="AE15" s="185">
        <v>14.389716081390404</v>
      </c>
      <c r="AF15" s="185">
        <v>13.4021931476139</v>
      </c>
      <c r="AG15" s="185">
        <v>11.719656551212395</v>
      </c>
      <c r="AH15" s="185">
        <v>11.032634603090576</v>
      </c>
      <c r="AI15" s="185">
        <v>9.9886945191751764</v>
      </c>
      <c r="AJ15" s="185">
        <v>9.4817415786351997</v>
      </c>
      <c r="AK15" s="185">
        <v>9.3205090748225121</v>
      </c>
      <c r="AL15" s="185">
        <v>8.937413927840117</v>
      </c>
      <c r="AM15" s="185">
        <f>IFERROR(VLOOKUP(A15,Обнов[],$A$1,FALSE),"-")</f>
        <v>8.8294403816445808</v>
      </c>
      <c r="AN15" s="42"/>
      <c r="AO15" s="57">
        <v>1.8205522953351301</v>
      </c>
      <c r="AP15" s="57">
        <v>1.49196973395975</v>
      </c>
      <c r="AQ15" s="57">
        <v>1.4439218462039201</v>
      </c>
      <c r="AR15" s="57">
        <v>1.4539507097958999</v>
      </c>
      <c r="AS15" s="57">
        <v>1.3478115381549001</v>
      </c>
      <c r="AT15" s="57">
        <v>1.16075527963063</v>
      </c>
      <c r="AU15" s="57">
        <v>1.0804228339198301</v>
      </c>
      <c r="AV15" s="57">
        <v>0.99478836419944205</v>
      </c>
      <c r="AW15" s="57">
        <v>0.88650387129036501</v>
      </c>
      <c r="AX15" s="57">
        <v>0.97664930772444802</v>
      </c>
      <c r="AY15" s="57">
        <v>0.96049013169966602</v>
      </c>
      <c r="AZ15" s="57">
        <v>0.99799734329793399</v>
      </c>
      <c r="BA15" s="57">
        <v>0.953654620713284</v>
      </c>
      <c r="BB15" s="57">
        <v>0.97437167897072419</v>
      </c>
      <c r="BC15" s="57">
        <v>1.0535146910687374</v>
      </c>
      <c r="BD15" s="179">
        <v>1.11735666286276</v>
      </c>
      <c r="BE15" s="179">
        <v>1.1202774266470779</v>
      </c>
      <c r="BF15" s="179">
        <v>1.1057325201433712</v>
      </c>
      <c r="BG15" s="179">
        <v>1.1162460497901467</v>
      </c>
      <c r="BH15" s="179">
        <v>1.4213201199258692</v>
      </c>
      <c r="BI15" s="179">
        <v>2.0438195230593177</v>
      </c>
      <c r="BJ15" s="179">
        <v>2.2210104661839019</v>
      </c>
      <c r="BK15" s="179">
        <v>2.288735628073391</v>
      </c>
      <c r="BL15" s="179">
        <v>2.1843358048463246</v>
      </c>
      <c r="BM15" s="179">
        <v>2.1079131754929641</v>
      </c>
      <c r="BN15" s="179">
        <v>2.3482782576377623</v>
      </c>
      <c r="BO15" s="179">
        <v>2.4159161222047754</v>
      </c>
      <c r="BP15" s="179">
        <v>2.8335027507156001</v>
      </c>
      <c r="BQ15" s="179">
        <v>3.3846294832223118</v>
      </c>
      <c r="BR15" s="179">
        <v>4.0475723746906178</v>
      </c>
      <c r="BS15" s="179">
        <v>4.5665784084383496</v>
      </c>
      <c r="BT15" s="179">
        <v>4.7041619367891458</v>
      </c>
      <c r="BU15" s="179">
        <v>4.289082323848624</v>
      </c>
      <c r="BV15" s="179">
        <v>3.9614927549655063</v>
      </c>
      <c r="BW15" s="179">
        <v>3.1606698226181269</v>
      </c>
      <c r="BX15" s="179">
        <v>2.9572773911476413</v>
      </c>
      <c r="BY15" s="179">
        <v>2.9960250541623954</v>
      </c>
      <c r="BZ15" s="179">
        <f>IFERROR(VLOOKUP(A15,Обнов[],$A$2,FALSE),"-")</f>
        <v>3.0739940555240328</v>
      </c>
      <c r="CA15" s="42"/>
    </row>
    <row r="16" spans="1:82" ht="15.75" x14ac:dyDescent="0.25">
      <c r="A16" s="51" t="s">
        <v>15</v>
      </c>
      <c r="B16" s="52">
        <v>9.4785986008759302</v>
      </c>
      <c r="C16" s="52">
        <v>8.9793436475209401</v>
      </c>
      <c r="D16" s="52">
        <v>8.9398952459438803</v>
      </c>
      <c r="E16" s="52">
        <v>8.7453626205667092</v>
      </c>
      <c r="F16" s="52">
        <v>9.2523442353810896</v>
      </c>
      <c r="G16" s="52">
        <v>9.6579927820985603</v>
      </c>
      <c r="H16" s="52">
        <v>10.242408720965299</v>
      </c>
      <c r="I16" s="52">
        <v>10.125788199722599</v>
      </c>
      <c r="J16" s="52">
        <v>9.5226349361364893</v>
      </c>
      <c r="K16" s="52">
        <v>14.9129099658401</v>
      </c>
      <c r="L16" s="52">
        <v>16.087459641729598</v>
      </c>
      <c r="M16" s="52">
        <v>16.010419891357699</v>
      </c>
      <c r="N16" s="52">
        <v>15.250813731242699</v>
      </c>
      <c r="O16" s="52">
        <v>14.481433615251238</v>
      </c>
      <c r="P16" s="52">
        <v>13.444647040450494</v>
      </c>
      <c r="Q16" s="185">
        <v>12.0278789142502</v>
      </c>
      <c r="R16" s="185">
        <v>11.795992021736625</v>
      </c>
      <c r="S16" s="185">
        <v>11.757561907851157</v>
      </c>
      <c r="T16" s="185">
        <v>11.568213845134087</v>
      </c>
      <c r="U16" s="185">
        <v>12.037062117636532</v>
      </c>
      <c r="V16" s="185">
        <v>12.099976418849106</v>
      </c>
      <c r="W16" s="185">
        <v>11.795970448063867</v>
      </c>
      <c r="X16" s="185">
        <v>11.259460078154179</v>
      </c>
      <c r="Y16" s="185">
        <v>11.032469462113895</v>
      </c>
      <c r="Z16" s="185">
        <v>10.340437743980557</v>
      </c>
      <c r="AA16" s="185">
        <v>9.1700486562723729</v>
      </c>
      <c r="AB16" s="185">
        <v>8.2731559095256841</v>
      </c>
      <c r="AC16" s="185">
        <v>9.4723069561535063</v>
      </c>
      <c r="AD16" s="185">
        <v>12.500593870278237</v>
      </c>
      <c r="AE16" s="185">
        <v>13.217728107992</v>
      </c>
      <c r="AF16" s="185">
        <v>13.593507930386799</v>
      </c>
      <c r="AG16" s="185">
        <v>11.636020300406628</v>
      </c>
      <c r="AH16" s="185">
        <v>9.4661080956260317</v>
      </c>
      <c r="AI16" s="185">
        <v>7.2587875036194012</v>
      </c>
      <c r="AJ16" s="185">
        <v>5.0078133337791382</v>
      </c>
      <c r="AK16" s="185">
        <v>4.6611559941944192</v>
      </c>
      <c r="AL16" s="185">
        <v>4.7756316386037545</v>
      </c>
      <c r="AM16" s="185">
        <f>IFERROR(VLOOKUP(A16,Обнов[],$A$1,FALSE),"-")</f>
        <v>4.5827426964588067</v>
      </c>
      <c r="AN16" s="42"/>
      <c r="AO16" s="57">
        <v>2.6133725339585698</v>
      </c>
      <c r="AP16" s="57">
        <v>2.3774136196421201</v>
      </c>
      <c r="AQ16" s="57">
        <v>2.3192087237707302</v>
      </c>
      <c r="AR16" s="57">
        <v>2.2454717902138102</v>
      </c>
      <c r="AS16" s="57">
        <v>2.1684738987390801</v>
      </c>
      <c r="AT16" s="57">
        <v>2.12158130194373</v>
      </c>
      <c r="AU16" s="57">
        <v>1.9074582364022401</v>
      </c>
      <c r="AV16" s="57">
        <v>1.7544407813938401</v>
      </c>
      <c r="AW16" s="57">
        <v>1.68857864160772</v>
      </c>
      <c r="AX16" s="57">
        <v>1.6852228698674101</v>
      </c>
      <c r="AY16" s="57">
        <v>1.906988307847</v>
      </c>
      <c r="AZ16" s="57">
        <v>1.3313542736105199</v>
      </c>
      <c r="BA16" s="57">
        <v>1.2923863702701399</v>
      </c>
      <c r="BB16" s="57">
        <v>1.3105435537640677</v>
      </c>
      <c r="BC16" s="57">
        <v>1.3646169466682121</v>
      </c>
      <c r="BD16" s="179">
        <v>1.39882022040666</v>
      </c>
      <c r="BE16" s="179">
        <v>1.3982738437279736</v>
      </c>
      <c r="BF16" s="179">
        <v>1.3471426340406987</v>
      </c>
      <c r="BG16" s="179">
        <v>1.3148309224574335</v>
      </c>
      <c r="BH16" s="179">
        <v>1.4328851414683799</v>
      </c>
      <c r="BI16" s="179">
        <v>1.631908621616915</v>
      </c>
      <c r="BJ16" s="179">
        <v>1.8134929477740345</v>
      </c>
      <c r="BK16" s="179">
        <v>2.0270892142709513</v>
      </c>
      <c r="BL16" s="179">
        <v>2.1447741066476995</v>
      </c>
      <c r="BM16" s="179">
        <v>2.2635955473741984</v>
      </c>
      <c r="BN16" s="179">
        <v>2.1865993407736344</v>
      </c>
      <c r="BO16" s="179">
        <v>2.2706322101556893</v>
      </c>
      <c r="BP16" s="179">
        <v>2.4575302460450072</v>
      </c>
      <c r="BQ16" s="179">
        <v>2.9555925729022636</v>
      </c>
      <c r="BR16" s="179">
        <v>2.9081128036607997</v>
      </c>
      <c r="BS16" s="179">
        <v>2.9599830450632698</v>
      </c>
      <c r="BT16" s="179">
        <v>2.8141814224498929</v>
      </c>
      <c r="BU16" s="179">
        <v>2.8375189079325716</v>
      </c>
      <c r="BV16" s="179">
        <v>2.6969926923421337</v>
      </c>
      <c r="BW16" s="179">
        <v>2.5766141871481869</v>
      </c>
      <c r="BX16" s="179">
        <v>2.376993997384433</v>
      </c>
      <c r="BY16" s="179">
        <v>2.2982908572762426</v>
      </c>
      <c r="BZ16" s="179">
        <f>IFERROR(VLOOKUP(A16,Обнов[],$A$2,FALSE),"-")</f>
        <v>2.3692779429024364</v>
      </c>
      <c r="CA16" s="42"/>
    </row>
    <row r="17" spans="1:111" ht="15.75" x14ac:dyDescent="0.25">
      <c r="A17" s="51" t="s">
        <v>16</v>
      </c>
      <c r="B17" s="52">
        <v>8.0939137788427598</v>
      </c>
      <c r="C17" s="52">
        <v>8.0153044645910292</v>
      </c>
      <c r="D17" s="52">
        <v>7.8633285187857798</v>
      </c>
      <c r="E17" s="52">
        <v>7.8094365597367501</v>
      </c>
      <c r="F17" s="52">
        <v>8.7377599753381503</v>
      </c>
      <c r="G17" s="52">
        <v>9.5828599373797303</v>
      </c>
      <c r="H17" s="52">
        <v>9.9630427004277404</v>
      </c>
      <c r="I17" s="52">
        <v>9.7033014538997193</v>
      </c>
      <c r="J17" s="52">
        <v>9.1771319304012895</v>
      </c>
      <c r="K17" s="52">
        <v>14.418815372604</v>
      </c>
      <c r="L17" s="52">
        <v>15.1750636349543</v>
      </c>
      <c r="M17" s="52">
        <v>14.1439726995026</v>
      </c>
      <c r="N17" s="52">
        <v>13.249427968594301</v>
      </c>
      <c r="O17" s="52">
        <v>13.762570942848772</v>
      </c>
      <c r="P17" s="52">
        <v>12.902563622659109</v>
      </c>
      <c r="Q17" s="185">
        <v>11.942090822325399</v>
      </c>
      <c r="R17" s="185">
        <v>12.352944081266243</v>
      </c>
      <c r="S17" s="185">
        <v>12.398045398199748</v>
      </c>
      <c r="T17" s="185">
        <v>12.240425914241468</v>
      </c>
      <c r="U17" s="185">
        <v>11.777893157181992</v>
      </c>
      <c r="V17" s="185">
        <v>12.017904343120518</v>
      </c>
      <c r="W17" s="185">
        <v>11.954132742871693</v>
      </c>
      <c r="X17" s="185">
        <v>10.883653943568667</v>
      </c>
      <c r="Y17" s="185">
        <v>9.9545289455865404</v>
      </c>
      <c r="Z17" s="185">
        <v>8.2513219489415732</v>
      </c>
      <c r="AA17" s="185">
        <v>5.4328344078175981</v>
      </c>
      <c r="AB17" s="185">
        <v>5.9149769249707518</v>
      </c>
      <c r="AC17" s="185">
        <v>9.9666790885872061</v>
      </c>
      <c r="AD17" s="185">
        <v>12.098689802696702</v>
      </c>
      <c r="AE17" s="185">
        <v>12.455055718379075</v>
      </c>
      <c r="AF17" s="185">
        <v>10.388024914061701</v>
      </c>
      <c r="AG17" s="185">
        <v>6.7411380978222661</v>
      </c>
      <c r="AH17" s="185">
        <v>5.4094553988615681</v>
      </c>
      <c r="AI17" s="185">
        <v>4.5793544233466212</v>
      </c>
      <c r="AJ17" s="185">
        <v>3.4194992352565605</v>
      </c>
      <c r="AK17" s="185">
        <v>3.2807778650414927</v>
      </c>
      <c r="AL17" s="185">
        <v>3.1398245100558695</v>
      </c>
      <c r="AM17" s="185">
        <f>IFERROR(VLOOKUP(A17,Обнов[],$A$1,FALSE),"-")</f>
        <v>1.6324521300051944</v>
      </c>
      <c r="AN17" s="42"/>
      <c r="AO17" s="57">
        <v>1.6710271764814999</v>
      </c>
      <c r="AP17" s="57">
        <v>1.5209360995466901</v>
      </c>
      <c r="AQ17" s="57">
        <v>1.4800332780972201</v>
      </c>
      <c r="AR17" s="57">
        <v>1.3447516862098601</v>
      </c>
      <c r="AS17" s="57">
        <v>1.2555732334684799</v>
      </c>
      <c r="AT17" s="57">
        <v>1.26843069465906</v>
      </c>
      <c r="AU17" s="57">
        <v>1.21588219688334</v>
      </c>
      <c r="AV17" s="57">
        <v>1.2042032100823801</v>
      </c>
      <c r="AW17" s="57">
        <v>1.0581358303231201</v>
      </c>
      <c r="AX17" s="57">
        <v>0.99961771547513201</v>
      </c>
      <c r="AY17" s="57">
        <v>0.97243082390840596</v>
      </c>
      <c r="AZ17" s="57">
        <v>0.99647476914419897</v>
      </c>
      <c r="BA17" s="57">
        <v>0.96699702058873105</v>
      </c>
      <c r="BB17" s="57">
        <v>0.94290530474111045</v>
      </c>
      <c r="BC17" s="57">
        <v>0.89747289872636038</v>
      </c>
      <c r="BD17" s="179">
        <v>0.92578073815963402</v>
      </c>
      <c r="BE17" s="179">
        <v>0.89904137962348862</v>
      </c>
      <c r="BF17" s="179">
        <v>0.93198573162204323</v>
      </c>
      <c r="BG17" s="179">
        <v>1.0763642932154216</v>
      </c>
      <c r="BH17" s="179">
        <v>1.1577663770961426</v>
      </c>
      <c r="BI17" s="179">
        <v>1.4922666387041357</v>
      </c>
      <c r="BJ17" s="179">
        <v>2.0132654550925344</v>
      </c>
      <c r="BK17" s="179">
        <v>2.1312927851853511</v>
      </c>
      <c r="BL17" s="179">
        <v>2.101453651622188</v>
      </c>
      <c r="BM17" s="179">
        <v>2.0925198892931451</v>
      </c>
      <c r="BN17" s="179">
        <v>2.0849467605256606</v>
      </c>
      <c r="BO17" s="179">
        <v>2.059360378222848</v>
      </c>
      <c r="BP17" s="179">
        <v>2.5689773383276502</v>
      </c>
      <c r="BQ17" s="179">
        <v>3.5650070454885459</v>
      </c>
      <c r="BR17" s="179">
        <v>3.9143900851441797</v>
      </c>
      <c r="BS17" s="179">
        <v>3.8631004447855601</v>
      </c>
      <c r="BT17" s="179">
        <v>3.4572550747202522</v>
      </c>
      <c r="BU17" s="179">
        <v>2.8400823895899658</v>
      </c>
      <c r="BV17" s="179">
        <v>2.3485996097915858</v>
      </c>
      <c r="BW17" s="179">
        <v>1.896433845430922</v>
      </c>
      <c r="BX17" s="179">
        <v>1.5529494855352033</v>
      </c>
      <c r="BY17" s="179">
        <v>1.2326826673210423</v>
      </c>
      <c r="BZ17" s="179">
        <f>IFERROR(VLOOKUP(A17,Обнов[],$A$2,FALSE),"-")</f>
        <v>1.0372641083013892</v>
      </c>
      <c r="CA17" s="42"/>
    </row>
    <row r="18" spans="1:111" ht="15.75" x14ac:dyDescent="0.25">
      <c r="A18" s="51" t="s">
        <v>17</v>
      </c>
      <c r="B18" s="52">
        <v>10.9535263960123</v>
      </c>
      <c r="C18" s="52">
        <v>10.7209291818036</v>
      </c>
      <c r="D18" s="52">
        <v>10.6965842627872</v>
      </c>
      <c r="E18" s="52">
        <v>10.5537350462526</v>
      </c>
      <c r="F18" s="52">
        <v>10.758033937758499</v>
      </c>
      <c r="G18" s="52">
        <v>10.1990061659377</v>
      </c>
      <c r="H18" s="52">
        <v>10.460529691043</v>
      </c>
      <c r="I18" s="52">
        <v>10.454505605315701</v>
      </c>
      <c r="J18" s="52">
        <v>10.521995746118</v>
      </c>
      <c r="K18" s="52">
        <v>15.8378586598564</v>
      </c>
      <c r="L18" s="52">
        <v>15.9353017925377</v>
      </c>
      <c r="M18" s="52">
        <v>15.8045985585068</v>
      </c>
      <c r="N18" s="52">
        <v>16.292208694479299</v>
      </c>
      <c r="O18" s="52">
        <v>16.773091529150758</v>
      </c>
      <c r="P18" s="52">
        <v>14.138745521768321</v>
      </c>
      <c r="Q18" s="185">
        <v>13.517403104881099</v>
      </c>
      <c r="R18" s="185">
        <v>13.021431319831439</v>
      </c>
      <c r="S18" s="185">
        <v>12.894064057737451</v>
      </c>
      <c r="T18" s="185">
        <v>13.12052031733624</v>
      </c>
      <c r="U18" s="185">
        <v>13.42426206931122</v>
      </c>
      <c r="V18" s="185">
        <v>13.469676087381441</v>
      </c>
      <c r="W18" s="185">
        <v>14.590571081649028</v>
      </c>
      <c r="X18" s="185">
        <v>13.192357638851114</v>
      </c>
      <c r="Y18" s="185">
        <v>12.909610528268125</v>
      </c>
      <c r="Z18" s="185">
        <v>8.3847361493517489</v>
      </c>
      <c r="AA18" s="185">
        <v>8.2109324878861116</v>
      </c>
      <c r="AB18" s="185">
        <v>8.2317609520840787</v>
      </c>
      <c r="AC18" s="185">
        <v>16.286222661625544</v>
      </c>
      <c r="AD18" s="185">
        <v>18.604040012469326</v>
      </c>
      <c r="AE18" s="185">
        <v>16.935865662662827</v>
      </c>
      <c r="AF18" s="185">
        <v>13.8157240025121</v>
      </c>
      <c r="AG18" s="185">
        <v>10.300429481832847</v>
      </c>
      <c r="AH18" s="185">
        <v>8.8802311381419994</v>
      </c>
      <c r="AI18" s="185">
        <v>7.8201131170091269</v>
      </c>
      <c r="AJ18" s="185">
        <v>5.5559449289872767</v>
      </c>
      <c r="AK18" s="185">
        <v>4.1624373690635359</v>
      </c>
      <c r="AL18" s="185">
        <v>3.5913198643261484</v>
      </c>
      <c r="AM18" s="185">
        <f>IFERROR(VLOOKUP(A18,Обнов[],$A$1,FALSE),"-")</f>
        <v>3.8183642108663367</v>
      </c>
      <c r="AN18" s="42"/>
      <c r="AO18" s="57">
        <v>1.7660188443348299</v>
      </c>
      <c r="AP18" s="57">
        <v>2.0022600048246</v>
      </c>
      <c r="AQ18" s="57">
        <v>2.02608530895851</v>
      </c>
      <c r="AR18" s="57">
        <v>1.77582822251905</v>
      </c>
      <c r="AS18" s="57">
        <v>1.6249578413425401</v>
      </c>
      <c r="AT18" s="57">
        <v>1.5842361112013501</v>
      </c>
      <c r="AU18" s="57">
        <v>1.25413780191725</v>
      </c>
      <c r="AV18" s="57">
        <v>1.2466013921391099</v>
      </c>
      <c r="AW18" s="57">
        <v>1.28232832442483</v>
      </c>
      <c r="AX18" s="57">
        <v>1.4554423430430801</v>
      </c>
      <c r="AY18" s="57">
        <v>1.15769509553176</v>
      </c>
      <c r="AZ18" s="57">
        <v>1.2599794804800699</v>
      </c>
      <c r="BA18" s="57">
        <v>1.3458081743669399</v>
      </c>
      <c r="BB18" s="57">
        <v>1.5489799038896699</v>
      </c>
      <c r="BC18" s="57">
        <v>1.7274591065493603</v>
      </c>
      <c r="BD18" s="179">
        <v>1.5049810856524899</v>
      </c>
      <c r="BE18" s="179">
        <v>1.3937236408189819</v>
      </c>
      <c r="BF18" s="179">
        <v>1.4139140461201201</v>
      </c>
      <c r="BG18" s="179">
        <v>1.5329618609509272</v>
      </c>
      <c r="BH18" s="179">
        <v>1.4642491234450716</v>
      </c>
      <c r="BI18" s="179">
        <v>1.9081374167326957</v>
      </c>
      <c r="BJ18" s="179">
        <v>2.2475633913976703</v>
      </c>
      <c r="BK18" s="179">
        <v>2.4058518119805372</v>
      </c>
      <c r="BL18" s="179">
        <v>0.7404987271772111</v>
      </c>
      <c r="BM18" s="179">
        <v>2.0871386732034742</v>
      </c>
      <c r="BN18" s="179">
        <v>2.6203714816576626</v>
      </c>
      <c r="BO18" s="179">
        <v>2.4684739416592678</v>
      </c>
      <c r="BP18" s="179">
        <v>3.2459301230980051</v>
      </c>
      <c r="BQ18" s="179">
        <v>3.7789005885887459</v>
      </c>
      <c r="BR18" s="179">
        <v>3.3272779111255137</v>
      </c>
      <c r="BS18" s="179">
        <v>3.3313530548951</v>
      </c>
      <c r="BT18" s="179">
        <v>3.1166805839646927</v>
      </c>
      <c r="BU18" s="179">
        <v>2.6945422746896006</v>
      </c>
      <c r="BV18" s="179">
        <v>2.4130425598284324</v>
      </c>
      <c r="BW18" s="179">
        <v>1.8419431180847721</v>
      </c>
      <c r="BX18" s="179">
        <v>1.4376412313706988</v>
      </c>
      <c r="BY18" s="179">
        <v>1.212189605562392</v>
      </c>
      <c r="BZ18" s="179">
        <f>IFERROR(VLOOKUP(A18,Обнов[],$A$2,FALSE),"-")</f>
        <v>1.3984025795924495</v>
      </c>
      <c r="CA18" s="42"/>
    </row>
    <row r="19" spans="1:111" ht="15.75" x14ac:dyDescent="0.25">
      <c r="A19" s="51" t="s">
        <v>18</v>
      </c>
      <c r="B19" s="52">
        <v>8.2980498747359093</v>
      </c>
      <c r="C19" s="52">
        <v>8.3527561261287104</v>
      </c>
      <c r="D19" s="52">
        <v>8.1184948791709601</v>
      </c>
      <c r="E19" s="52">
        <v>7.9317394227673903</v>
      </c>
      <c r="F19" s="52">
        <v>8.4801423285930397</v>
      </c>
      <c r="G19" s="52">
        <v>8.9240702983953497</v>
      </c>
      <c r="H19" s="52">
        <v>9.7502446981725299</v>
      </c>
      <c r="I19" s="52">
        <v>9.6500600173905298</v>
      </c>
      <c r="J19" s="52">
        <v>9.04162482822945</v>
      </c>
      <c r="K19" s="52">
        <v>13.125031935611799</v>
      </c>
      <c r="L19" s="52">
        <v>13.710403830387801</v>
      </c>
      <c r="M19" s="52">
        <v>12.8241441648467</v>
      </c>
      <c r="N19" s="52">
        <v>13.933907756367001</v>
      </c>
      <c r="O19" s="52">
        <v>14.157773130839013</v>
      </c>
      <c r="P19" s="52">
        <v>12.939598792947304</v>
      </c>
      <c r="Q19" s="185">
        <v>12.4031927608928</v>
      </c>
      <c r="R19" s="185">
        <v>12.115792242242506</v>
      </c>
      <c r="S19" s="185">
        <v>12.231854993050053</v>
      </c>
      <c r="T19" s="185">
        <v>12.486182318823236</v>
      </c>
      <c r="U19" s="185">
        <v>12.247827015818091</v>
      </c>
      <c r="V19" s="185">
        <v>11.883038601854116</v>
      </c>
      <c r="W19" s="185">
        <v>12.185881259600546</v>
      </c>
      <c r="X19" s="185">
        <v>11.492023045152077</v>
      </c>
      <c r="Y19" s="185">
        <v>10.650208156362977</v>
      </c>
      <c r="Z19" s="185">
        <v>10.622773224345687</v>
      </c>
      <c r="AA19" s="185">
        <v>9.6094955986294615</v>
      </c>
      <c r="AB19" s="185">
        <v>8.3797557142252206</v>
      </c>
      <c r="AC19" s="185">
        <v>12.736514920443728</v>
      </c>
      <c r="AD19" s="185">
        <v>15.034888494171637</v>
      </c>
      <c r="AE19" s="185">
        <v>14.905830235827672</v>
      </c>
      <c r="AF19" s="185">
        <v>14.878583399355101</v>
      </c>
      <c r="AG19" s="185">
        <v>11.61153853352509</v>
      </c>
      <c r="AH19" s="185">
        <v>10.53351737590671</v>
      </c>
      <c r="AI19" s="185">
        <v>7.0965850438951197</v>
      </c>
      <c r="AJ19" s="185">
        <v>5.875117874035114</v>
      </c>
      <c r="AK19" s="185">
        <v>3.5764163128988593</v>
      </c>
      <c r="AL19" s="185">
        <v>3.1105862334271048</v>
      </c>
      <c r="AM19" s="185">
        <f>IFERROR(VLOOKUP(A19,Обнов[],$A$1,FALSE),"-")</f>
        <v>2.7728333662578719</v>
      </c>
      <c r="AN19" s="42"/>
      <c r="AO19" s="57">
        <v>2.1554448708500198</v>
      </c>
      <c r="AP19" s="57">
        <v>2.2022840357167</v>
      </c>
      <c r="AQ19" s="57">
        <v>2.36308963798691</v>
      </c>
      <c r="AR19" s="57">
        <v>2.29125199722953</v>
      </c>
      <c r="AS19" s="57">
        <v>2.3309701755633601</v>
      </c>
      <c r="AT19" s="57">
        <v>2.33001767312135</v>
      </c>
      <c r="AU19" s="57">
        <v>2.3220687458262601</v>
      </c>
      <c r="AV19" s="57">
        <v>2.2707812883051801</v>
      </c>
      <c r="AW19" s="57">
        <v>2.1357894502495198</v>
      </c>
      <c r="AX19" s="57">
        <v>2.0591443327194701</v>
      </c>
      <c r="AY19" s="57">
        <v>2.1890371986285899</v>
      </c>
      <c r="AZ19" s="57">
        <v>2.2455866123874499</v>
      </c>
      <c r="BA19" s="57">
        <v>2.2759921827948002</v>
      </c>
      <c r="BB19" s="57">
        <v>2.2340213680082699</v>
      </c>
      <c r="BC19" s="57">
        <v>2.2740119550676821</v>
      </c>
      <c r="BD19" s="179">
        <v>2.2306295112754899</v>
      </c>
      <c r="BE19" s="179">
        <v>2.1979318406774913</v>
      </c>
      <c r="BF19" s="179">
        <v>2.1685914179124093</v>
      </c>
      <c r="BG19" s="179">
        <v>2.1600920163711064</v>
      </c>
      <c r="BH19" s="179">
        <v>2.2305116268518956</v>
      </c>
      <c r="BI19" s="179">
        <v>2.4335125629019747</v>
      </c>
      <c r="BJ19" s="179">
        <v>2.824392144532871</v>
      </c>
      <c r="BK19" s="179">
        <v>3.1427573765598309</v>
      </c>
      <c r="BL19" s="179">
        <v>3.1545491012633851</v>
      </c>
      <c r="BM19" s="179">
        <v>3.1329048838710696</v>
      </c>
      <c r="BN19" s="179">
        <v>3.1110327111196341</v>
      </c>
      <c r="BO19" s="179">
        <v>3.1580849084261091</v>
      </c>
      <c r="BP19" s="179">
        <v>3.3603014801077129</v>
      </c>
      <c r="BQ19" s="179">
        <v>3.7331202468291393</v>
      </c>
      <c r="BR19" s="179">
        <v>4.0597754554031917</v>
      </c>
      <c r="BS19" s="179">
        <v>4.5012160379505497</v>
      </c>
      <c r="BT19" s="179">
        <v>4.5865369630280064</v>
      </c>
      <c r="BU19" s="179">
        <v>4.4874659272060917</v>
      </c>
      <c r="BV19" s="179">
        <v>4.1607026448778113</v>
      </c>
      <c r="BW19" s="179">
        <v>3.2858609525704896</v>
      </c>
      <c r="BX19" s="179">
        <v>2.5528288103679335</v>
      </c>
      <c r="BY19" s="179">
        <v>2.0526188062293058</v>
      </c>
      <c r="BZ19" s="179">
        <f>IFERROR(VLOOKUP(A19,Обнов[],$A$2,FALSE),"-")</f>
        <v>1.8429545590837508</v>
      </c>
      <c r="CA19" s="42"/>
    </row>
    <row r="20" spans="1:111" ht="15.75" x14ac:dyDescent="0.25">
      <c r="A20" s="51" t="s">
        <v>19</v>
      </c>
      <c r="B20" s="52">
        <v>9.8080334979903796</v>
      </c>
      <c r="C20" s="52">
        <v>9.6777709843883102</v>
      </c>
      <c r="D20" s="52">
        <v>9.4834810282824709</v>
      </c>
      <c r="E20" s="52">
        <v>9.2483418771901107</v>
      </c>
      <c r="F20" s="52">
        <v>9.67585115915033</v>
      </c>
      <c r="G20" s="52">
        <v>10.3480875773161</v>
      </c>
      <c r="H20" s="52">
        <v>10.1292464566456</v>
      </c>
      <c r="I20" s="52">
        <v>9.5673147364875408</v>
      </c>
      <c r="J20" s="52">
        <v>9.7755737259675097</v>
      </c>
      <c r="K20" s="52">
        <v>14.0160528181896</v>
      </c>
      <c r="L20" s="52">
        <v>15.8081023171718</v>
      </c>
      <c r="M20" s="52">
        <v>16.485308284683502</v>
      </c>
      <c r="N20" s="52">
        <v>16.498194578561399</v>
      </c>
      <c r="O20" s="52">
        <v>16.203541222253541</v>
      </c>
      <c r="P20" s="52">
        <v>16.114269390652083</v>
      </c>
      <c r="Q20" s="185">
        <v>15.6902020577486</v>
      </c>
      <c r="R20" s="185">
        <v>15.407558013056473</v>
      </c>
      <c r="S20" s="185">
        <v>14.90616297530085</v>
      </c>
      <c r="T20" s="185">
        <v>13.367570173516857</v>
      </c>
      <c r="U20" s="185">
        <v>12.541550140848456</v>
      </c>
      <c r="V20" s="185">
        <v>12.417999198960779</v>
      </c>
      <c r="W20" s="185">
        <v>12.771466568022058</v>
      </c>
      <c r="X20" s="185">
        <v>12.794260512938683</v>
      </c>
      <c r="Y20" s="185">
        <v>12.157328225266838</v>
      </c>
      <c r="Z20" s="185">
        <v>11.324032942874632</v>
      </c>
      <c r="AA20" s="185">
        <v>9.8246677220170522</v>
      </c>
      <c r="AB20" s="185">
        <v>7.386722908719956</v>
      </c>
      <c r="AC20" s="185">
        <v>11.015016579395851</v>
      </c>
      <c r="AD20" s="185">
        <v>13.520432318696102</v>
      </c>
      <c r="AE20" s="185">
        <v>15.626880455234421</v>
      </c>
      <c r="AF20" s="185">
        <v>15.066457557971599</v>
      </c>
      <c r="AG20" s="185">
        <v>12.971188324884928</v>
      </c>
      <c r="AH20" s="185">
        <v>7.9584618718593845</v>
      </c>
      <c r="AI20" s="185">
        <v>6.3976404602530001</v>
      </c>
      <c r="AJ20" s="185">
        <v>4.722901780516545</v>
      </c>
      <c r="AK20" s="185">
        <v>3.2701024603585185</v>
      </c>
      <c r="AL20" s="185">
        <v>2.6275466998721981</v>
      </c>
      <c r="AM20" s="185">
        <f>IFERROR(VLOOKUP(A20,Обнов[],$A$1,FALSE),"-")</f>
        <v>2.850609209904706</v>
      </c>
      <c r="AN20" s="42"/>
      <c r="AO20" s="57" t="s">
        <v>56</v>
      </c>
      <c r="AP20" s="57">
        <v>2.8153747955386499</v>
      </c>
      <c r="AQ20" s="57">
        <v>2.5672136754967498</v>
      </c>
      <c r="AR20" s="57">
        <v>2.5997608591493</v>
      </c>
      <c r="AS20" s="57">
        <v>2.3974089533236298</v>
      </c>
      <c r="AT20" s="57">
        <v>2.1623125772505198</v>
      </c>
      <c r="AU20" s="57">
        <v>2.3132104808507301</v>
      </c>
      <c r="AV20" s="57">
        <v>2.2343379817064499</v>
      </c>
      <c r="AW20" s="57">
        <v>1.5145254639713399</v>
      </c>
      <c r="AX20" s="57">
        <v>1.3608153560810301</v>
      </c>
      <c r="AY20" s="57">
        <v>1.3098253210933699</v>
      </c>
      <c r="AZ20" s="57">
        <v>1.3878746785505001</v>
      </c>
      <c r="BA20" s="57">
        <v>1.3880074765300801</v>
      </c>
      <c r="BB20" s="57">
        <v>1.33552187269503</v>
      </c>
      <c r="BC20" s="57">
        <v>1.3590758135350112</v>
      </c>
      <c r="BD20" s="179">
        <v>1.37505574109137</v>
      </c>
      <c r="BE20" s="179">
        <v>1.378507721542924</v>
      </c>
      <c r="BF20" s="179">
        <v>1.3708007464689858</v>
      </c>
      <c r="BG20" s="179">
        <v>1.3172538710118071</v>
      </c>
      <c r="BH20" s="179">
        <v>1.7096393193760873</v>
      </c>
      <c r="BI20" s="179">
        <v>2.0801831637948345</v>
      </c>
      <c r="BJ20" s="179">
        <v>2.3643230228666861</v>
      </c>
      <c r="BK20" s="179">
        <v>2.479571404166296</v>
      </c>
      <c r="BL20" s="179">
        <v>2.6180461243626785</v>
      </c>
      <c r="BM20" s="179">
        <v>2.6963966642880819</v>
      </c>
      <c r="BN20" s="179">
        <v>2.6848450947784017</v>
      </c>
      <c r="BO20" s="179">
        <v>2.6052148741398162</v>
      </c>
      <c r="BP20" s="179">
        <v>2.8833053582230921</v>
      </c>
      <c r="BQ20" s="179">
        <v>3.0950114428867805</v>
      </c>
      <c r="BR20" s="179">
        <v>3.23882084987607</v>
      </c>
      <c r="BS20" s="179">
        <v>3.4663123407961698</v>
      </c>
      <c r="BT20" s="179">
        <v>3.5204542963311307</v>
      </c>
      <c r="BU20" s="179">
        <v>3.5402221981713335</v>
      </c>
      <c r="BV20" s="179">
        <v>3.3024628127548228</v>
      </c>
      <c r="BW20" s="179">
        <v>3.0075683892035188</v>
      </c>
      <c r="BX20" s="179">
        <v>3.0806319933032804</v>
      </c>
      <c r="BY20" s="179">
        <v>2.735391151055151</v>
      </c>
      <c r="BZ20" s="179">
        <f>IFERROR(VLOOKUP(A20,Обнов[],$A$2,FALSE),"-")</f>
        <v>2.1676064740920382</v>
      </c>
      <c r="CA20" s="42"/>
    </row>
    <row r="21" spans="1:111" ht="15.75" x14ac:dyDescent="0.25">
      <c r="A21" s="51" t="s">
        <v>20</v>
      </c>
      <c r="B21" s="52">
        <v>6.1235054266706399</v>
      </c>
      <c r="C21" s="52">
        <v>5.8497296858183203</v>
      </c>
      <c r="D21" s="52">
        <v>6.0044247953479699</v>
      </c>
      <c r="E21" s="52">
        <v>6.0330492636805904</v>
      </c>
      <c r="F21" s="52">
        <v>6.2488631890389801</v>
      </c>
      <c r="G21" s="52">
        <v>6.4416129635366604</v>
      </c>
      <c r="H21" s="52">
        <v>6.5057629624395901</v>
      </c>
      <c r="I21" s="52">
        <v>5.9872416363457202</v>
      </c>
      <c r="J21" s="52">
        <v>5.8920205433472201</v>
      </c>
      <c r="K21" s="52">
        <v>7.93757556753605</v>
      </c>
      <c r="L21" s="52">
        <v>8.2756177554632497</v>
      </c>
      <c r="M21" s="52">
        <v>8.61889146023546</v>
      </c>
      <c r="N21" s="52">
        <v>8.6798201204439298</v>
      </c>
      <c r="O21" s="52">
        <v>8.7381234022048133</v>
      </c>
      <c r="P21" s="52">
        <v>9.0596297584624033</v>
      </c>
      <c r="Q21" s="185">
        <v>8.8694162898221194</v>
      </c>
      <c r="R21" s="185">
        <v>8.9832300789169057</v>
      </c>
      <c r="S21" s="185">
        <v>9.5240463339769121</v>
      </c>
      <c r="T21" s="185">
        <v>8.907982814981473</v>
      </c>
      <c r="U21" s="185">
        <v>8.6902949182208857</v>
      </c>
      <c r="V21" s="185">
        <v>8.6717952963224239</v>
      </c>
      <c r="W21" s="185">
        <v>8.6415725396557246</v>
      </c>
      <c r="X21" s="185">
        <v>8.5816241275266965</v>
      </c>
      <c r="Y21" s="185">
        <v>8.2542502127117015</v>
      </c>
      <c r="Z21" s="185">
        <v>7.0692680653622952</v>
      </c>
      <c r="AA21" s="185">
        <v>6.8130146307129742</v>
      </c>
      <c r="AB21" s="185">
        <v>6.7857098726726557</v>
      </c>
      <c r="AC21" s="185">
        <v>7.9889178514182637</v>
      </c>
      <c r="AD21" s="185">
        <v>9.9697515608007414</v>
      </c>
      <c r="AE21" s="185">
        <v>10.146859824655191</v>
      </c>
      <c r="AF21" s="185">
        <v>10.088928498712599</v>
      </c>
      <c r="AG21" s="185">
        <v>7.5708445135182236</v>
      </c>
      <c r="AH21" s="185">
        <v>6.5894913631621161</v>
      </c>
      <c r="AI21" s="185">
        <v>5.5400038197827284</v>
      </c>
      <c r="AJ21" s="185">
        <v>4.434141932545943</v>
      </c>
      <c r="AK21" s="185">
        <v>3.6168776234068112</v>
      </c>
      <c r="AL21" s="185">
        <v>3.2843907411165127</v>
      </c>
      <c r="AM21" s="185">
        <f>IFERROR(VLOOKUP(A21,Обнов[],$A$1,FALSE),"-")</f>
        <v>2.8469182783530882</v>
      </c>
      <c r="AN21" s="42"/>
      <c r="AO21" s="57">
        <v>0.32290036196399502</v>
      </c>
      <c r="AP21" s="57">
        <v>0.29788918205804699</v>
      </c>
      <c r="AQ21" s="57">
        <v>0.29788918205804699</v>
      </c>
      <c r="AR21" s="57">
        <v>0.31405489011849003</v>
      </c>
      <c r="AS21" s="57">
        <v>0.34952308893485801</v>
      </c>
      <c r="AT21" s="57">
        <v>0.39327887067280598</v>
      </c>
      <c r="AU21" s="57">
        <v>0.39015147042955101</v>
      </c>
      <c r="AV21" s="57">
        <v>0.30488992224244599</v>
      </c>
      <c r="AW21" s="57">
        <v>0.28083106311948502</v>
      </c>
      <c r="AX21" s="57">
        <v>0.29485609837694898</v>
      </c>
      <c r="AY21" s="57">
        <v>0.39839377940054999</v>
      </c>
      <c r="AZ21" s="57">
        <v>0.31568349436499299</v>
      </c>
      <c r="BA21" s="57">
        <v>0.212289743225691</v>
      </c>
      <c r="BB21" s="57">
        <v>0.21157367301972183</v>
      </c>
      <c r="BC21" s="57">
        <v>0.21128920791045913</v>
      </c>
      <c r="BD21" s="179">
        <v>0.21296279725718001</v>
      </c>
      <c r="BE21" s="179">
        <v>0.21284528906718039</v>
      </c>
      <c r="BF21" s="179">
        <v>0.22307504364857067</v>
      </c>
      <c r="BG21" s="179">
        <v>0.43241613094297848</v>
      </c>
      <c r="BH21" s="179">
        <v>0.45234345324542108</v>
      </c>
      <c r="BI21" s="179">
        <v>0.46581276057015081</v>
      </c>
      <c r="BJ21" s="179">
        <v>0.65526138951797808</v>
      </c>
      <c r="BK21" s="179">
        <v>0.67986475066203689</v>
      </c>
      <c r="BL21" s="179">
        <v>0.68781694395364212</v>
      </c>
      <c r="BM21" s="179">
        <v>0.65090706550027377</v>
      </c>
      <c r="BN21" s="179">
        <v>0.6687648887986577</v>
      </c>
      <c r="BO21" s="179">
        <v>0.63113554560142571</v>
      </c>
      <c r="BP21" s="179">
        <v>0.58774646695903465</v>
      </c>
      <c r="BQ21" s="179">
        <v>0.21414342629482072</v>
      </c>
      <c r="BR21" s="179">
        <v>0.20045408678080018</v>
      </c>
      <c r="BS21" s="179">
        <v>0.2</v>
      </c>
      <c r="BT21" s="179" t="s">
        <v>56</v>
      </c>
      <c r="BU21" s="179" t="s">
        <v>56</v>
      </c>
      <c r="BV21" s="179" t="s">
        <v>56</v>
      </c>
      <c r="BW21" s="179" t="s">
        <v>56</v>
      </c>
      <c r="BX21" s="179" t="s">
        <v>56</v>
      </c>
      <c r="BY21" s="179" t="s">
        <v>56</v>
      </c>
      <c r="BZ21" s="179" t="str">
        <f>IFERROR(VLOOKUP(A21,Обнов[],$A$2,FALSE),"-")</f>
        <v>-</v>
      </c>
      <c r="CA21" s="42"/>
    </row>
    <row r="22" spans="1:111" ht="15.75" x14ac:dyDescent="0.25">
      <c r="A22" s="53" t="s">
        <v>21</v>
      </c>
      <c r="B22" s="52">
        <v>9.3191059066681401</v>
      </c>
      <c r="C22" s="52">
        <v>9.1029763780485595</v>
      </c>
      <c r="D22" s="52">
        <v>8.6755799028383507</v>
      </c>
      <c r="E22" s="52">
        <v>8.4753479054516205</v>
      </c>
      <c r="F22" s="52">
        <v>9.4649675256677792</v>
      </c>
      <c r="G22" s="52">
        <v>10.098076830470101</v>
      </c>
      <c r="H22" s="52">
        <v>10.3615715120359</v>
      </c>
      <c r="I22" s="52">
        <v>10.4115652492235</v>
      </c>
      <c r="J22" s="52">
        <v>10.8691112958647</v>
      </c>
      <c r="K22" s="52">
        <v>13.6515497574952</v>
      </c>
      <c r="L22" s="52">
        <v>16.836129667302799</v>
      </c>
      <c r="M22" s="52">
        <v>17.320317409969</v>
      </c>
      <c r="N22" s="52">
        <v>17.685577585103399</v>
      </c>
      <c r="O22" s="52">
        <v>16.798048501004679</v>
      </c>
      <c r="P22" s="52">
        <v>15.992189836554212</v>
      </c>
      <c r="Q22" s="185">
        <v>15.677545022183301</v>
      </c>
      <c r="R22" s="185">
        <v>15.019553107171923</v>
      </c>
      <c r="S22" s="185">
        <v>14.614619699268024</v>
      </c>
      <c r="T22" s="185">
        <v>14.515135922566348</v>
      </c>
      <c r="U22" s="185">
        <v>14.594167832550553</v>
      </c>
      <c r="V22" s="185">
        <v>14.528004280770237</v>
      </c>
      <c r="W22" s="185">
        <v>13.946664524718729</v>
      </c>
      <c r="X22" s="185">
        <v>13.102879960592601</v>
      </c>
      <c r="Y22" s="185">
        <v>12.727896858791157</v>
      </c>
      <c r="Z22" s="185">
        <v>11.502150837948836</v>
      </c>
      <c r="AA22" s="185">
        <v>10.378053083997706</v>
      </c>
      <c r="AB22" s="185">
        <v>10.06078776163181</v>
      </c>
      <c r="AC22" s="185">
        <v>11.817746233125312</v>
      </c>
      <c r="AD22" s="185">
        <v>14.656895279347125</v>
      </c>
      <c r="AE22" s="185">
        <v>15.026695120213972</v>
      </c>
      <c r="AF22" s="185">
        <v>14.614624331341901</v>
      </c>
      <c r="AG22" s="185">
        <v>12.801220967937198</v>
      </c>
      <c r="AH22" s="185">
        <v>11.663072108520733</v>
      </c>
      <c r="AI22" s="185">
        <v>10.211809732613766</v>
      </c>
      <c r="AJ22" s="185">
        <v>7.6091954315567039</v>
      </c>
      <c r="AK22" s="185">
        <v>6.6189866639148693</v>
      </c>
      <c r="AL22" s="185">
        <v>6.0534559613150476</v>
      </c>
      <c r="AM22" s="185">
        <f>IFERROR(VLOOKUP(A22,Обнов[],$A$1,FALSE),"-")</f>
        <v>5.2167269672356253</v>
      </c>
      <c r="AN22" s="42"/>
      <c r="AO22" s="57">
        <v>1.34605018169129</v>
      </c>
      <c r="AP22" s="57">
        <v>1.3368694663732501</v>
      </c>
      <c r="AQ22" s="57">
        <v>1.3438300326595101</v>
      </c>
      <c r="AR22" s="57">
        <v>1.28150782024008</v>
      </c>
      <c r="AS22" s="57">
        <v>1.02891376959687</v>
      </c>
      <c r="AT22" s="57">
        <v>0.93086079768232999</v>
      </c>
      <c r="AU22" s="57">
        <v>0.83306682353836603</v>
      </c>
      <c r="AV22" s="57">
        <v>0.79467308573844797</v>
      </c>
      <c r="AW22" s="57">
        <v>0.76025518827671001</v>
      </c>
      <c r="AX22" s="57">
        <v>0.934015816472337</v>
      </c>
      <c r="AY22" s="57">
        <v>0.93577681636937204</v>
      </c>
      <c r="AZ22" s="57">
        <v>0.94390734722101199</v>
      </c>
      <c r="BA22" s="57">
        <v>0.79725374050080899</v>
      </c>
      <c r="BB22" s="57">
        <v>0.7674311660005142</v>
      </c>
      <c r="BC22" s="57">
        <v>0.74157412338172168</v>
      </c>
      <c r="BD22" s="179">
        <v>0.57565261733790296</v>
      </c>
      <c r="BE22" s="179">
        <v>0.52958070964774906</v>
      </c>
      <c r="BF22" s="179">
        <v>0.5337836494968613</v>
      </c>
      <c r="BG22" s="179">
        <v>0.55443025429932336</v>
      </c>
      <c r="BH22" s="179">
        <v>0.5588920986076511</v>
      </c>
      <c r="BI22" s="179">
        <v>0.53493937682315706</v>
      </c>
      <c r="BJ22" s="179">
        <v>0.68457640619715865</v>
      </c>
      <c r="BK22" s="179">
        <v>1.4445584939949243</v>
      </c>
      <c r="BL22" s="179">
        <v>1.795034469481632</v>
      </c>
      <c r="BM22" s="179">
        <v>1.5958375652601924</v>
      </c>
      <c r="BN22" s="179">
        <v>1.5067536400478263</v>
      </c>
      <c r="BO22" s="179">
        <v>1.3478407996860609</v>
      </c>
      <c r="BP22" s="179">
        <v>1.6513321407764385</v>
      </c>
      <c r="BQ22" s="179">
        <v>2.2819682635034875</v>
      </c>
      <c r="BR22" s="179">
        <v>2.2343629493810107</v>
      </c>
      <c r="BS22" s="179">
        <v>2.0790159433105102</v>
      </c>
      <c r="BT22" s="179">
        <v>2.3481882122912636</v>
      </c>
      <c r="BU22" s="179">
        <v>2.2757636844867655</v>
      </c>
      <c r="BV22" s="179">
        <v>2.2890537926792835</v>
      </c>
      <c r="BW22" s="179">
        <v>2.1997876908498224</v>
      </c>
      <c r="BX22" s="179">
        <v>2.0414522792413088</v>
      </c>
      <c r="BY22" s="179">
        <v>1.9135685944790455</v>
      </c>
      <c r="BZ22" s="179">
        <f>IFERROR(VLOOKUP(A22,Обнов[],$A$2,FALSE),"-")</f>
        <v>1.5908064237047137</v>
      </c>
      <c r="CA22" s="42"/>
    </row>
    <row r="23" spans="1:111" ht="15.75" x14ac:dyDescent="0.25">
      <c r="A23" s="51" t="s">
        <v>23</v>
      </c>
      <c r="B23" s="54" t="s">
        <v>56</v>
      </c>
      <c r="C23" s="52" t="s">
        <v>56</v>
      </c>
      <c r="D23" s="52" t="s">
        <v>56</v>
      </c>
      <c r="E23" s="52" t="s">
        <v>56</v>
      </c>
      <c r="F23" s="52" t="s">
        <v>56</v>
      </c>
      <c r="G23" s="52" t="s">
        <v>56</v>
      </c>
      <c r="H23" s="52" t="s">
        <v>56</v>
      </c>
      <c r="I23" s="52" t="s">
        <v>56</v>
      </c>
      <c r="J23" s="52" t="s">
        <v>56</v>
      </c>
      <c r="K23" s="52" t="s">
        <v>56</v>
      </c>
      <c r="L23" s="52" t="s">
        <v>56</v>
      </c>
      <c r="M23" s="52" t="s">
        <v>56</v>
      </c>
      <c r="N23" s="52" t="s">
        <v>56</v>
      </c>
      <c r="O23" s="52" t="s">
        <v>56</v>
      </c>
      <c r="P23" s="52" t="s">
        <v>56</v>
      </c>
      <c r="Q23" s="185" t="s">
        <v>56</v>
      </c>
      <c r="R23" s="185" t="s">
        <v>56</v>
      </c>
      <c r="S23" s="185" t="s">
        <v>56</v>
      </c>
      <c r="T23" s="185" t="s">
        <v>56</v>
      </c>
      <c r="U23" s="185" t="s">
        <v>56</v>
      </c>
      <c r="V23" s="185" t="s">
        <v>56</v>
      </c>
      <c r="W23" s="185" t="s">
        <v>56</v>
      </c>
      <c r="X23" s="185" t="s">
        <v>56</v>
      </c>
      <c r="Y23" s="185" t="s">
        <v>56</v>
      </c>
      <c r="Z23" s="185" t="s">
        <v>56</v>
      </c>
      <c r="AA23" s="185" t="s">
        <v>56</v>
      </c>
      <c r="AB23" s="185" t="s">
        <v>56</v>
      </c>
      <c r="AC23" s="185" t="s">
        <v>56</v>
      </c>
      <c r="AD23" s="185" t="s">
        <v>56</v>
      </c>
      <c r="AE23" s="185" t="s">
        <v>56</v>
      </c>
      <c r="AF23" s="185" t="s">
        <v>56</v>
      </c>
      <c r="AG23" s="185" t="s">
        <v>56</v>
      </c>
      <c r="AH23" s="185" t="s">
        <v>56</v>
      </c>
      <c r="AI23" s="185">
        <v>6</v>
      </c>
      <c r="AJ23" s="185">
        <v>4.7897891176763157</v>
      </c>
      <c r="AK23" s="185">
        <v>4.9623565464093522</v>
      </c>
      <c r="AL23" s="185">
        <v>3.7628922094416759</v>
      </c>
      <c r="AM23" s="185">
        <f>IFERROR(VLOOKUP(A23,Обнов[],$A$1,FALSE),"-")</f>
        <v>4.75</v>
      </c>
      <c r="AN23" s="42"/>
      <c r="AO23" s="57" t="s">
        <v>56</v>
      </c>
      <c r="AP23" s="57" t="s">
        <v>56</v>
      </c>
      <c r="AQ23" s="57" t="s">
        <v>56</v>
      </c>
      <c r="AR23" s="57" t="s">
        <v>56</v>
      </c>
      <c r="AS23" s="57" t="s">
        <v>56</v>
      </c>
      <c r="AT23" s="57" t="s">
        <v>56</v>
      </c>
      <c r="AU23" s="57" t="s">
        <v>56</v>
      </c>
      <c r="AV23" s="57" t="s">
        <v>56</v>
      </c>
      <c r="AW23" s="57" t="s">
        <v>56</v>
      </c>
      <c r="AX23" s="57" t="s">
        <v>56</v>
      </c>
      <c r="AY23" s="57" t="s">
        <v>56</v>
      </c>
      <c r="AZ23" s="57" t="s">
        <v>56</v>
      </c>
      <c r="BA23" s="57" t="s">
        <v>56</v>
      </c>
      <c r="BB23" s="57" t="s">
        <v>56</v>
      </c>
      <c r="BC23" s="57" t="s">
        <v>56</v>
      </c>
      <c r="BD23" s="179" t="s">
        <v>56</v>
      </c>
      <c r="BE23" s="179" t="s">
        <v>56</v>
      </c>
      <c r="BF23" s="179" t="s">
        <v>56</v>
      </c>
      <c r="BG23" s="179" t="s">
        <v>56</v>
      </c>
      <c r="BH23" s="179" t="s">
        <v>56</v>
      </c>
      <c r="BI23" s="179" t="s">
        <v>56</v>
      </c>
      <c r="BJ23" s="179" t="s">
        <v>56</v>
      </c>
      <c r="BK23" s="179" t="s">
        <v>56</v>
      </c>
      <c r="BL23" s="179" t="s">
        <v>56</v>
      </c>
      <c r="BM23" s="179" t="s">
        <v>56</v>
      </c>
      <c r="BN23" s="179" t="s">
        <v>56</v>
      </c>
      <c r="BO23" s="179" t="s">
        <v>56</v>
      </c>
      <c r="BP23" s="179" t="s">
        <v>56</v>
      </c>
      <c r="BQ23" s="179" t="s">
        <v>56</v>
      </c>
      <c r="BR23" s="179" t="s">
        <v>56</v>
      </c>
      <c r="BS23" s="179" t="s">
        <v>56</v>
      </c>
      <c r="BT23" s="179" t="s">
        <v>56</v>
      </c>
      <c r="BU23" s="179" t="s">
        <v>56</v>
      </c>
      <c r="BV23" s="179" t="s">
        <v>56</v>
      </c>
      <c r="BW23" s="179" t="s">
        <v>56</v>
      </c>
      <c r="BX23" s="179">
        <v>2</v>
      </c>
      <c r="BY23" s="179">
        <v>2</v>
      </c>
      <c r="BZ23" s="179">
        <f>IFERROR(VLOOKUP(A23,Обнов[],$A$2,FALSE),"-")</f>
        <v>2</v>
      </c>
      <c r="CA23" s="42"/>
    </row>
    <row r="24" spans="1:111" ht="15.75" x14ac:dyDescent="0.25">
      <c r="A24" s="51" t="s">
        <v>22</v>
      </c>
      <c r="B24" s="52">
        <v>8.2253359344814605</v>
      </c>
      <c r="C24" s="52">
        <v>7.3777202835150497</v>
      </c>
      <c r="D24" s="52">
        <v>7.7184300515127697</v>
      </c>
      <c r="E24" s="52">
        <v>7.7187685494721201</v>
      </c>
      <c r="F24" s="52">
        <v>8.6971142153331495</v>
      </c>
      <c r="G24" s="52">
        <v>9.3909720146828892</v>
      </c>
      <c r="H24" s="52">
        <v>9.4573085066654397</v>
      </c>
      <c r="I24" s="52">
        <v>9.6915824779543698</v>
      </c>
      <c r="J24" s="52">
        <v>9.6435662838648994</v>
      </c>
      <c r="K24" s="52">
        <v>13.5273327118796</v>
      </c>
      <c r="L24" s="52">
        <v>16.634784092043802</v>
      </c>
      <c r="M24" s="52">
        <v>18.430397827756298</v>
      </c>
      <c r="N24" s="52">
        <v>18.6110779568039</v>
      </c>
      <c r="O24" s="52">
        <v>17.874838778738273</v>
      </c>
      <c r="P24" s="52">
        <v>13.105140199907861</v>
      </c>
      <c r="Q24" s="185">
        <v>15.1409066776526</v>
      </c>
      <c r="R24" s="185">
        <v>15.153344104181645</v>
      </c>
      <c r="S24" s="185">
        <v>14.859544517043728</v>
      </c>
      <c r="T24" s="185">
        <v>13.999034433934874</v>
      </c>
      <c r="U24" s="185">
        <v>14.447660037808594</v>
      </c>
      <c r="V24" s="185">
        <v>14.826871527039243</v>
      </c>
      <c r="W24" s="185">
        <v>14.763849911874209</v>
      </c>
      <c r="X24" s="185">
        <v>13.895499172866016</v>
      </c>
      <c r="Y24" s="185">
        <v>10.74273176954425</v>
      </c>
      <c r="Z24" s="185">
        <v>9.8880384793888414</v>
      </c>
      <c r="AA24" s="185">
        <v>9.5701615508789803</v>
      </c>
      <c r="AB24" s="185">
        <v>8.4138055646899605</v>
      </c>
      <c r="AC24" s="185">
        <v>8.7507041275049406</v>
      </c>
      <c r="AD24" s="185">
        <v>7.8443925219318071</v>
      </c>
      <c r="AE24" s="185">
        <v>3.901684995431304</v>
      </c>
      <c r="AF24" s="185">
        <v>5.1665400476422301</v>
      </c>
      <c r="AG24" s="185">
        <v>5.4699526963978728</v>
      </c>
      <c r="AH24" s="185">
        <v>6.2466984405637183</v>
      </c>
      <c r="AI24" s="185">
        <v>5.080398439734207</v>
      </c>
      <c r="AJ24" s="185">
        <v>4.6530686249766937</v>
      </c>
      <c r="AK24" s="185">
        <v>4.8303996221747969</v>
      </c>
      <c r="AL24" s="185">
        <v>2.0708323947957834</v>
      </c>
      <c r="AM24" s="185">
        <f>IFERROR(VLOOKUP(A24,Обнов[],$A$1,FALSE),"-")</f>
        <v>1.3041532058267602</v>
      </c>
      <c r="AN24" s="42"/>
      <c r="AO24" s="57">
        <v>1.2774629359148699</v>
      </c>
      <c r="AP24" s="57">
        <v>1.21430601349094</v>
      </c>
      <c r="AQ24" s="57">
        <v>1.1351407362407699</v>
      </c>
      <c r="AR24" s="57">
        <v>1.30764266831332</v>
      </c>
      <c r="AS24" s="57">
        <v>1.1466382501150201</v>
      </c>
      <c r="AT24" s="57">
        <v>1.1290253663323</v>
      </c>
      <c r="AU24" s="57">
        <v>1.0400192296797801</v>
      </c>
      <c r="AV24" s="57">
        <v>1.0179140235366499</v>
      </c>
      <c r="AW24" s="57">
        <v>1.0449386298512999</v>
      </c>
      <c r="AX24" s="57">
        <v>1.09656301358938</v>
      </c>
      <c r="AY24" s="57">
        <v>1.05596574349587</v>
      </c>
      <c r="AZ24" s="57">
        <v>1.05569098157744</v>
      </c>
      <c r="BA24" s="57">
        <v>1.0089889450727401</v>
      </c>
      <c r="BB24" s="57">
        <v>0.9012136458878599</v>
      </c>
      <c r="BC24" s="57">
        <v>0.96021403320983834</v>
      </c>
      <c r="BD24" s="179">
        <v>1.0391263196216201</v>
      </c>
      <c r="BE24" s="179">
        <v>1.033951053763728</v>
      </c>
      <c r="BF24" s="179">
        <v>1.0749382929745293</v>
      </c>
      <c r="BG24" s="179">
        <v>1.241766163685939</v>
      </c>
      <c r="BH24" s="179">
        <v>1.5878574339395495</v>
      </c>
      <c r="BI24" s="179">
        <v>2.1136601511347775</v>
      </c>
      <c r="BJ24" s="179">
        <v>2.5215956627153648</v>
      </c>
      <c r="BK24" s="179">
        <v>2.9146632571582889</v>
      </c>
      <c r="BL24" s="179">
        <v>2.8305039328762844</v>
      </c>
      <c r="BM24" s="179">
        <v>2.7688642622148212</v>
      </c>
      <c r="BN24" s="179">
        <v>3.0139896345796648</v>
      </c>
      <c r="BO24" s="179">
        <v>3.1658840628533085</v>
      </c>
      <c r="BP24" s="179">
        <v>3.3504013439587719</v>
      </c>
      <c r="BQ24" s="179">
        <v>4.0136794390433721</v>
      </c>
      <c r="BR24" s="179">
        <v>1.5994401001474572</v>
      </c>
      <c r="BS24" s="179">
        <v>2.8210509093647</v>
      </c>
      <c r="BT24" s="179">
        <v>4.7253908648676815</v>
      </c>
      <c r="BU24" s="179">
        <v>4.140680847088098</v>
      </c>
      <c r="BV24" s="179">
        <v>3.447757567224075</v>
      </c>
      <c r="BW24" s="179">
        <v>3.0658853763090455</v>
      </c>
      <c r="BX24" s="179">
        <v>2.419368836649026</v>
      </c>
      <c r="BY24" s="179">
        <v>1.8562788919067157</v>
      </c>
      <c r="BZ24" s="179">
        <f>IFERROR(VLOOKUP(A24,Обнов[],$A$2,FALSE),"-")</f>
        <v>1.8402787633414457</v>
      </c>
      <c r="CA24" s="42"/>
    </row>
    <row r="25" spans="1:111" ht="15.75" x14ac:dyDescent="0.25">
      <c r="A25" s="51" t="s">
        <v>24</v>
      </c>
      <c r="B25" s="52">
        <v>8.6778218306417703</v>
      </c>
      <c r="C25" s="52">
        <v>8.4837654274413907</v>
      </c>
      <c r="D25" s="52">
        <v>8.2848662922470506</v>
      </c>
      <c r="E25" s="52">
        <v>7.8392258902004901</v>
      </c>
      <c r="F25" s="52">
        <v>8.4799360104785197</v>
      </c>
      <c r="G25" s="52">
        <v>7.7937282572414404</v>
      </c>
      <c r="H25" s="52">
        <v>7.7493279527433199</v>
      </c>
      <c r="I25" s="52">
        <v>6.7124538565296801</v>
      </c>
      <c r="J25" s="52">
        <v>6.8113091663714904</v>
      </c>
      <c r="K25" s="52">
        <v>8.1429878218741205</v>
      </c>
      <c r="L25" s="52">
        <v>9.7224923298882793</v>
      </c>
      <c r="M25" s="52">
        <v>9.6999632987585294</v>
      </c>
      <c r="N25" s="52">
        <v>9.2724438391175497</v>
      </c>
      <c r="O25" s="52">
        <v>9.237279421476206</v>
      </c>
      <c r="P25" s="52">
        <v>9.4691812115734919</v>
      </c>
      <c r="Q25" s="185">
        <v>9.6831161695405399</v>
      </c>
      <c r="R25" s="185">
        <v>9.4687167414060589</v>
      </c>
      <c r="S25" s="185">
        <v>8.9856064048294044</v>
      </c>
      <c r="T25" s="185">
        <v>9.5273665692321732</v>
      </c>
      <c r="U25" s="185">
        <v>9.7254669008024024</v>
      </c>
      <c r="V25" s="185">
        <v>9.5851462368713776</v>
      </c>
      <c r="W25" s="185">
        <v>9.5758561970180196</v>
      </c>
      <c r="X25" s="185">
        <v>9.703237824385841</v>
      </c>
      <c r="Y25" s="185">
        <v>9.6475966770717765</v>
      </c>
      <c r="Z25" s="185">
        <v>8.2536920568271697</v>
      </c>
      <c r="AA25" s="185">
        <v>7.0491370964871596</v>
      </c>
      <c r="AB25" s="185">
        <v>6.073402441316933</v>
      </c>
      <c r="AC25" s="185">
        <v>8.6756296777147135</v>
      </c>
      <c r="AD25" s="185">
        <v>11.194555835845858</v>
      </c>
      <c r="AE25" s="185">
        <v>9.8139552519352584</v>
      </c>
      <c r="AF25" s="185">
        <v>7.1163055709758103</v>
      </c>
      <c r="AG25" s="185">
        <v>5.0348365494903184</v>
      </c>
      <c r="AH25" s="185">
        <v>5.0219998882036672</v>
      </c>
      <c r="AI25" s="185">
        <v>3.5115553196928837</v>
      </c>
      <c r="AJ25" s="185">
        <v>3.8401765235354262</v>
      </c>
      <c r="AK25" s="185">
        <v>3.4650183458314241</v>
      </c>
      <c r="AL25" s="185">
        <v>4.2982665497181332</v>
      </c>
      <c r="AM25" s="185">
        <f>IFERROR(VLOOKUP(A25,Обнов[],$A$1,FALSE),"-")</f>
        <v>4.0003497135018655</v>
      </c>
      <c r="AN25" s="42"/>
      <c r="AO25" s="57">
        <v>2.1322503864561901</v>
      </c>
      <c r="AP25" s="57">
        <v>2.1091770816722502</v>
      </c>
      <c r="AQ25" s="57">
        <v>2.12867213248159</v>
      </c>
      <c r="AR25" s="57">
        <v>2.2397013902157599</v>
      </c>
      <c r="AS25" s="57">
        <v>1.1968203935489801</v>
      </c>
      <c r="AT25" s="57">
        <v>1.0121830128230001</v>
      </c>
      <c r="AU25" s="57">
        <v>1.02716631273631</v>
      </c>
      <c r="AV25" s="57" t="s">
        <v>56</v>
      </c>
      <c r="AW25" s="57" t="s">
        <v>56</v>
      </c>
      <c r="AX25" s="57" t="s">
        <v>56</v>
      </c>
      <c r="AY25" s="57" t="s">
        <v>56</v>
      </c>
      <c r="AZ25" s="57" t="s">
        <v>56</v>
      </c>
      <c r="BA25" s="57" t="s">
        <v>56</v>
      </c>
      <c r="BB25" s="57">
        <v>0.51994066008788598</v>
      </c>
      <c r="BC25" s="57">
        <v>0.50077366274163271</v>
      </c>
      <c r="BD25" s="179">
        <v>0.52308939932506904</v>
      </c>
      <c r="BE25" s="179">
        <v>0.52638512812725469</v>
      </c>
      <c r="BF25" s="179">
        <v>0.48798577173494684</v>
      </c>
      <c r="BG25" s="179">
        <v>0.49878848608928894</v>
      </c>
      <c r="BH25" s="179">
        <v>0.54249900941654983</v>
      </c>
      <c r="BI25" s="179">
        <v>0.56273030512657229</v>
      </c>
      <c r="BJ25" s="179">
        <v>0.50286390016155447</v>
      </c>
      <c r="BK25" s="179">
        <v>0.61658458962263252</v>
      </c>
      <c r="BL25" s="179">
        <v>0.642735759426592</v>
      </c>
      <c r="BM25" s="179">
        <v>0.64567677534249612</v>
      </c>
      <c r="BN25" s="179">
        <v>0.62926818239836058</v>
      </c>
      <c r="BO25" s="179">
        <v>0.60124066725321734</v>
      </c>
      <c r="BP25" s="179">
        <v>1.9350788219757016</v>
      </c>
      <c r="BQ25" s="179">
        <v>1.1048126639633162</v>
      </c>
      <c r="BR25" s="179">
        <v>0.92641949229709875</v>
      </c>
      <c r="BS25" s="179">
        <v>0.94827266268266497</v>
      </c>
      <c r="BT25" s="179">
        <v>0.95995722373099124</v>
      </c>
      <c r="BU25" s="179">
        <v>0.97043525237676276</v>
      </c>
      <c r="BV25" s="179">
        <v>0.97022985393116823</v>
      </c>
      <c r="BW25" s="179">
        <v>4.5487559889402798</v>
      </c>
      <c r="BX25" s="179">
        <v>4.7179728531428751</v>
      </c>
      <c r="BY25" s="179">
        <v>4.6489229699882104</v>
      </c>
      <c r="BZ25" s="179">
        <f>IFERROR(VLOOKUP(A25,Обнов[],$A$2,FALSE),"-")</f>
        <v>4.6391171687153765</v>
      </c>
      <c r="CA25" s="42"/>
    </row>
    <row r="26" spans="1:111" ht="15.75" x14ac:dyDescent="0.25">
      <c r="A26" s="55" t="s">
        <v>57</v>
      </c>
      <c r="B26" s="56">
        <v>8.0865041345984601</v>
      </c>
      <c r="C26" s="56">
        <v>8.0514415696823196</v>
      </c>
      <c r="D26" s="56">
        <v>7.9761412255512996</v>
      </c>
      <c r="E26" s="56">
        <v>7.8163340092966003</v>
      </c>
      <c r="F26" s="56">
        <v>8.4018352216350696</v>
      </c>
      <c r="G26" s="56">
        <v>8.8069834907984692</v>
      </c>
      <c r="H26" s="56">
        <v>8.8935008390761201</v>
      </c>
      <c r="I26" s="56">
        <v>8.7018433404236593</v>
      </c>
      <c r="J26" s="56">
        <v>8.5453296827358702</v>
      </c>
      <c r="K26" s="56">
        <v>12.291258926243099</v>
      </c>
      <c r="L26" s="56">
        <v>12.7793340600922</v>
      </c>
      <c r="M26" s="56">
        <v>12.562549527409301</v>
      </c>
      <c r="N26" s="56">
        <v>12.4716555311765</v>
      </c>
      <c r="O26" s="56">
        <v>12.123814744776917</v>
      </c>
      <c r="P26" s="56">
        <v>11.945945959746656</v>
      </c>
      <c r="Q26" s="186">
        <v>11.752145695342399</v>
      </c>
      <c r="R26" s="186">
        <v>11.637684320354753</v>
      </c>
      <c r="S26" s="186">
        <v>11.931514408557748</v>
      </c>
      <c r="T26" s="186">
        <v>11.991463959775063</v>
      </c>
      <c r="U26" s="186">
        <v>12.17554446970218</v>
      </c>
      <c r="V26" s="186">
        <v>12.525260898651545</v>
      </c>
      <c r="W26" s="186">
        <v>12.500365448600784</v>
      </c>
      <c r="X26" s="186">
        <v>12.016751939609302</v>
      </c>
      <c r="Y26" s="186">
        <v>10.876907055821304</v>
      </c>
      <c r="Z26" s="186">
        <v>9.3186106145586702</v>
      </c>
      <c r="AA26" s="186">
        <v>8.4522438636712227</v>
      </c>
      <c r="AB26" s="186">
        <v>8.0102337331546618</v>
      </c>
      <c r="AC26" s="186">
        <v>10.993472354817794</v>
      </c>
      <c r="AD26" s="186">
        <v>13.555369971290501</v>
      </c>
      <c r="AE26" s="186">
        <v>13.997631297638712</v>
      </c>
      <c r="AF26" s="186">
        <v>12.7910395881289</v>
      </c>
      <c r="AG26" s="186">
        <v>10.66976807621197</v>
      </c>
      <c r="AH26" s="186">
        <v>9.4738398844972895</v>
      </c>
      <c r="AI26" s="186">
        <v>8.0877291399888982</v>
      </c>
      <c r="AJ26" s="186">
        <v>7.1157473120620702</v>
      </c>
      <c r="AK26" s="186">
        <v>6.5876031886363462</v>
      </c>
      <c r="AL26" s="186">
        <v>6.0773127400207381</v>
      </c>
      <c r="AM26" s="186">
        <f>IFERROR(VLOOKUP(A26,Обнов[],$A$1,FALSE),"-")</f>
        <v>5.6894857159607239</v>
      </c>
      <c r="AN26" s="42"/>
      <c r="AO26" s="58">
        <v>1.36722758345846</v>
      </c>
      <c r="AP26" s="58">
        <v>1.2990260356174199</v>
      </c>
      <c r="AQ26" s="58">
        <v>1.2912822570964999</v>
      </c>
      <c r="AR26" s="58">
        <v>1.2349123962670601</v>
      </c>
      <c r="AS26" s="58">
        <v>1.19390749620529</v>
      </c>
      <c r="AT26" s="58">
        <v>1.1762242137374299</v>
      </c>
      <c r="AU26" s="58">
        <v>1.13592581177084</v>
      </c>
      <c r="AV26" s="58">
        <v>1.0914485095131401</v>
      </c>
      <c r="AW26" s="58">
        <v>1.0690126231711401</v>
      </c>
      <c r="AX26" s="58">
        <v>1.12906547735381</v>
      </c>
      <c r="AY26" s="58">
        <v>1.13258253519201</v>
      </c>
      <c r="AZ26" s="58">
        <v>1.13696100203059</v>
      </c>
      <c r="BA26" s="58">
        <v>1.1757808269489101</v>
      </c>
      <c r="BB26" s="58">
        <v>1.175686532607777</v>
      </c>
      <c r="BC26" s="58">
        <v>1.0927275102863825</v>
      </c>
      <c r="BD26" s="182">
        <v>1.0490069957616801</v>
      </c>
      <c r="BE26" s="182">
        <v>1.0415653757384213</v>
      </c>
      <c r="BF26" s="182">
        <v>1.0313451358035526</v>
      </c>
      <c r="BG26" s="182">
        <v>1.1013720195397341</v>
      </c>
      <c r="BH26" s="182">
        <v>1.3818512019026077</v>
      </c>
      <c r="BI26" s="182">
        <v>1.6766306505806081</v>
      </c>
      <c r="BJ26" s="182">
        <v>1.8315961590623997</v>
      </c>
      <c r="BK26" s="182">
        <v>1.9331558818342711</v>
      </c>
      <c r="BL26" s="182">
        <v>2.0136196085435958</v>
      </c>
      <c r="BM26" s="182">
        <v>2.1074432386462192</v>
      </c>
      <c r="BN26" s="182">
        <v>2.1646226201491858</v>
      </c>
      <c r="BO26" s="182">
        <v>2.2741448792800711</v>
      </c>
      <c r="BP26" s="182">
        <v>2.7678906823084666</v>
      </c>
      <c r="BQ26" s="182">
        <v>3.5425053877448023</v>
      </c>
      <c r="BR26" s="182">
        <v>3.8245496206427432</v>
      </c>
      <c r="BS26" s="182">
        <v>3.97762116881567</v>
      </c>
      <c r="BT26" s="182">
        <v>3.9018213972846554</v>
      </c>
      <c r="BU26" s="182">
        <v>3.6300999968765675</v>
      </c>
      <c r="BV26" s="182">
        <v>3.2374948963635335</v>
      </c>
      <c r="BW26" s="182">
        <v>2.8440704749535897</v>
      </c>
      <c r="BX26" s="182">
        <v>2.5740710034247525</v>
      </c>
      <c r="BY26" s="182">
        <v>2.3760873860116001</v>
      </c>
      <c r="BZ26" s="182">
        <f>IFERROR(VLOOKUP(A26,Обнов[],$A$2,FALSE),"-")</f>
        <v>1.9788982772309887</v>
      </c>
      <c r="CA26" s="42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1724</v>
      </c>
      <c r="BZ28" s="80">
        <v>1724</v>
      </c>
    </row>
    <row r="29" spans="1:111" x14ac:dyDescent="0.25">
      <c r="A29" s="47"/>
    </row>
  </sheetData>
  <mergeCells count="5">
    <mergeCell ref="A2:F2"/>
    <mergeCell ref="A3:A4"/>
    <mergeCell ref="B3:AM3"/>
    <mergeCell ref="AO3:BZ3"/>
    <mergeCell ref="B1:BJ1"/>
  </mergeCells>
  <pageMargins left="0.7" right="0.7" top="0.75" bottom="0.75" header="0.3" footer="0.3"/>
  <pageSetup paperSize="9" scale="6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  <pageSetUpPr fitToPage="1"/>
  </sheetPr>
  <dimension ref="A1:DG29"/>
  <sheetViews>
    <sheetView view="pageBreakPreview" zoomScale="90" zoomScaleNormal="90" zoomScaleSheetLayoutView="90" workbookViewId="0">
      <selection activeCell="BM1" sqref="BM1:BM1048576"/>
    </sheetView>
  </sheetViews>
  <sheetFormatPr defaultColWidth="9.140625" defaultRowHeight="15" outlineLevelCol="1" x14ac:dyDescent="0.25"/>
  <cols>
    <col min="1" max="1" width="25.855468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6" width="7.5703125" style="40" hidden="1" customWidth="1" outlineLevel="1" collapsed="1"/>
    <col min="17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4.8554687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1" width="7.5703125" style="40" hidden="1" customWidth="1" outlineLevel="1"/>
    <col min="62" max="62" width="7.5703125" style="40" hidden="1" customWidth="1" outlineLevel="1" collapsed="1"/>
    <col min="63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272" width="9.140625" style="40"/>
    <col min="273" max="273" width="6" style="40" customWidth="1"/>
    <col min="274" max="274" width="26.7109375" style="40" customWidth="1"/>
    <col min="275" max="310" width="0" style="40" hidden="1" customWidth="1"/>
    <col min="311" max="322" width="9.140625" style="40" customWidth="1"/>
    <col min="323" max="323" width="8.42578125" style="40" customWidth="1"/>
    <col min="324" max="335" width="8.7109375" style="40" customWidth="1"/>
    <col min="336" max="528" width="9.140625" style="40"/>
    <col min="529" max="529" width="6" style="40" customWidth="1"/>
    <col min="530" max="530" width="26.7109375" style="40" customWidth="1"/>
    <col min="531" max="566" width="0" style="40" hidden="1" customWidth="1"/>
    <col min="567" max="578" width="9.140625" style="40" customWidth="1"/>
    <col min="579" max="579" width="8.42578125" style="40" customWidth="1"/>
    <col min="580" max="591" width="8.7109375" style="40" customWidth="1"/>
    <col min="592" max="784" width="9.140625" style="40"/>
    <col min="785" max="785" width="6" style="40" customWidth="1"/>
    <col min="786" max="786" width="26.7109375" style="40" customWidth="1"/>
    <col min="787" max="822" width="0" style="40" hidden="1" customWidth="1"/>
    <col min="823" max="834" width="9.140625" style="40" customWidth="1"/>
    <col min="835" max="835" width="8.42578125" style="40" customWidth="1"/>
    <col min="836" max="847" width="8.7109375" style="40" customWidth="1"/>
    <col min="848" max="1040" width="9.140625" style="40"/>
    <col min="1041" max="1041" width="6" style="40" customWidth="1"/>
    <col min="1042" max="1042" width="26.7109375" style="40" customWidth="1"/>
    <col min="1043" max="1078" width="0" style="40" hidden="1" customWidth="1"/>
    <col min="1079" max="1090" width="9.140625" style="40" customWidth="1"/>
    <col min="1091" max="1091" width="8.42578125" style="40" customWidth="1"/>
    <col min="1092" max="1103" width="8.7109375" style="40" customWidth="1"/>
    <col min="1104" max="1296" width="9.140625" style="40"/>
    <col min="1297" max="1297" width="6" style="40" customWidth="1"/>
    <col min="1298" max="1298" width="26.7109375" style="40" customWidth="1"/>
    <col min="1299" max="1334" width="0" style="40" hidden="1" customWidth="1"/>
    <col min="1335" max="1346" width="9.140625" style="40" customWidth="1"/>
    <col min="1347" max="1347" width="8.42578125" style="40" customWidth="1"/>
    <col min="1348" max="1359" width="8.7109375" style="40" customWidth="1"/>
    <col min="1360" max="1552" width="9.140625" style="40"/>
    <col min="1553" max="1553" width="6" style="40" customWidth="1"/>
    <col min="1554" max="1554" width="26.7109375" style="40" customWidth="1"/>
    <col min="1555" max="1590" width="0" style="40" hidden="1" customWidth="1"/>
    <col min="1591" max="1602" width="9.140625" style="40" customWidth="1"/>
    <col min="1603" max="1603" width="8.42578125" style="40" customWidth="1"/>
    <col min="1604" max="1615" width="8.7109375" style="40" customWidth="1"/>
    <col min="1616" max="1808" width="9.140625" style="40"/>
    <col min="1809" max="1809" width="6" style="40" customWidth="1"/>
    <col min="1810" max="1810" width="26.7109375" style="40" customWidth="1"/>
    <col min="1811" max="1846" width="0" style="40" hidden="1" customWidth="1"/>
    <col min="1847" max="1858" width="9.140625" style="40" customWidth="1"/>
    <col min="1859" max="1859" width="8.42578125" style="40" customWidth="1"/>
    <col min="1860" max="1871" width="8.7109375" style="40" customWidth="1"/>
    <col min="1872" max="2064" width="9.140625" style="40"/>
    <col min="2065" max="2065" width="6" style="40" customWidth="1"/>
    <col min="2066" max="2066" width="26.7109375" style="40" customWidth="1"/>
    <col min="2067" max="2102" width="0" style="40" hidden="1" customWidth="1"/>
    <col min="2103" max="2114" width="9.140625" style="40" customWidth="1"/>
    <col min="2115" max="2115" width="8.42578125" style="40" customWidth="1"/>
    <col min="2116" max="2127" width="8.7109375" style="40" customWidth="1"/>
    <col min="2128" max="2320" width="9.140625" style="40"/>
    <col min="2321" max="2321" width="6" style="40" customWidth="1"/>
    <col min="2322" max="2322" width="26.7109375" style="40" customWidth="1"/>
    <col min="2323" max="2358" width="0" style="40" hidden="1" customWidth="1"/>
    <col min="2359" max="2370" width="9.140625" style="40" customWidth="1"/>
    <col min="2371" max="2371" width="8.42578125" style="40" customWidth="1"/>
    <col min="2372" max="2383" width="8.7109375" style="40" customWidth="1"/>
    <col min="2384" max="2576" width="9.140625" style="40"/>
    <col min="2577" max="2577" width="6" style="40" customWidth="1"/>
    <col min="2578" max="2578" width="26.7109375" style="40" customWidth="1"/>
    <col min="2579" max="2614" width="0" style="40" hidden="1" customWidth="1"/>
    <col min="2615" max="2626" width="9.140625" style="40" customWidth="1"/>
    <col min="2627" max="2627" width="8.42578125" style="40" customWidth="1"/>
    <col min="2628" max="2639" width="8.7109375" style="40" customWidth="1"/>
    <col min="2640" max="2832" width="9.140625" style="40"/>
    <col min="2833" max="2833" width="6" style="40" customWidth="1"/>
    <col min="2834" max="2834" width="26.7109375" style="40" customWidth="1"/>
    <col min="2835" max="2870" width="0" style="40" hidden="1" customWidth="1"/>
    <col min="2871" max="2882" width="9.140625" style="40" customWidth="1"/>
    <col min="2883" max="2883" width="8.42578125" style="40" customWidth="1"/>
    <col min="2884" max="2895" width="8.7109375" style="40" customWidth="1"/>
    <col min="2896" max="3088" width="9.140625" style="40"/>
    <col min="3089" max="3089" width="6" style="40" customWidth="1"/>
    <col min="3090" max="3090" width="26.7109375" style="40" customWidth="1"/>
    <col min="3091" max="3126" width="0" style="40" hidden="1" customWidth="1"/>
    <col min="3127" max="3138" width="9.140625" style="40" customWidth="1"/>
    <col min="3139" max="3139" width="8.42578125" style="40" customWidth="1"/>
    <col min="3140" max="3151" width="8.7109375" style="40" customWidth="1"/>
    <col min="3152" max="3344" width="9.140625" style="40"/>
    <col min="3345" max="3345" width="6" style="40" customWidth="1"/>
    <col min="3346" max="3346" width="26.7109375" style="40" customWidth="1"/>
    <col min="3347" max="3382" width="0" style="40" hidden="1" customWidth="1"/>
    <col min="3383" max="3394" width="9.140625" style="40" customWidth="1"/>
    <col min="3395" max="3395" width="8.42578125" style="40" customWidth="1"/>
    <col min="3396" max="3407" width="8.7109375" style="40" customWidth="1"/>
    <col min="3408" max="3600" width="9.140625" style="40"/>
    <col min="3601" max="3601" width="6" style="40" customWidth="1"/>
    <col min="3602" max="3602" width="26.7109375" style="40" customWidth="1"/>
    <col min="3603" max="3638" width="0" style="40" hidden="1" customWidth="1"/>
    <col min="3639" max="3650" width="9.140625" style="40" customWidth="1"/>
    <col min="3651" max="3651" width="8.42578125" style="40" customWidth="1"/>
    <col min="3652" max="3663" width="8.7109375" style="40" customWidth="1"/>
    <col min="3664" max="3856" width="9.140625" style="40"/>
    <col min="3857" max="3857" width="6" style="40" customWidth="1"/>
    <col min="3858" max="3858" width="26.7109375" style="40" customWidth="1"/>
    <col min="3859" max="3894" width="0" style="40" hidden="1" customWidth="1"/>
    <col min="3895" max="3906" width="9.140625" style="40" customWidth="1"/>
    <col min="3907" max="3907" width="8.42578125" style="40" customWidth="1"/>
    <col min="3908" max="3919" width="8.7109375" style="40" customWidth="1"/>
    <col min="3920" max="4112" width="9.140625" style="40"/>
    <col min="4113" max="4113" width="6" style="40" customWidth="1"/>
    <col min="4114" max="4114" width="26.7109375" style="40" customWidth="1"/>
    <col min="4115" max="4150" width="0" style="40" hidden="1" customWidth="1"/>
    <col min="4151" max="4162" width="9.140625" style="40" customWidth="1"/>
    <col min="4163" max="4163" width="8.42578125" style="40" customWidth="1"/>
    <col min="4164" max="4175" width="8.7109375" style="40" customWidth="1"/>
    <col min="4176" max="4368" width="9.140625" style="40"/>
    <col min="4369" max="4369" width="6" style="40" customWidth="1"/>
    <col min="4370" max="4370" width="26.7109375" style="40" customWidth="1"/>
    <col min="4371" max="4406" width="0" style="40" hidden="1" customWidth="1"/>
    <col min="4407" max="4418" width="9.140625" style="40" customWidth="1"/>
    <col min="4419" max="4419" width="8.42578125" style="40" customWidth="1"/>
    <col min="4420" max="4431" width="8.7109375" style="40" customWidth="1"/>
    <col min="4432" max="4624" width="9.140625" style="40"/>
    <col min="4625" max="4625" width="6" style="40" customWidth="1"/>
    <col min="4626" max="4626" width="26.7109375" style="40" customWidth="1"/>
    <col min="4627" max="4662" width="0" style="40" hidden="1" customWidth="1"/>
    <col min="4663" max="4674" width="9.140625" style="40" customWidth="1"/>
    <col min="4675" max="4675" width="8.42578125" style="40" customWidth="1"/>
    <col min="4676" max="4687" width="8.7109375" style="40" customWidth="1"/>
    <col min="4688" max="4880" width="9.140625" style="40"/>
    <col min="4881" max="4881" width="6" style="40" customWidth="1"/>
    <col min="4882" max="4882" width="26.7109375" style="40" customWidth="1"/>
    <col min="4883" max="4918" width="0" style="40" hidden="1" customWidth="1"/>
    <col min="4919" max="4930" width="9.140625" style="40" customWidth="1"/>
    <col min="4931" max="4931" width="8.42578125" style="40" customWidth="1"/>
    <col min="4932" max="4943" width="8.7109375" style="40" customWidth="1"/>
    <col min="4944" max="5136" width="9.140625" style="40"/>
    <col min="5137" max="5137" width="6" style="40" customWidth="1"/>
    <col min="5138" max="5138" width="26.7109375" style="40" customWidth="1"/>
    <col min="5139" max="5174" width="0" style="40" hidden="1" customWidth="1"/>
    <col min="5175" max="5186" width="9.140625" style="40" customWidth="1"/>
    <col min="5187" max="5187" width="8.42578125" style="40" customWidth="1"/>
    <col min="5188" max="5199" width="8.7109375" style="40" customWidth="1"/>
    <col min="5200" max="5392" width="9.140625" style="40"/>
    <col min="5393" max="5393" width="6" style="40" customWidth="1"/>
    <col min="5394" max="5394" width="26.7109375" style="40" customWidth="1"/>
    <col min="5395" max="5430" width="0" style="40" hidden="1" customWidth="1"/>
    <col min="5431" max="5442" width="9.140625" style="40" customWidth="1"/>
    <col min="5443" max="5443" width="8.42578125" style="40" customWidth="1"/>
    <col min="5444" max="5455" width="8.7109375" style="40" customWidth="1"/>
    <col min="5456" max="5648" width="9.140625" style="40"/>
    <col min="5649" max="5649" width="6" style="40" customWidth="1"/>
    <col min="5650" max="5650" width="26.7109375" style="40" customWidth="1"/>
    <col min="5651" max="5686" width="0" style="40" hidden="1" customWidth="1"/>
    <col min="5687" max="5698" width="9.140625" style="40" customWidth="1"/>
    <col min="5699" max="5699" width="8.42578125" style="40" customWidth="1"/>
    <col min="5700" max="5711" width="8.7109375" style="40" customWidth="1"/>
    <col min="5712" max="5904" width="9.140625" style="40"/>
    <col min="5905" max="5905" width="6" style="40" customWidth="1"/>
    <col min="5906" max="5906" width="26.7109375" style="40" customWidth="1"/>
    <col min="5907" max="5942" width="0" style="40" hidden="1" customWidth="1"/>
    <col min="5943" max="5954" width="9.140625" style="40" customWidth="1"/>
    <col min="5955" max="5955" width="8.42578125" style="40" customWidth="1"/>
    <col min="5956" max="5967" width="8.7109375" style="40" customWidth="1"/>
    <col min="5968" max="6160" width="9.140625" style="40"/>
    <col min="6161" max="6161" width="6" style="40" customWidth="1"/>
    <col min="6162" max="6162" width="26.7109375" style="40" customWidth="1"/>
    <col min="6163" max="6198" width="0" style="40" hidden="1" customWidth="1"/>
    <col min="6199" max="6210" width="9.140625" style="40" customWidth="1"/>
    <col min="6211" max="6211" width="8.42578125" style="40" customWidth="1"/>
    <col min="6212" max="6223" width="8.7109375" style="40" customWidth="1"/>
    <col min="6224" max="6416" width="9.140625" style="40"/>
    <col min="6417" max="6417" width="6" style="40" customWidth="1"/>
    <col min="6418" max="6418" width="26.7109375" style="40" customWidth="1"/>
    <col min="6419" max="6454" width="0" style="40" hidden="1" customWidth="1"/>
    <col min="6455" max="6466" width="9.140625" style="40" customWidth="1"/>
    <col min="6467" max="6467" width="8.42578125" style="40" customWidth="1"/>
    <col min="6468" max="6479" width="8.7109375" style="40" customWidth="1"/>
    <col min="6480" max="6672" width="9.140625" style="40"/>
    <col min="6673" max="6673" width="6" style="40" customWidth="1"/>
    <col min="6674" max="6674" width="26.7109375" style="40" customWidth="1"/>
    <col min="6675" max="6710" width="0" style="40" hidden="1" customWidth="1"/>
    <col min="6711" max="6722" width="9.140625" style="40" customWidth="1"/>
    <col min="6723" max="6723" width="8.42578125" style="40" customWidth="1"/>
    <col min="6724" max="6735" width="8.7109375" style="40" customWidth="1"/>
    <col min="6736" max="6928" width="9.140625" style="40"/>
    <col min="6929" max="6929" width="6" style="40" customWidth="1"/>
    <col min="6930" max="6930" width="26.7109375" style="40" customWidth="1"/>
    <col min="6931" max="6966" width="0" style="40" hidden="1" customWidth="1"/>
    <col min="6967" max="6978" width="9.140625" style="40" customWidth="1"/>
    <col min="6979" max="6979" width="8.42578125" style="40" customWidth="1"/>
    <col min="6980" max="6991" width="8.7109375" style="40" customWidth="1"/>
    <col min="6992" max="7184" width="9.140625" style="40"/>
    <col min="7185" max="7185" width="6" style="40" customWidth="1"/>
    <col min="7186" max="7186" width="26.7109375" style="40" customWidth="1"/>
    <col min="7187" max="7222" width="0" style="40" hidden="1" customWidth="1"/>
    <col min="7223" max="7234" width="9.140625" style="40" customWidth="1"/>
    <col min="7235" max="7235" width="8.42578125" style="40" customWidth="1"/>
    <col min="7236" max="7247" width="8.7109375" style="40" customWidth="1"/>
    <col min="7248" max="7440" width="9.140625" style="40"/>
    <col min="7441" max="7441" width="6" style="40" customWidth="1"/>
    <col min="7442" max="7442" width="26.7109375" style="40" customWidth="1"/>
    <col min="7443" max="7478" width="0" style="40" hidden="1" customWidth="1"/>
    <col min="7479" max="7490" width="9.140625" style="40" customWidth="1"/>
    <col min="7491" max="7491" width="8.42578125" style="40" customWidth="1"/>
    <col min="7492" max="7503" width="8.7109375" style="40" customWidth="1"/>
    <col min="7504" max="7696" width="9.140625" style="40"/>
    <col min="7697" max="7697" width="6" style="40" customWidth="1"/>
    <col min="7698" max="7698" width="26.7109375" style="40" customWidth="1"/>
    <col min="7699" max="7734" width="0" style="40" hidden="1" customWidth="1"/>
    <col min="7735" max="7746" width="9.140625" style="40" customWidth="1"/>
    <col min="7747" max="7747" width="8.42578125" style="40" customWidth="1"/>
    <col min="7748" max="7759" width="8.7109375" style="40" customWidth="1"/>
    <col min="7760" max="7952" width="9.140625" style="40"/>
    <col min="7953" max="7953" width="6" style="40" customWidth="1"/>
    <col min="7954" max="7954" width="26.7109375" style="40" customWidth="1"/>
    <col min="7955" max="7990" width="0" style="40" hidden="1" customWidth="1"/>
    <col min="7991" max="8002" width="9.140625" style="40" customWidth="1"/>
    <col min="8003" max="8003" width="8.42578125" style="40" customWidth="1"/>
    <col min="8004" max="8015" width="8.7109375" style="40" customWidth="1"/>
    <col min="8016" max="8208" width="9.140625" style="40"/>
    <col min="8209" max="8209" width="6" style="40" customWidth="1"/>
    <col min="8210" max="8210" width="26.7109375" style="40" customWidth="1"/>
    <col min="8211" max="8246" width="0" style="40" hidden="1" customWidth="1"/>
    <col min="8247" max="8258" width="9.140625" style="40" customWidth="1"/>
    <col min="8259" max="8259" width="8.42578125" style="40" customWidth="1"/>
    <col min="8260" max="8271" width="8.7109375" style="40" customWidth="1"/>
    <col min="8272" max="8464" width="9.140625" style="40"/>
    <col min="8465" max="8465" width="6" style="40" customWidth="1"/>
    <col min="8466" max="8466" width="26.7109375" style="40" customWidth="1"/>
    <col min="8467" max="8502" width="0" style="40" hidden="1" customWidth="1"/>
    <col min="8503" max="8514" width="9.140625" style="40" customWidth="1"/>
    <col min="8515" max="8515" width="8.42578125" style="40" customWidth="1"/>
    <col min="8516" max="8527" width="8.7109375" style="40" customWidth="1"/>
    <col min="8528" max="8720" width="9.140625" style="40"/>
    <col min="8721" max="8721" width="6" style="40" customWidth="1"/>
    <col min="8722" max="8722" width="26.7109375" style="40" customWidth="1"/>
    <col min="8723" max="8758" width="0" style="40" hidden="1" customWidth="1"/>
    <col min="8759" max="8770" width="9.140625" style="40" customWidth="1"/>
    <col min="8771" max="8771" width="8.42578125" style="40" customWidth="1"/>
    <col min="8772" max="8783" width="8.7109375" style="40" customWidth="1"/>
    <col min="8784" max="8976" width="9.140625" style="40"/>
    <col min="8977" max="8977" width="6" style="40" customWidth="1"/>
    <col min="8978" max="8978" width="26.7109375" style="40" customWidth="1"/>
    <col min="8979" max="9014" width="0" style="40" hidden="1" customWidth="1"/>
    <col min="9015" max="9026" width="9.140625" style="40" customWidth="1"/>
    <col min="9027" max="9027" width="8.42578125" style="40" customWidth="1"/>
    <col min="9028" max="9039" width="8.7109375" style="40" customWidth="1"/>
    <col min="9040" max="9232" width="9.140625" style="40"/>
    <col min="9233" max="9233" width="6" style="40" customWidth="1"/>
    <col min="9234" max="9234" width="26.7109375" style="40" customWidth="1"/>
    <col min="9235" max="9270" width="0" style="40" hidden="1" customWidth="1"/>
    <col min="9271" max="9282" width="9.140625" style="40" customWidth="1"/>
    <col min="9283" max="9283" width="8.42578125" style="40" customWidth="1"/>
    <col min="9284" max="9295" width="8.7109375" style="40" customWidth="1"/>
    <col min="9296" max="9488" width="9.140625" style="40"/>
    <col min="9489" max="9489" width="6" style="40" customWidth="1"/>
    <col min="9490" max="9490" width="26.7109375" style="40" customWidth="1"/>
    <col min="9491" max="9526" width="0" style="40" hidden="1" customWidth="1"/>
    <col min="9527" max="9538" width="9.140625" style="40" customWidth="1"/>
    <col min="9539" max="9539" width="8.42578125" style="40" customWidth="1"/>
    <col min="9540" max="9551" width="8.7109375" style="40" customWidth="1"/>
    <col min="9552" max="9744" width="9.140625" style="40"/>
    <col min="9745" max="9745" width="6" style="40" customWidth="1"/>
    <col min="9746" max="9746" width="26.7109375" style="40" customWidth="1"/>
    <col min="9747" max="9782" width="0" style="40" hidden="1" customWidth="1"/>
    <col min="9783" max="9794" width="9.140625" style="40" customWidth="1"/>
    <col min="9795" max="9795" width="8.42578125" style="40" customWidth="1"/>
    <col min="9796" max="9807" width="8.7109375" style="40" customWidth="1"/>
    <col min="9808" max="10000" width="9.140625" style="40"/>
    <col min="10001" max="10001" width="6" style="40" customWidth="1"/>
    <col min="10002" max="10002" width="26.7109375" style="40" customWidth="1"/>
    <col min="10003" max="10038" width="0" style="40" hidden="1" customWidth="1"/>
    <col min="10039" max="10050" width="9.140625" style="40" customWidth="1"/>
    <col min="10051" max="10051" width="8.42578125" style="40" customWidth="1"/>
    <col min="10052" max="10063" width="8.7109375" style="40" customWidth="1"/>
    <col min="10064" max="10256" width="9.140625" style="40"/>
    <col min="10257" max="10257" width="6" style="40" customWidth="1"/>
    <col min="10258" max="10258" width="26.7109375" style="40" customWidth="1"/>
    <col min="10259" max="10294" width="0" style="40" hidden="1" customWidth="1"/>
    <col min="10295" max="10306" width="9.140625" style="40" customWidth="1"/>
    <col min="10307" max="10307" width="8.42578125" style="40" customWidth="1"/>
    <col min="10308" max="10319" width="8.7109375" style="40" customWidth="1"/>
    <col min="10320" max="10512" width="9.140625" style="40"/>
    <col min="10513" max="10513" width="6" style="40" customWidth="1"/>
    <col min="10514" max="10514" width="26.7109375" style="40" customWidth="1"/>
    <col min="10515" max="10550" width="0" style="40" hidden="1" customWidth="1"/>
    <col min="10551" max="10562" width="9.140625" style="40" customWidth="1"/>
    <col min="10563" max="10563" width="8.42578125" style="40" customWidth="1"/>
    <col min="10564" max="10575" width="8.7109375" style="40" customWidth="1"/>
    <col min="10576" max="10768" width="9.140625" style="40"/>
    <col min="10769" max="10769" width="6" style="40" customWidth="1"/>
    <col min="10770" max="10770" width="26.7109375" style="40" customWidth="1"/>
    <col min="10771" max="10806" width="0" style="40" hidden="1" customWidth="1"/>
    <col min="10807" max="10818" width="9.140625" style="40" customWidth="1"/>
    <col min="10819" max="10819" width="8.42578125" style="40" customWidth="1"/>
    <col min="10820" max="10831" width="8.7109375" style="40" customWidth="1"/>
    <col min="10832" max="11024" width="9.140625" style="40"/>
    <col min="11025" max="11025" width="6" style="40" customWidth="1"/>
    <col min="11026" max="11026" width="26.7109375" style="40" customWidth="1"/>
    <col min="11027" max="11062" width="0" style="40" hidden="1" customWidth="1"/>
    <col min="11063" max="11074" width="9.140625" style="40" customWidth="1"/>
    <col min="11075" max="11075" width="8.42578125" style="40" customWidth="1"/>
    <col min="11076" max="11087" width="8.7109375" style="40" customWidth="1"/>
    <col min="11088" max="11280" width="9.140625" style="40"/>
    <col min="11281" max="11281" width="6" style="40" customWidth="1"/>
    <col min="11282" max="11282" width="26.7109375" style="40" customWidth="1"/>
    <col min="11283" max="11318" width="0" style="40" hidden="1" customWidth="1"/>
    <col min="11319" max="11330" width="9.140625" style="40" customWidth="1"/>
    <col min="11331" max="11331" width="8.42578125" style="40" customWidth="1"/>
    <col min="11332" max="11343" width="8.7109375" style="40" customWidth="1"/>
    <col min="11344" max="11536" width="9.140625" style="40"/>
    <col min="11537" max="11537" width="6" style="40" customWidth="1"/>
    <col min="11538" max="11538" width="26.7109375" style="40" customWidth="1"/>
    <col min="11539" max="11574" width="0" style="40" hidden="1" customWidth="1"/>
    <col min="11575" max="11586" width="9.140625" style="40" customWidth="1"/>
    <col min="11587" max="11587" width="8.42578125" style="40" customWidth="1"/>
    <col min="11588" max="11599" width="8.7109375" style="40" customWidth="1"/>
    <col min="11600" max="11792" width="9.140625" style="40"/>
    <col min="11793" max="11793" width="6" style="40" customWidth="1"/>
    <col min="11794" max="11794" width="26.7109375" style="40" customWidth="1"/>
    <col min="11795" max="11830" width="0" style="40" hidden="1" customWidth="1"/>
    <col min="11831" max="11842" width="9.140625" style="40" customWidth="1"/>
    <col min="11843" max="11843" width="8.42578125" style="40" customWidth="1"/>
    <col min="11844" max="11855" width="8.7109375" style="40" customWidth="1"/>
    <col min="11856" max="12048" width="9.140625" style="40"/>
    <col min="12049" max="12049" width="6" style="40" customWidth="1"/>
    <col min="12050" max="12050" width="26.7109375" style="40" customWidth="1"/>
    <col min="12051" max="12086" width="0" style="40" hidden="1" customWidth="1"/>
    <col min="12087" max="12098" width="9.140625" style="40" customWidth="1"/>
    <col min="12099" max="12099" width="8.42578125" style="40" customWidth="1"/>
    <col min="12100" max="12111" width="8.7109375" style="40" customWidth="1"/>
    <col min="12112" max="12304" width="9.140625" style="40"/>
    <col min="12305" max="12305" width="6" style="40" customWidth="1"/>
    <col min="12306" max="12306" width="26.7109375" style="40" customWidth="1"/>
    <col min="12307" max="12342" width="0" style="40" hidden="1" customWidth="1"/>
    <col min="12343" max="12354" width="9.140625" style="40" customWidth="1"/>
    <col min="12355" max="12355" width="8.42578125" style="40" customWidth="1"/>
    <col min="12356" max="12367" width="8.7109375" style="40" customWidth="1"/>
    <col min="12368" max="12560" width="9.140625" style="40"/>
    <col min="12561" max="12561" width="6" style="40" customWidth="1"/>
    <col min="12562" max="12562" width="26.7109375" style="40" customWidth="1"/>
    <col min="12563" max="12598" width="0" style="40" hidden="1" customWidth="1"/>
    <col min="12599" max="12610" width="9.140625" style="40" customWidth="1"/>
    <col min="12611" max="12611" width="8.42578125" style="40" customWidth="1"/>
    <col min="12612" max="12623" width="8.7109375" style="40" customWidth="1"/>
    <col min="12624" max="12816" width="9.140625" style="40"/>
    <col min="12817" max="12817" width="6" style="40" customWidth="1"/>
    <col min="12818" max="12818" width="26.7109375" style="40" customWidth="1"/>
    <col min="12819" max="12854" width="0" style="40" hidden="1" customWidth="1"/>
    <col min="12855" max="12866" width="9.140625" style="40" customWidth="1"/>
    <col min="12867" max="12867" width="8.42578125" style="40" customWidth="1"/>
    <col min="12868" max="12879" width="8.7109375" style="40" customWidth="1"/>
    <col min="12880" max="13072" width="9.140625" style="40"/>
    <col min="13073" max="13073" width="6" style="40" customWidth="1"/>
    <col min="13074" max="13074" width="26.7109375" style="40" customWidth="1"/>
    <col min="13075" max="13110" width="0" style="40" hidden="1" customWidth="1"/>
    <col min="13111" max="13122" width="9.140625" style="40" customWidth="1"/>
    <col min="13123" max="13123" width="8.42578125" style="40" customWidth="1"/>
    <col min="13124" max="13135" width="8.7109375" style="40" customWidth="1"/>
    <col min="13136" max="13328" width="9.140625" style="40"/>
    <col min="13329" max="13329" width="6" style="40" customWidth="1"/>
    <col min="13330" max="13330" width="26.7109375" style="40" customWidth="1"/>
    <col min="13331" max="13366" width="0" style="40" hidden="1" customWidth="1"/>
    <col min="13367" max="13378" width="9.140625" style="40" customWidth="1"/>
    <col min="13379" max="13379" width="8.42578125" style="40" customWidth="1"/>
    <col min="13380" max="13391" width="8.7109375" style="40" customWidth="1"/>
    <col min="13392" max="13584" width="9.140625" style="40"/>
    <col min="13585" max="13585" width="6" style="40" customWidth="1"/>
    <col min="13586" max="13586" width="26.7109375" style="40" customWidth="1"/>
    <col min="13587" max="13622" width="0" style="40" hidden="1" customWidth="1"/>
    <col min="13623" max="13634" width="9.140625" style="40" customWidth="1"/>
    <col min="13635" max="13635" width="8.42578125" style="40" customWidth="1"/>
    <col min="13636" max="13647" width="8.7109375" style="40" customWidth="1"/>
    <col min="13648" max="13840" width="9.140625" style="40"/>
    <col min="13841" max="13841" width="6" style="40" customWidth="1"/>
    <col min="13842" max="13842" width="26.7109375" style="40" customWidth="1"/>
    <col min="13843" max="13878" width="0" style="40" hidden="1" customWidth="1"/>
    <col min="13879" max="13890" width="9.140625" style="40" customWidth="1"/>
    <col min="13891" max="13891" width="8.42578125" style="40" customWidth="1"/>
    <col min="13892" max="13903" width="8.7109375" style="40" customWidth="1"/>
    <col min="13904" max="14096" width="9.140625" style="40"/>
    <col min="14097" max="14097" width="6" style="40" customWidth="1"/>
    <col min="14098" max="14098" width="26.7109375" style="40" customWidth="1"/>
    <col min="14099" max="14134" width="0" style="40" hidden="1" customWidth="1"/>
    <col min="14135" max="14146" width="9.140625" style="40" customWidth="1"/>
    <col min="14147" max="14147" width="8.42578125" style="40" customWidth="1"/>
    <col min="14148" max="14159" width="8.7109375" style="40" customWidth="1"/>
    <col min="14160" max="14352" width="9.140625" style="40"/>
    <col min="14353" max="14353" width="6" style="40" customWidth="1"/>
    <col min="14354" max="14354" width="26.7109375" style="40" customWidth="1"/>
    <col min="14355" max="14390" width="0" style="40" hidden="1" customWidth="1"/>
    <col min="14391" max="14402" width="9.140625" style="40" customWidth="1"/>
    <col min="14403" max="14403" width="8.42578125" style="40" customWidth="1"/>
    <col min="14404" max="14415" width="8.7109375" style="40" customWidth="1"/>
    <col min="14416" max="14608" width="9.140625" style="40"/>
    <col min="14609" max="14609" width="6" style="40" customWidth="1"/>
    <col min="14610" max="14610" width="26.7109375" style="40" customWidth="1"/>
    <col min="14611" max="14646" width="0" style="40" hidden="1" customWidth="1"/>
    <col min="14647" max="14658" width="9.140625" style="40" customWidth="1"/>
    <col min="14659" max="14659" width="8.42578125" style="40" customWidth="1"/>
    <col min="14660" max="14671" width="8.7109375" style="40" customWidth="1"/>
    <col min="14672" max="14864" width="9.140625" style="40"/>
    <col min="14865" max="14865" width="6" style="40" customWidth="1"/>
    <col min="14866" max="14866" width="26.7109375" style="40" customWidth="1"/>
    <col min="14867" max="14902" width="0" style="40" hidden="1" customWidth="1"/>
    <col min="14903" max="14914" width="9.140625" style="40" customWidth="1"/>
    <col min="14915" max="14915" width="8.42578125" style="40" customWidth="1"/>
    <col min="14916" max="14927" width="8.7109375" style="40" customWidth="1"/>
    <col min="14928" max="15120" width="9.140625" style="40"/>
    <col min="15121" max="15121" width="6" style="40" customWidth="1"/>
    <col min="15122" max="15122" width="26.7109375" style="40" customWidth="1"/>
    <col min="15123" max="15158" width="0" style="40" hidden="1" customWidth="1"/>
    <col min="15159" max="15170" width="9.140625" style="40" customWidth="1"/>
    <col min="15171" max="15171" width="8.42578125" style="40" customWidth="1"/>
    <col min="15172" max="15183" width="8.7109375" style="40" customWidth="1"/>
    <col min="15184" max="15376" width="9.140625" style="40"/>
    <col min="15377" max="15377" width="6" style="40" customWidth="1"/>
    <col min="15378" max="15378" width="26.7109375" style="40" customWidth="1"/>
    <col min="15379" max="15414" width="0" style="40" hidden="1" customWidth="1"/>
    <col min="15415" max="15426" width="9.140625" style="40" customWidth="1"/>
    <col min="15427" max="15427" width="8.42578125" style="40" customWidth="1"/>
    <col min="15428" max="15439" width="8.7109375" style="40" customWidth="1"/>
    <col min="15440" max="15632" width="9.140625" style="40"/>
    <col min="15633" max="15633" width="6" style="40" customWidth="1"/>
    <col min="15634" max="15634" width="26.7109375" style="40" customWidth="1"/>
    <col min="15635" max="15670" width="0" style="40" hidden="1" customWidth="1"/>
    <col min="15671" max="15682" width="9.140625" style="40" customWidth="1"/>
    <col min="15683" max="15683" width="8.42578125" style="40" customWidth="1"/>
    <col min="15684" max="15695" width="8.7109375" style="40" customWidth="1"/>
    <col min="15696" max="15888" width="9.140625" style="40"/>
    <col min="15889" max="15889" width="6" style="40" customWidth="1"/>
    <col min="15890" max="15890" width="26.7109375" style="40" customWidth="1"/>
    <col min="15891" max="15926" width="0" style="40" hidden="1" customWidth="1"/>
    <col min="15927" max="15938" width="9.140625" style="40" customWidth="1"/>
    <col min="15939" max="15939" width="8.42578125" style="40" customWidth="1"/>
    <col min="15940" max="15951" width="8.7109375" style="40" customWidth="1"/>
    <col min="15952" max="16144" width="9.140625" style="40"/>
    <col min="16145" max="16145" width="6" style="40" customWidth="1"/>
    <col min="16146" max="16146" width="26.7109375" style="40" customWidth="1"/>
    <col min="16147" max="16182" width="0" style="40" hidden="1" customWidth="1"/>
    <col min="16183" max="16194" width="9.140625" style="40" customWidth="1"/>
    <col min="16195" max="16195" width="8.42578125" style="40" customWidth="1"/>
    <col min="16196" max="16207" width="8.7109375" style="40" customWidth="1"/>
    <col min="16208" max="16384" width="9.140625" style="40"/>
  </cols>
  <sheetData>
    <row r="1" spans="1:82" ht="19.149999999999999" customHeight="1" x14ac:dyDescent="0.25">
      <c r="A1" s="49">
        <v>19</v>
      </c>
      <c r="B1" s="273" t="s">
        <v>120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82" ht="15" customHeight="1" x14ac:dyDescent="0.25">
      <c r="A2" s="274">
        <v>22</v>
      </c>
      <c r="B2" s="274"/>
      <c r="C2" s="275"/>
      <c r="D2" s="275"/>
      <c r="E2" s="275"/>
      <c r="F2" s="275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2" ht="19.899999999999999" customHeight="1" x14ac:dyDescent="0.25">
      <c r="A3" s="277" t="s">
        <v>0</v>
      </c>
      <c r="B3" s="279" t="s">
        <v>58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1"/>
      <c r="AO3" s="272" t="s">
        <v>31</v>
      </c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</row>
    <row r="4" spans="1:82" s="80" customFormat="1" ht="12" x14ac:dyDescent="0.2">
      <c r="A4" s="278"/>
      <c r="B4" s="108" t="s">
        <v>55</v>
      </c>
      <c r="C4" s="108" t="s">
        <v>35</v>
      </c>
      <c r="D4" s="109" t="s">
        <v>36</v>
      </c>
      <c r="E4" s="109" t="s">
        <v>37</v>
      </c>
      <c r="F4" s="109" t="s">
        <v>38</v>
      </c>
      <c r="G4" s="109" t="s">
        <v>39</v>
      </c>
      <c r="H4" s="109" t="s">
        <v>40</v>
      </c>
      <c r="I4" s="109" t="s">
        <v>41</v>
      </c>
      <c r="J4" s="109" t="s">
        <v>42</v>
      </c>
      <c r="K4" s="109" t="s">
        <v>43</v>
      </c>
      <c r="L4" s="109" t="s">
        <v>44</v>
      </c>
      <c r="M4" s="109" t="s">
        <v>45</v>
      </c>
      <c r="N4" s="109" t="s">
        <v>34</v>
      </c>
      <c r="O4" s="109" t="s">
        <v>89</v>
      </c>
      <c r="P4" s="109" t="s">
        <v>103</v>
      </c>
      <c r="Q4" s="109" t="s">
        <v>104</v>
      </c>
      <c r="R4" s="109" t="s">
        <v>38</v>
      </c>
      <c r="S4" s="109" t="str">
        <f>Вкл.ЮЛ.вал.!S4</f>
        <v>май.21</v>
      </c>
      <c r="T4" s="109" t="s">
        <v>107</v>
      </c>
      <c r="U4" s="109" t="s">
        <v>108</v>
      </c>
      <c r="V4" s="109" t="s">
        <v>109</v>
      </c>
      <c r="W4" s="109" t="s">
        <v>111</v>
      </c>
      <c r="X4" s="109" t="s">
        <v>112</v>
      </c>
      <c r="Y4" s="109" t="s">
        <v>113</v>
      </c>
      <c r="Z4" s="109" t="s">
        <v>114</v>
      </c>
      <c r="AA4" s="109" t="s">
        <v>115</v>
      </c>
      <c r="AB4" s="109" t="s">
        <v>117</v>
      </c>
      <c r="AC4" s="109" t="s">
        <v>118</v>
      </c>
      <c r="AD4" s="109" t="s">
        <v>119</v>
      </c>
      <c r="AE4" s="109" t="s">
        <v>122</v>
      </c>
      <c r="AF4" s="109" t="s">
        <v>130</v>
      </c>
      <c r="AG4" s="109" t="s">
        <v>133</v>
      </c>
      <c r="AH4" s="109" t="s">
        <v>174</v>
      </c>
      <c r="AI4" s="109" t="s">
        <v>175</v>
      </c>
      <c r="AJ4" s="109" t="s">
        <v>176</v>
      </c>
      <c r="AK4" s="109" t="s">
        <v>177</v>
      </c>
      <c r="AL4" s="109" t="s">
        <v>184</v>
      </c>
      <c r="AM4" s="109" t="str">
        <f>Вкл.ЮЛ.вал.!AM4</f>
        <v>янв.23</v>
      </c>
      <c r="AO4" s="110" t="s">
        <v>55</v>
      </c>
      <c r="AP4" s="110" t="s">
        <v>35</v>
      </c>
      <c r="AQ4" s="110" t="s">
        <v>36</v>
      </c>
      <c r="AR4" s="110" t="s">
        <v>37</v>
      </c>
      <c r="AS4" s="110" t="s">
        <v>38</v>
      </c>
      <c r="AT4" s="110" t="s">
        <v>39</v>
      </c>
      <c r="AU4" s="110" t="s">
        <v>40</v>
      </c>
      <c r="AV4" s="110" t="s">
        <v>41</v>
      </c>
      <c r="AW4" s="110" t="s">
        <v>42</v>
      </c>
      <c r="AX4" s="110" t="s">
        <v>43</v>
      </c>
      <c r="AY4" s="110" t="s">
        <v>44</v>
      </c>
      <c r="AZ4" s="110" t="s">
        <v>45</v>
      </c>
      <c r="BA4" s="110" t="s">
        <v>34</v>
      </c>
      <c r="BB4" s="110" t="s">
        <v>89</v>
      </c>
      <c r="BC4" s="110" t="str">
        <f>КРЕДИТЫ!Q59</f>
        <v>фев.21</v>
      </c>
      <c r="BD4" s="110" t="str">
        <f>КРЕДИТЫ!R59</f>
        <v>мар.21</v>
      </c>
      <c r="BE4" s="110" t="str">
        <f>КРЕДИТЫ!S59</f>
        <v>апр.21</v>
      </c>
      <c r="BF4" s="110" t="str">
        <f>КРЕДИТЫ!T59</f>
        <v>май.21</v>
      </c>
      <c r="BG4" s="110" t="s">
        <v>107</v>
      </c>
      <c r="BH4" s="110" t="s">
        <v>108</v>
      </c>
      <c r="BI4" s="110" t="s">
        <v>109</v>
      </c>
      <c r="BJ4" s="110" t="s">
        <v>111</v>
      </c>
      <c r="BK4" s="110" t="s">
        <v>112</v>
      </c>
      <c r="BL4" s="110" t="s">
        <v>113</v>
      </c>
      <c r="BM4" s="110" t="s">
        <v>114</v>
      </c>
      <c r="BN4" s="110" t="s">
        <v>115</v>
      </c>
      <c r="BO4" s="110" t="s">
        <v>117</v>
      </c>
      <c r="BP4" s="110" t="s">
        <v>118</v>
      </c>
      <c r="BQ4" s="110" t="s">
        <v>119</v>
      </c>
      <c r="BR4" s="110" t="s">
        <v>122</v>
      </c>
      <c r="BS4" s="110" t="s">
        <v>130</v>
      </c>
      <c r="BT4" s="110" t="s">
        <v>133</v>
      </c>
      <c r="BU4" s="110" t="s">
        <v>174</v>
      </c>
      <c r="BV4" s="110" t="s">
        <v>175</v>
      </c>
      <c r="BW4" s="110" t="s">
        <v>176</v>
      </c>
      <c r="BX4" s="110" t="s">
        <v>177</v>
      </c>
      <c r="BY4" s="110" t="s">
        <v>184</v>
      </c>
      <c r="BZ4" s="110" t="str">
        <f>КРЕДИТЫ!AN59</f>
        <v>янв.23</v>
      </c>
    </row>
    <row r="5" spans="1:82" ht="15.75" x14ac:dyDescent="0.25">
      <c r="A5" s="51" t="s">
        <v>5</v>
      </c>
      <c r="B5" s="52">
        <v>9.6890405034817508</v>
      </c>
      <c r="C5" s="52">
        <v>9.7125798515758195</v>
      </c>
      <c r="D5" s="52">
        <v>9.7358027186295093</v>
      </c>
      <c r="E5" s="52">
        <v>9.6596870738698897</v>
      </c>
      <c r="F5" s="52">
        <v>9.6588961802264404</v>
      </c>
      <c r="G5" s="52">
        <v>9.6750598402016497</v>
      </c>
      <c r="H5" s="52">
        <v>9.6962885604300197</v>
      </c>
      <c r="I5" s="52">
        <v>9.7819021224635598</v>
      </c>
      <c r="J5" s="52">
        <v>9.9686389507294209</v>
      </c>
      <c r="K5" s="52">
        <v>10.168303084928301</v>
      </c>
      <c r="L5" s="52">
        <v>10.5590388424366</v>
      </c>
      <c r="M5" s="52">
        <v>11.165526995833501</v>
      </c>
      <c r="N5" s="52">
        <v>11.801522443796101</v>
      </c>
      <c r="O5" s="52">
        <v>12.540917369950648</v>
      </c>
      <c r="P5" s="52">
        <v>12.935704924186146</v>
      </c>
      <c r="Q5" s="185">
        <v>13.334124747193</v>
      </c>
      <c r="R5" s="185">
        <v>13.525226509502026</v>
      </c>
      <c r="S5" s="185">
        <v>13.467309129160455</v>
      </c>
      <c r="T5" s="185">
        <v>13.443763321345743</v>
      </c>
      <c r="U5" s="185">
        <v>13.864801813525203</v>
      </c>
      <c r="V5" s="185">
        <v>14.613450298128431</v>
      </c>
      <c r="W5" s="185">
        <v>15.051924667492376</v>
      </c>
      <c r="X5" s="185">
        <v>15.444837794910995</v>
      </c>
      <c r="Y5" s="185">
        <v>15.465787953333166</v>
      </c>
      <c r="Z5" s="185">
        <v>15.223836431915888</v>
      </c>
      <c r="AA5" s="185">
        <v>15.177077316297995</v>
      </c>
      <c r="AB5" s="185">
        <v>14.814441478823085</v>
      </c>
      <c r="AC5" s="185">
        <v>15.425046796142757</v>
      </c>
      <c r="AD5" s="185">
        <v>15.920596344414369</v>
      </c>
      <c r="AE5" s="185">
        <v>16.332799569787163</v>
      </c>
      <c r="AF5" s="185">
        <v>16.6866097584718</v>
      </c>
      <c r="AG5" s="185">
        <v>16.66596567437491</v>
      </c>
      <c r="AH5" s="185">
        <v>16.284049640816949</v>
      </c>
      <c r="AI5" s="185">
        <v>15.73355734927533</v>
      </c>
      <c r="AJ5" s="185">
        <v>15.028220686672245</v>
      </c>
      <c r="AK5" s="185">
        <v>14.408808809743867</v>
      </c>
      <c r="AL5" s="185">
        <v>13.957280449608518</v>
      </c>
      <c r="AM5" s="185">
        <f>IFERROR(VLOOKUP(A5,Обнов[],$A$1,FALSE),"-")</f>
        <v>13.960934095443321</v>
      </c>
      <c r="AO5" s="57">
        <v>1.1249998997972701</v>
      </c>
      <c r="AP5" s="57">
        <v>1.1252557060523301</v>
      </c>
      <c r="AQ5" s="57">
        <v>1.11956912170182</v>
      </c>
      <c r="AR5" s="57">
        <v>1.0005937018855799</v>
      </c>
      <c r="AS5" s="57">
        <v>1.1131297184509501</v>
      </c>
      <c r="AT5" s="57">
        <v>1.1201126336293701</v>
      </c>
      <c r="AU5" s="57">
        <v>1.1333853841569199</v>
      </c>
      <c r="AV5" s="57">
        <v>1.14911419610937</v>
      </c>
      <c r="AW5" s="57">
        <v>1.18770761955844</v>
      </c>
      <c r="AX5" s="57">
        <v>1.2746834788953001</v>
      </c>
      <c r="AY5" s="57">
        <v>1.3269236295035101</v>
      </c>
      <c r="AZ5" s="57">
        <v>1.37037847403924</v>
      </c>
      <c r="BA5" s="57">
        <v>1.40798361818115</v>
      </c>
      <c r="BB5" s="57">
        <v>1.4406086731696548</v>
      </c>
      <c r="BC5" s="57">
        <v>1.4664921562079818</v>
      </c>
      <c r="BD5" s="179">
        <v>1.4854872210376699</v>
      </c>
      <c r="BE5" s="179">
        <v>1.502065989891965</v>
      </c>
      <c r="BF5" s="179">
        <v>1.5183011110508831</v>
      </c>
      <c r="BG5" s="179">
        <v>1.5411814568923232</v>
      </c>
      <c r="BH5" s="179">
        <v>1.5962765849274443</v>
      </c>
      <c r="BI5" s="179">
        <v>1.7411358492192985</v>
      </c>
      <c r="BJ5" s="179">
        <v>1.9783575426905871</v>
      </c>
      <c r="BK5" s="179">
        <v>2.1726633916440101</v>
      </c>
      <c r="BL5" s="179">
        <v>2.3291949790010502</v>
      </c>
      <c r="BM5" s="179">
        <v>2.4483050784146205</v>
      </c>
      <c r="BN5" s="179">
        <v>2.539836875163914</v>
      </c>
      <c r="BO5" s="179">
        <v>2.6270563926325043</v>
      </c>
      <c r="BP5" s="179">
        <v>2.7302154728589541</v>
      </c>
      <c r="BQ5" s="179">
        <v>2.8815052339265614</v>
      </c>
      <c r="BR5" s="179">
        <v>3.0378095871628883</v>
      </c>
      <c r="BS5" s="179">
        <v>3.2070934359699099</v>
      </c>
      <c r="BT5" s="179">
        <v>3.3617202462589981</v>
      </c>
      <c r="BU5" s="179">
        <v>3.4922566150039307</v>
      </c>
      <c r="BV5" s="179">
        <v>3.5176319888112482</v>
      </c>
      <c r="BW5" s="179">
        <v>3.4188638131310114</v>
      </c>
      <c r="BX5" s="179">
        <v>3.3024933843046171</v>
      </c>
      <c r="BY5" s="179">
        <v>3.1945995911889944</v>
      </c>
      <c r="BZ5" s="179">
        <f>IFERROR(VLOOKUP(A5,Обнов[],$A$2,FALSE),"-")</f>
        <v>3.1150014255499103</v>
      </c>
    </row>
    <row r="6" spans="1:82" ht="15.75" x14ac:dyDescent="0.25">
      <c r="A6" s="51" t="s">
        <v>6</v>
      </c>
      <c r="B6" s="52">
        <v>10.8447329349559</v>
      </c>
      <c r="C6" s="52">
        <v>10.9350003129237</v>
      </c>
      <c r="D6" s="52">
        <v>10.561056756537599</v>
      </c>
      <c r="E6" s="52">
        <v>11.230888626332501</v>
      </c>
      <c r="F6" s="52">
        <v>10.8411795413907</v>
      </c>
      <c r="G6" s="52">
        <v>10.310883740399801</v>
      </c>
      <c r="H6" s="52">
        <v>9.9406283513723999</v>
      </c>
      <c r="I6" s="52">
        <v>10.9565040766538</v>
      </c>
      <c r="J6" s="52">
        <v>10.4719353162295</v>
      </c>
      <c r="K6" s="52">
        <v>11.3828373193007</v>
      </c>
      <c r="L6" s="52">
        <v>11.901857693695799</v>
      </c>
      <c r="M6" s="52">
        <v>11.410056516011201</v>
      </c>
      <c r="N6" s="52">
        <v>13.5086660670051</v>
      </c>
      <c r="O6" s="52">
        <v>14.216691625052686</v>
      </c>
      <c r="P6" s="52">
        <v>12.952780896445621</v>
      </c>
      <c r="Q6" s="185">
        <v>15.54197815064</v>
      </c>
      <c r="R6" s="185">
        <v>15.965830692294109</v>
      </c>
      <c r="S6" s="185">
        <v>16.133703825671599</v>
      </c>
      <c r="T6" s="185">
        <v>16.152760955849999</v>
      </c>
      <c r="U6" s="185">
        <v>16.631857133403525</v>
      </c>
      <c r="V6" s="185">
        <v>17.488775881587692</v>
      </c>
      <c r="W6" s="185">
        <v>17.717116088080914</v>
      </c>
      <c r="X6" s="185">
        <v>17.875531163587315</v>
      </c>
      <c r="Y6" s="185">
        <v>17.893928824155775</v>
      </c>
      <c r="Z6" s="185">
        <v>17.837692319318649</v>
      </c>
      <c r="AA6" s="185">
        <v>17.6303475459097</v>
      </c>
      <c r="AB6" s="185">
        <v>16.918785511497784</v>
      </c>
      <c r="AC6" s="185">
        <v>19.553665574503452</v>
      </c>
      <c r="AD6" s="185">
        <v>19.827960208518828</v>
      </c>
      <c r="AE6" s="185">
        <v>20.071676939240696</v>
      </c>
      <c r="AF6" s="185">
        <v>20.300417993741</v>
      </c>
      <c r="AG6" s="185">
        <v>20.246878532009298</v>
      </c>
      <c r="AH6" s="185">
        <v>19.785978441669904</v>
      </c>
      <c r="AI6" s="185">
        <v>18.502939310714432</v>
      </c>
      <c r="AJ6" s="185">
        <v>18.427450126641446</v>
      </c>
      <c r="AK6" s="185">
        <v>17.898943493291668</v>
      </c>
      <c r="AL6" s="185">
        <v>17.523629397472519</v>
      </c>
      <c r="AM6" s="185">
        <f>IFERROR(VLOOKUP(A6,Обнов[],$A$1,FALSE),"-")</f>
        <v>17.215644518963177</v>
      </c>
      <c r="AO6" s="57">
        <v>1.9896419945203001</v>
      </c>
      <c r="AP6" s="57">
        <v>1.99368416169646</v>
      </c>
      <c r="AQ6" s="57">
        <v>1.91641222537888</v>
      </c>
      <c r="AR6" s="57">
        <v>1.99100677028285</v>
      </c>
      <c r="AS6" s="57">
        <v>1.8319178250631001</v>
      </c>
      <c r="AT6" s="57">
        <v>1.7585924462965199</v>
      </c>
      <c r="AU6" s="57">
        <v>1.7262985776008499</v>
      </c>
      <c r="AV6" s="57">
        <v>1.78564411776723</v>
      </c>
      <c r="AW6" s="57">
        <v>1.7557632237076899</v>
      </c>
      <c r="AX6" s="57">
        <v>1.8715538827201501</v>
      </c>
      <c r="AY6" s="57">
        <v>1.9024148033228301</v>
      </c>
      <c r="AZ6" s="57">
        <v>1.84403072148388</v>
      </c>
      <c r="BA6" s="57">
        <v>1.90366387184423</v>
      </c>
      <c r="BB6" s="57">
        <v>1.906614987697665</v>
      </c>
      <c r="BC6" s="57">
        <v>1.8412430123715684</v>
      </c>
      <c r="BD6" s="179">
        <v>1.9118373186373101</v>
      </c>
      <c r="BE6" s="179">
        <v>1.8968601074158569</v>
      </c>
      <c r="BF6" s="179">
        <v>1.8838961299787218</v>
      </c>
      <c r="BG6" s="179">
        <v>1.8416792432717606</v>
      </c>
      <c r="BH6" s="179">
        <v>1.8747565832456643</v>
      </c>
      <c r="BI6" s="179">
        <v>2.0835315135862125</v>
      </c>
      <c r="BJ6" s="179">
        <v>2.4255387520464722</v>
      </c>
      <c r="BK6" s="179">
        <v>2.6961723094213506</v>
      </c>
      <c r="BL6" s="179">
        <v>2.8971006746448675</v>
      </c>
      <c r="BM6" s="179">
        <v>3.0756626563020215</v>
      </c>
      <c r="BN6" s="179">
        <v>3.2885783721542441</v>
      </c>
      <c r="BO6" s="179">
        <v>3.2883276949037752</v>
      </c>
      <c r="BP6" s="179">
        <v>3.5969420082081545</v>
      </c>
      <c r="BQ6" s="179">
        <v>4.0147070612356028</v>
      </c>
      <c r="BR6" s="179">
        <v>4.3695222429010458</v>
      </c>
      <c r="BS6" s="179">
        <v>4.7190503561979504</v>
      </c>
      <c r="BT6" s="179">
        <v>5.0686132816770684</v>
      </c>
      <c r="BU6" s="179">
        <v>5.4147587144844538</v>
      </c>
      <c r="BV6" s="179">
        <v>5.2832115860951605</v>
      </c>
      <c r="BW6" s="179">
        <v>5.2467868548900327</v>
      </c>
      <c r="BX6" s="179">
        <v>5.0487858799739094</v>
      </c>
      <c r="BY6" s="179">
        <v>4.8437224353559456</v>
      </c>
      <c r="BZ6" s="179">
        <f>IFERROR(VLOOKUP(A6,Обнов[],$A$2,FALSE),"-")</f>
        <v>4.7126981654495683</v>
      </c>
    </row>
    <row r="7" spans="1:82" ht="15.75" x14ac:dyDescent="0.25">
      <c r="A7" s="51" t="s">
        <v>8</v>
      </c>
      <c r="B7" s="52">
        <v>11.1799738150278</v>
      </c>
      <c r="C7" s="52">
        <v>11.273265560128101</v>
      </c>
      <c r="D7" s="52">
        <v>11.173261884849101</v>
      </c>
      <c r="E7" s="52">
        <v>11.136421505996999</v>
      </c>
      <c r="F7" s="52">
        <v>11.2070463512537</v>
      </c>
      <c r="G7" s="52">
        <v>11.424358321402099</v>
      </c>
      <c r="H7" s="52">
        <v>11.574067986157599</v>
      </c>
      <c r="I7" s="52">
        <v>11.677051842699299</v>
      </c>
      <c r="J7" s="52">
        <v>11.7882437575613</v>
      </c>
      <c r="K7" s="52">
        <v>12.240363873058801</v>
      </c>
      <c r="L7" s="52">
        <v>13.191389355555801</v>
      </c>
      <c r="M7" s="52">
        <v>13.810869822142701</v>
      </c>
      <c r="N7" s="52">
        <v>14.2093085902639</v>
      </c>
      <c r="O7" s="52">
        <v>14.522402181039141</v>
      </c>
      <c r="P7" s="52">
        <v>14.902146735667433</v>
      </c>
      <c r="Q7" s="185">
        <v>15.0391124949054</v>
      </c>
      <c r="R7" s="185">
        <v>14.997389599607944</v>
      </c>
      <c r="S7" s="185">
        <v>15.031577164782188</v>
      </c>
      <c r="T7" s="185">
        <v>15.055061942594699</v>
      </c>
      <c r="U7" s="185">
        <v>15.105617440376452</v>
      </c>
      <c r="V7" s="185">
        <v>15.304572453052836</v>
      </c>
      <c r="W7" s="185">
        <v>15.576492850154253</v>
      </c>
      <c r="X7" s="185">
        <v>15.544634213515963</v>
      </c>
      <c r="Y7" s="185">
        <v>15.125130585915121</v>
      </c>
      <c r="Z7" s="185">
        <v>14.363908081195859</v>
      </c>
      <c r="AA7" s="185">
        <v>13.562080780859064</v>
      </c>
      <c r="AB7" s="185">
        <v>12.874178969188682</v>
      </c>
      <c r="AC7" s="185">
        <v>13.192640647263147</v>
      </c>
      <c r="AD7" s="185">
        <v>15.34540309748682</v>
      </c>
      <c r="AE7" s="185">
        <v>16.490529261779955</v>
      </c>
      <c r="AF7" s="185">
        <v>16.494114883485501</v>
      </c>
      <c r="AG7" s="185">
        <v>15.053814768016622</v>
      </c>
      <c r="AH7" s="185">
        <v>13.318375769050952</v>
      </c>
      <c r="AI7" s="185">
        <v>12.641003541552992</v>
      </c>
      <c r="AJ7" s="185">
        <v>12.319994034490513</v>
      </c>
      <c r="AK7" s="185">
        <v>12.32540805832654</v>
      </c>
      <c r="AL7" s="185">
        <v>12.507370531365574</v>
      </c>
      <c r="AM7" s="185">
        <f>IFERROR(VLOOKUP(A7,Обнов[],$A$1,FALSE),"-")</f>
        <v>12.113877433165161</v>
      </c>
      <c r="AO7" s="57">
        <v>0.15153374054084101</v>
      </c>
      <c r="AP7" s="57">
        <v>0.14920124091852299</v>
      </c>
      <c r="AQ7" s="57">
        <v>0.14443034839553501</v>
      </c>
      <c r="AR7" s="57">
        <v>0.13465684339647799</v>
      </c>
      <c r="AS7" s="57">
        <v>0.13327319074275901</v>
      </c>
      <c r="AT7" s="57">
        <v>0.132648363113955</v>
      </c>
      <c r="AU7" s="57">
        <v>0.129603446204754</v>
      </c>
      <c r="AV7" s="57">
        <v>0.126633684071849</v>
      </c>
      <c r="AW7" s="57">
        <v>0.127260556276796</v>
      </c>
      <c r="AX7" s="57">
        <v>0.13251230111898399</v>
      </c>
      <c r="AY7" s="57">
        <v>0.12653248011247301</v>
      </c>
      <c r="AZ7" s="57">
        <v>0.117779113943976</v>
      </c>
      <c r="BA7" s="57">
        <v>0.108488656566334</v>
      </c>
      <c r="BB7" s="57">
        <v>0.10478531592054356</v>
      </c>
      <c r="BC7" s="57">
        <v>0.10069333881486178</v>
      </c>
      <c r="BD7" s="179">
        <v>9.7753625833852095E-2</v>
      </c>
      <c r="BE7" s="179">
        <v>9.5475049596302805E-2</v>
      </c>
      <c r="BF7" s="179">
        <v>9.4759662325260799E-2</v>
      </c>
      <c r="BG7" s="179">
        <v>8.8188624328487702E-2</v>
      </c>
      <c r="BH7" s="179">
        <v>8.9935658869947283E-2</v>
      </c>
      <c r="BI7" s="179">
        <v>8.902978549942743E-2</v>
      </c>
      <c r="BJ7" s="179">
        <v>8.6624666360756455E-2</v>
      </c>
      <c r="BK7" s="179">
        <v>8.3532153980297758E-2</v>
      </c>
      <c r="BL7" s="179">
        <v>7.7744541032101322E-2</v>
      </c>
      <c r="BM7" s="179">
        <v>7.6729162661048025E-2</v>
      </c>
      <c r="BN7" s="179">
        <v>6.972724385286222E-2</v>
      </c>
      <c r="BO7" s="179">
        <v>6.4289403357461875E-2</v>
      </c>
      <c r="BP7" s="179">
        <v>7.2928707817893915E-2</v>
      </c>
      <c r="BQ7" s="179">
        <v>7.0395033110638008E-2</v>
      </c>
      <c r="BR7" s="179">
        <v>7.1355943843288847E-2</v>
      </c>
      <c r="BS7" s="179">
        <v>6.3280194067431197E-2</v>
      </c>
      <c r="BT7" s="179">
        <v>4.4811287018855311E-2</v>
      </c>
      <c r="BU7" s="179">
        <v>2.9317719808242958E-2</v>
      </c>
      <c r="BV7" s="179">
        <v>2.3157548210751264E-2</v>
      </c>
      <c r="BW7" s="179">
        <v>1.9338571489413335E-2</v>
      </c>
      <c r="BX7" s="179">
        <v>1.9526503359994916E-2</v>
      </c>
      <c r="BY7" s="179">
        <v>1.9896641245340643E-2</v>
      </c>
      <c r="BZ7" s="179">
        <f>IFERROR(VLOOKUP(A7,Обнов[],$A$2,FALSE),"-")</f>
        <v>1.9829880067064289E-2</v>
      </c>
    </row>
    <row r="8" spans="1:82" ht="15.75" x14ac:dyDescent="0.25">
      <c r="A8" s="51" t="s">
        <v>9</v>
      </c>
      <c r="B8" s="52">
        <v>11.689995791646</v>
      </c>
      <c r="C8" s="52">
        <v>11.617298427240501</v>
      </c>
      <c r="D8" s="52">
        <v>11.580111411994601</v>
      </c>
      <c r="E8" s="52">
        <v>11.692585422181899</v>
      </c>
      <c r="F8" s="52">
        <v>11.7983781533875</v>
      </c>
      <c r="G8" s="52">
        <v>12.0025756063476</v>
      </c>
      <c r="H8" s="52">
        <v>12.275811288126601</v>
      </c>
      <c r="I8" s="52">
        <v>12.3953107941061</v>
      </c>
      <c r="J8" s="52">
        <v>12.428691131666399</v>
      </c>
      <c r="K8" s="52">
        <v>12.7584683601692</v>
      </c>
      <c r="L8" s="52">
        <v>13.410891421651399</v>
      </c>
      <c r="M8" s="52">
        <v>13.721498163941799</v>
      </c>
      <c r="N8" s="52">
        <v>14.1955758471709</v>
      </c>
      <c r="O8" s="52">
        <v>14.497035527460039</v>
      </c>
      <c r="P8" s="52">
        <v>15.162079089498834</v>
      </c>
      <c r="Q8" s="185">
        <v>15.353500042137799</v>
      </c>
      <c r="R8" s="185">
        <v>15.401210592637323</v>
      </c>
      <c r="S8" s="185">
        <v>15.008940598708145</v>
      </c>
      <c r="T8" s="185">
        <v>14.807894762626759</v>
      </c>
      <c r="U8" s="185">
        <v>14.808525769433398</v>
      </c>
      <c r="V8" s="185">
        <v>15.05162589386345</v>
      </c>
      <c r="W8" s="185">
        <v>15.175351722287164</v>
      </c>
      <c r="X8" s="185">
        <v>14.748583252047823</v>
      </c>
      <c r="Y8" s="185">
        <v>14.349057041341235</v>
      </c>
      <c r="Z8" s="185">
        <v>13.357100787103846</v>
      </c>
      <c r="AA8" s="185">
        <v>13.102997098049681</v>
      </c>
      <c r="AB8" s="185">
        <v>13.006178964767551</v>
      </c>
      <c r="AC8" s="185">
        <v>15.880744681442891</v>
      </c>
      <c r="AD8" s="185">
        <v>21.004716121415221</v>
      </c>
      <c r="AE8" s="185">
        <v>21.917981427342529</v>
      </c>
      <c r="AF8" s="185">
        <v>21.877871398892001</v>
      </c>
      <c r="AG8" s="185">
        <v>21.523354098201946</v>
      </c>
      <c r="AH8" s="185">
        <v>21.202410811395069</v>
      </c>
      <c r="AI8" s="185">
        <v>20.92693051460445</v>
      </c>
      <c r="AJ8" s="185">
        <v>20.551035517469767</v>
      </c>
      <c r="AK8" s="185">
        <v>19.739255405797465</v>
      </c>
      <c r="AL8" s="185">
        <v>19.035264069080245</v>
      </c>
      <c r="AM8" s="185">
        <f>IFERROR(VLOOKUP(A8,Обнов[],$A$1,FALSE),"-")</f>
        <v>18.375412892167251</v>
      </c>
      <c r="AO8" s="57">
        <v>2.5220158178687901</v>
      </c>
      <c r="AP8" s="57">
        <v>2.5179130128258498</v>
      </c>
      <c r="AQ8" s="57">
        <v>2.4915381239991898</v>
      </c>
      <c r="AR8" s="57">
        <v>2.4574007245290099</v>
      </c>
      <c r="AS8" s="57">
        <v>2.42735502449329</v>
      </c>
      <c r="AT8" s="57">
        <v>2.4148283763448499</v>
      </c>
      <c r="AU8" s="57">
        <v>2.4100266789626601</v>
      </c>
      <c r="AV8" s="57">
        <v>2.3997304804936701</v>
      </c>
      <c r="AW8" s="57">
        <v>2.40979524247361</v>
      </c>
      <c r="AX8" s="57">
        <v>2.4566218204023</v>
      </c>
      <c r="AY8" s="57">
        <v>2.4698440781377098</v>
      </c>
      <c r="AZ8" s="57">
        <v>2.4722303262034102</v>
      </c>
      <c r="BA8" s="57">
        <v>2.4413450415629501</v>
      </c>
      <c r="BB8" s="57">
        <v>2.3658010133694809</v>
      </c>
      <c r="BC8" s="57">
        <v>2.2705740823991722</v>
      </c>
      <c r="BD8" s="179">
        <v>2.2070989884490699</v>
      </c>
      <c r="BE8" s="179">
        <v>2.1834226047840857</v>
      </c>
      <c r="BF8" s="179">
        <v>2.1980002765063476</v>
      </c>
      <c r="BG8" s="179">
        <v>2.230878690864408</v>
      </c>
      <c r="BH8" s="179">
        <v>2.3107297988344508</v>
      </c>
      <c r="BI8" s="179">
        <v>2.4244135365703872</v>
      </c>
      <c r="BJ8" s="179">
        <v>2.5128163781913933</v>
      </c>
      <c r="BK8" s="179">
        <v>2.619188791047002</v>
      </c>
      <c r="BL8" s="179">
        <v>2.7217845158961276</v>
      </c>
      <c r="BM8" s="179">
        <v>2.9132554854243162</v>
      </c>
      <c r="BN8" s="179">
        <v>3.1409699453042115</v>
      </c>
      <c r="BO8" s="179">
        <v>3.3444676503828981</v>
      </c>
      <c r="BP8" s="179">
        <v>3.5736342113778541</v>
      </c>
      <c r="BQ8" s="179">
        <v>4.0717789150226853</v>
      </c>
      <c r="BR8" s="179">
        <v>4.4327449508938246</v>
      </c>
      <c r="BS8" s="179">
        <v>4.6848042333037299</v>
      </c>
      <c r="BT8" s="179">
        <v>4.9634020959220964</v>
      </c>
      <c r="BU8" s="179">
        <v>5.1794713281728058</v>
      </c>
      <c r="BV8" s="179">
        <v>5.1365031273788508</v>
      </c>
      <c r="BW8" s="179">
        <v>4.9511692600442592</v>
      </c>
      <c r="BX8" s="179">
        <v>4.8167210594966514</v>
      </c>
      <c r="BY8" s="179">
        <v>4.7526119901117712</v>
      </c>
      <c r="BZ8" s="179">
        <f>IFERROR(VLOOKUP(A8,Обнов[],$A$2,FALSE),"-")</f>
        <v>4.7221261282083935</v>
      </c>
    </row>
    <row r="9" spans="1:82" ht="15.75" x14ac:dyDescent="0.25">
      <c r="A9" s="51" t="s">
        <v>110</v>
      </c>
      <c r="B9" s="52">
        <v>11.1203974381237</v>
      </c>
      <c r="C9" s="52">
        <v>11.0302718301908</v>
      </c>
      <c r="D9" s="52">
        <v>10.8302571561631</v>
      </c>
      <c r="E9" s="52">
        <v>10.722891602339899</v>
      </c>
      <c r="F9" s="52">
        <v>10.8728978714659</v>
      </c>
      <c r="G9" s="52">
        <v>10.7602603910765</v>
      </c>
      <c r="H9" s="52">
        <v>10.581211019427901</v>
      </c>
      <c r="I9" s="52">
        <v>10.461891539321501</v>
      </c>
      <c r="J9" s="52">
        <v>10.5397586553664</v>
      </c>
      <c r="K9" s="52">
        <v>10.963461804520501</v>
      </c>
      <c r="L9" s="52">
        <v>11.9684072278133</v>
      </c>
      <c r="M9" s="52">
        <v>12.839876782671</v>
      </c>
      <c r="N9" s="52">
        <v>13.7067905454024</v>
      </c>
      <c r="O9" s="52">
        <v>14.449172144156963</v>
      </c>
      <c r="P9" s="52">
        <v>15.298350855982207</v>
      </c>
      <c r="Q9" s="185">
        <v>15.9292244817361</v>
      </c>
      <c r="R9" s="185">
        <v>16.223987787211989</v>
      </c>
      <c r="S9" s="185">
        <v>16.088833824313578</v>
      </c>
      <c r="T9" s="185">
        <v>15.934728773702622</v>
      </c>
      <c r="U9" s="185">
        <v>16.353935921164005</v>
      </c>
      <c r="V9" s="185">
        <v>16.88825433980854</v>
      </c>
      <c r="W9" s="185">
        <v>17.125829213763744</v>
      </c>
      <c r="X9" s="185">
        <v>16.956044531323673</v>
      </c>
      <c r="Y9" s="185">
        <v>16.084586412638252</v>
      </c>
      <c r="Z9" s="185">
        <v>15.212755308180167</v>
      </c>
      <c r="AA9" s="185">
        <v>14.694704492625004</v>
      </c>
      <c r="AB9" s="185">
        <v>14.61424588776387</v>
      </c>
      <c r="AC9" s="185">
        <v>15.040208238448393</v>
      </c>
      <c r="AD9" s="185">
        <v>16.214049897880315</v>
      </c>
      <c r="AE9" s="185">
        <v>16.865511935205994</v>
      </c>
      <c r="AF9" s="185">
        <v>17.255433869543999</v>
      </c>
      <c r="AG9" s="185">
        <v>16.916922527701274</v>
      </c>
      <c r="AH9" s="185">
        <v>16.328689023723882</v>
      </c>
      <c r="AI9" s="185">
        <v>15.596557488516938</v>
      </c>
      <c r="AJ9" s="185">
        <v>14.785584646036234</v>
      </c>
      <c r="AK9" s="185">
        <v>13.820214071883989</v>
      </c>
      <c r="AL9" s="185">
        <v>13.019114499489293</v>
      </c>
      <c r="AM9" s="185">
        <f>IFERROR(VLOOKUP(A9,Обнов[],$A$1,FALSE),"-")</f>
        <v>12.319082433861118</v>
      </c>
      <c r="AO9" s="57">
        <v>1.8285964647739299</v>
      </c>
      <c r="AP9" s="57">
        <v>1.82665776088705</v>
      </c>
      <c r="AQ9" s="57">
        <v>1.80916161557869</v>
      </c>
      <c r="AR9" s="57">
        <v>1.78865849412239</v>
      </c>
      <c r="AS9" s="57">
        <v>1.8062552631065001</v>
      </c>
      <c r="AT9" s="57">
        <v>1.8126250054208599</v>
      </c>
      <c r="AU9" s="57">
        <v>1.8020345176328401</v>
      </c>
      <c r="AV9" s="57">
        <v>1.77628626882948</v>
      </c>
      <c r="AW9" s="57">
        <v>1.7312583514971001</v>
      </c>
      <c r="AX9" s="57">
        <v>1.72613749870144</v>
      </c>
      <c r="AY9" s="57">
        <v>1.6914569529669701</v>
      </c>
      <c r="AZ9" s="57">
        <v>1.6782900882102501</v>
      </c>
      <c r="BA9" s="57">
        <v>1.6630655876317799</v>
      </c>
      <c r="BB9" s="57">
        <v>1.669025427819826</v>
      </c>
      <c r="BC9" s="57">
        <v>1.6438430419470709</v>
      </c>
      <c r="BD9" s="179">
        <v>1.56469582851622</v>
      </c>
      <c r="BE9" s="179">
        <v>1.5083074672284957</v>
      </c>
      <c r="BF9" s="179">
        <v>1.4886377014024939</v>
      </c>
      <c r="BG9" s="179">
        <v>1.4994073964468964</v>
      </c>
      <c r="BH9" s="179">
        <v>1.5018608550979207</v>
      </c>
      <c r="BI9" s="179">
        <v>1.5746922819588334</v>
      </c>
      <c r="BJ9" s="179">
        <v>1.6370578141114034</v>
      </c>
      <c r="BK9" s="179">
        <v>1.6911797274537255</v>
      </c>
      <c r="BL9" s="179">
        <v>1.7351351414605023</v>
      </c>
      <c r="BM9" s="179">
        <v>1.8024779759848213</v>
      </c>
      <c r="BN9" s="179">
        <v>1.8721092065892844</v>
      </c>
      <c r="BO9" s="179">
        <v>1.9139234281476813</v>
      </c>
      <c r="BP9" s="179">
        <v>2.1133827589341343</v>
      </c>
      <c r="BQ9" s="179">
        <v>2.3885205676023658</v>
      </c>
      <c r="BR9" s="179">
        <v>2.6446112682194269</v>
      </c>
      <c r="BS9" s="179">
        <v>2.88805492595263</v>
      </c>
      <c r="BT9" s="179">
        <v>3.1635812610798211</v>
      </c>
      <c r="BU9" s="179">
        <v>3.4521449791970622</v>
      </c>
      <c r="BV9" s="179">
        <v>3.5767663323026588</v>
      </c>
      <c r="BW9" s="179">
        <v>3.5276030813011618</v>
      </c>
      <c r="BX9" s="179">
        <v>3.4967117869878424</v>
      </c>
      <c r="BY9" s="179">
        <v>3.5056329874858947</v>
      </c>
      <c r="BZ9" s="179">
        <f>IFERROR(VLOOKUP(A9,Обнов[],$A$2,FALSE),"-")</f>
        <v>3.4567036328866725</v>
      </c>
    </row>
    <row r="10" spans="1:82" ht="15.75" x14ac:dyDescent="0.25">
      <c r="A10" s="51" t="s">
        <v>10</v>
      </c>
      <c r="B10" s="52">
        <v>9.9956400341440794</v>
      </c>
      <c r="C10" s="52">
        <v>10.0706502772872</v>
      </c>
      <c r="D10" s="52">
        <v>10.041986383258999</v>
      </c>
      <c r="E10" s="52">
        <v>10.002082887360499</v>
      </c>
      <c r="F10" s="52">
        <v>10.1096168464433</v>
      </c>
      <c r="G10" s="52">
        <v>10.025497545853399</v>
      </c>
      <c r="H10" s="52">
        <v>9.7682422134567801</v>
      </c>
      <c r="I10" s="52">
        <v>9.8689819415695705</v>
      </c>
      <c r="J10" s="52">
        <v>10.201733227021601</v>
      </c>
      <c r="K10" s="52">
        <v>10.6280472684369</v>
      </c>
      <c r="L10" s="52">
        <v>11.206166505300301</v>
      </c>
      <c r="M10" s="52">
        <v>12.3730384673185</v>
      </c>
      <c r="N10" s="52">
        <v>13.2715626795682</v>
      </c>
      <c r="O10" s="52">
        <v>13.927459396857255</v>
      </c>
      <c r="P10" s="52">
        <v>14.629593730807926</v>
      </c>
      <c r="Q10" s="185">
        <v>15.2168893154176</v>
      </c>
      <c r="R10" s="185">
        <v>15.381580545787603</v>
      </c>
      <c r="S10" s="185">
        <v>15.229945412908251</v>
      </c>
      <c r="T10" s="185">
        <v>15.128956040905914</v>
      </c>
      <c r="U10" s="185">
        <v>15.332922737530508</v>
      </c>
      <c r="V10" s="185">
        <v>16.012349831829372</v>
      </c>
      <c r="W10" s="185">
        <v>16.496182116117687</v>
      </c>
      <c r="X10" s="185">
        <v>16.720772628282838</v>
      </c>
      <c r="Y10" s="185">
        <v>16.428776663679301</v>
      </c>
      <c r="Z10" s="185">
        <v>16.090164953819404</v>
      </c>
      <c r="AA10" s="185">
        <v>15.77652350672871</v>
      </c>
      <c r="AB10" s="185">
        <v>15.355678548233403</v>
      </c>
      <c r="AC10" s="185">
        <v>17.986669767131499</v>
      </c>
      <c r="AD10" s="185">
        <v>19.052163380014072</v>
      </c>
      <c r="AE10" s="185">
        <v>19.70028255109742</v>
      </c>
      <c r="AF10" s="185">
        <v>19.8528852017322</v>
      </c>
      <c r="AG10" s="185">
        <v>19.145692030773368</v>
      </c>
      <c r="AH10" s="185">
        <v>18.492669678994343</v>
      </c>
      <c r="AI10" s="185">
        <v>17.503781890009151</v>
      </c>
      <c r="AJ10" s="185">
        <v>16.364962038776071</v>
      </c>
      <c r="AK10" s="185">
        <v>15.429487388624903</v>
      </c>
      <c r="AL10" s="185">
        <v>14.663298739171246</v>
      </c>
      <c r="AM10" s="185">
        <f>IFERROR(VLOOKUP(A10,Обнов[],$A$1,FALSE),"-")</f>
        <v>14.188277980261006</v>
      </c>
      <c r="AN10" s="42"/>
      <c r="AO10" s="57">
        <v>1.9781147640842001</v>
      </c>
      <c r="AP10" s="57">
        <v>1.9607211738900501</v>
      </c>
      <c r="AQ10" s="57">
        <v>1.9523664887411101</v>
      </c>
      <c r="AR10" s="57">
        <v>1.92630664960346</v>
      </c>
      <c r="AS10" s="57">
        <v>1.91497027956292</v>
      </c>
      <c r="AT10" s="57">
        <v>1.8956426457783599</v>
      </c>
      <c r="AU10" s="57">
        <v>1.8768909553878801</v>
      </c>
      <c r="AV10" s="57">
        <v>1.8503148506685401</v>
      </c>
      <c r="AW10" s="57">
        <v>1.84088081172055</v>
      </c>
      <c r="AX10" s="57">
        <v>1.8989533511293499</v>
      </c>
      <c r="AY10" s="57">
        <v>1.9384676852318801</v>
      </c>
      <c r="AZ10" s="57">
        <v>1.9646447526167099</v>
      </c>
      <c r="BA10" s="57">
        <v>1.98457478662957</v>
      </c>
      <c r="BB10" s="57">
        <v>1.9891303622479761</v>
      </c>
      <c r="BC10" s="57">
        <v>1.9850742192832325</v>
      </c>
      <c r="BD10" s="179">
        <v>1.9613941429363699</v>
      </c>
      <c r="BE10" s="179">
        <v>1.9288638700510297</v>
      </c>
      <c r="BF10" s="179">
        <v>1.9074929858252059</v>
      </c>
      <c r="BG10" s="179">
        <v>1.9057474752259718</v>
      </c>
      <c r="BH10" s="179">
        <v>1.9515985481203728</v>
      </c>
      <c r="BI10" s="179">
        <v>2.191937219733211</v>
      </c>
      <c r="BJ10" s="179">
        <v>2.5940619776542784</v>
      </c>
      <c r="BK10" s="179">
        <v>2.8987887956714524</v>
      </c>
      <c r="BL10" s="179">
        <v>3.0765737972385532</v>
      </c>
      <c r="BM10" s="179">
        <v>3.1552572562556325</v>
      </c>
      <c r="BN10" s="179">
        <v>3.2073507503835867</v>
      </c>
      <c r="BO10" s="179">
        <v>3.2930942883922674</v>
      </c>
      <c r="BP10" s="179">
        <v>3.4138539257911891</v>
      </c>
      <c r="BQ10" s="179">
        <v>3.5217320807878827</v>
      </c>
      <c r="BR10" s="179">
        <v>3.5117072841314427</v>
      </c>
      <c r="BS10" s="179">
        <v>3.4111601367527098</v>
      </c>
      <c r="BT10" s="179">
        <v>3.3444276332964997</v>
      </c>
      <c r="BU10" s="179">
        <v>3.3195679634360951</v>
      </c>
      <c r="BV10" s="179">
        <v>3.2557934992511073</v>
      </c>
      <c r="BW10" s="179">
        <v>3.1417034894381448</v>
      </c>
      <c r="BX10" s="179">
        <v>3.1553052047233123</v>
      </c>
      <c r="BY10" s="179">
        <v>3.1506642263439812</v>
      </c>
      <c r="BZ10" s="179">
        <f>IFERROR(VLOOKUP(A10,Обнов[],$A$2,FALSE),"-")</f>
        <v>3.1291425357711815</v>
      </c>
      <c r="CA10" s="42"/>
    </row>
    <row r="11" spans="1:82" ht="15.75" x14ac:dyDescent="0.25">
      <c r="A11" s="51" t="s">
        <v>7</v>
      </c>
      <c r="B11" s="52" t="s">
        <v>56</v>
      </c>
      <c r="C11" s="52">
        <v>11.822569699299301</v>
      </c>
      <c r="D11" s="52">
        <v>11.687711678628499</v>
      </c>
      <c r="E11" s="52">
        <v>11.7022373203177</v>
      </c>
      <c r="F11" s="52">
        <v>11.897212889053201</v>
      </c>
      <c r="G11" s="52">
        <v>12.2932018787922</v>
      </c>
      <c r="H11" s="52">
        <v>12.462831190990601</v>
      </c>
      <c r="I11" s="52">
        <v>12.478008006866901</v>
      </c>
      <c r="J11" s="52">
        <v>12.534187450484101</v>
      </c>
      <c r="K11" s="52">
        <v>12.7265162204048</v>
      </c>
      <c r="L11" s="52">
        <v>13.326089265721301</v>
      </c>
      <c r="M11" s="52">
        <v>13.585069504590299</v>
      </c>
      <c r="N11" s="52">
        <v>14.0327057861755</v>
      </c>
      <c r="O11" s="52">
        <v>14.440631671817053</v>
      </c>
      <c r="P11" s="52">
        <v>14.806569170061353</v>
      </c>
      <c r="Q11" s="185">
        <v>15.1085609744756</v>
      </c>
      <c r="R11" s="185">
        <v>15.547916513231074</v>
      </c>
      <c r="S11" s="185">
        <v>15.968275711681798</v>
      </c>
      <c r="T11" s="185">
        <v>16.50613117468621</v>
      </c>
      <c r="U11" s="185">
        <v>17.084383867679264</v>
      </c>
      <c r="V11" s="185">
        <v>17.548973539792051</v>
      </c>
      <c r="W11" s="185">
        <v>17.942757287481072</v>
      </c>
      <c r="X11" s="185">
        <v>17.90606250484991</v>
      </c>
      <c r="Y11" s="185">
        <v>17.70331082884611</v>
      </c>
      <c r="Z11" s="185">
        <v>17.108773198589578</v>
      </c>
      <c r="AA11" s="185">
        <v>16.595655893113054</v>
      </c>
      <c r="AB11" s="185">
        <v>16.459374122925453</v>
      </c>
      <c r="AC11" s="185">
        <v>17.27451074757785</v>
      </c>
      <c r="AD11" s="185">
        <v>19.100085883766887</v>
      </c>
      <c r="AE11" s="185">
        <v>19.517998541437692</v>
      </c>
      <c r="AF11" s="185">
        <v>20.1188591731717</v>
      </c>
      <c r="AG11" s="185">
        <v>20.389125782249415</v>
      </c>
      <c r="AH11" s="185">
        <v>20.126230145959553</v>
      </c>
      <c r="AI11" s="185">
        <v>19.482879334739426</v>
      </c>
      <c r="AJ11" s="185">
        <v>18.996643108654741</v>
      </c>
      <c r="AK11" s="185">
        <v>18.586500007539097</v>
      </c>
      <c r="AL11" s="185">
        <v>18.15507312019664</v>
      </c>
      <c r="AM11" s="185">
        <f>IFERROR(VLOOKUP(A11,Обнов[],$A$1,FALSE),"-")</f>
        <v>17.425119272763208</v>
      </c>
      <c r="AO11" s="57">
        <v>2.0330855753986499</v>
      </c>
      <c r="AP11" s="57">
        <v>2.07942954740551</v>
      </c>
      <c r="AQ11" s="57">
        <v>2.06536018325155</v>
      </c>
      <c r="AR11" s="57">
        <v>2.0556908821652198</v>
      </c>
      <c r="AS11" s="57">
        <v>2.0698960297574098</v>
      </c>
      <c r="AT11" s="57">
        <v>2.0872703841219198</v>
      </c>
      <c r="AU11" s="57">
        <v>2.1050852322271898</v>
      </c>
      <c r="AV11" s="57">
        <v>2.1558432337361402</v>
      </c>
      <c r="AW11" s="57">
        <v>2.19287695241835</v>
      </c>
      <c r="AX11" s="57">
        <v>2.2641615535834201</v>
      </c>
      <c r="AY11" s="57">
        <v>2.2866273358463198</v>
      </c>
      <c r="AZ11" s="57">
        <v>2.3019801795318098</v>
      </c>
      <c r="BA11" s="57">
        <v>2.3202435316401</v>
      </c>
      <c r="BB11" s="57">
        <v>2.3397631115848152</v>
      </c>
      <c r="BC11" s="57">
        <v>2.3468801359696938</v>
      </c>
      <c r="BD11" s="179">
        <v>2.32721934989083</v>
      </c>
      <c r="BE11" s="179">
        <v>2.3186971426540075</v>
      </c>
      <c r="BF11" s="179">
        <v>2.3052581980238585</v>
      </c>
      <c r="BG11" s="179">
        <v>2.3000914812548627</v>
      </c>
      <c r="BH11" s="179">
        <v>2.3691695397730848</v>
      </c>
      <c r="BI11" s="179">
        <v>2.4623902701239677</v>
      </c>
      <c r="BJ11" s="179">
        <v>2.6662991431954821</v>
      </c>
      <c r="BK11" s="179">
        <v>2.9348733381967307</v>
      </c>
      <c r="BL11" s="179">
        <v>3.1937319868533756</v>
      </c>
      <c r="BM11" s="179">
        <v>3.4239181508780381</v>
      </c>
      <c r="BN11" s="179">
        <v>3.5753101841758799</v>
      </c>
      <c r="BO11" s="179">
        <v>3.6845093742302275</v>
      </c>
      <c r="BP11" s="179">
        <v>4.0110583951167298</v>
      </c>
      <c r="BQ11" s="179">
        <v>4.3807765306987143</v>
      </c>
      <c r="BR11" s="179">
        <v>4.6068812624402602</v>
      </c>
      <c r="BS11" s="179">
        <v>4.7946854786803996</v>
      </c>
      <c r="BT11" s="179">
        <v>4.9040127009950218</v>
      </c>
      <c r="BU11" s="179">
        <v>4.9314839016744036</v>
      </c>
      <c r="BV11" s="179">
        <v>4.9321617032508831</v>
      </c>
      <c r="BW11" s="179">
        <v>4.9476429423759285</v>
      </c>
      <c r="BX11" s="179">
        <v>4.9969288874179307</v>
      </c>
      <c r="BY11" s="179">
        <v>5.0395307803634068</v>
      </c>
      <c r="BZ11" s="179">
        <f>IFERROR(VLOOKUP(A11,Обнов[],$A$2,FALSE),"-")</f>
        <v>4.8218578983340894</v>
      </c>
    </row>
    <row r="12" spans="1:82" ht="15.75" x14ac:dyDescent="0.25">
      <c r="A12" s="51" t="s">
        <v>11</v>
      </c>
      <c r="B12" s="52">
        <v>11.495206767953199</v>
      </c>
      <c r="C12" s="52">
        <v>11.2857923367098</v>
      </c>
      <c r="D12" s="52">
        <v>11.292293055261499</v>
      </c>
      <c r="E12" s="52">
        <v>11.238195405211201</v>
      </c>
      <c r="F12" s="52">
        <v>11.3638363704722</v>
      </c>
      <c r="G12" s="52">
        <v>11.7324377598762</v>
      </c>
      <c r="H12" s="52">
        <v>11.8556936742114</v>
      </c>
      <c r="I12" s="52">
        <v>11.9757907801038</v>
      </c>
      <c r="J12" s="52">
        <v>11.8099353603636</v>
      </c>
      <c r="K12" s="52">
        <v>12.851694257894399</v>
      </c>
      <c r="L12" s="52">
        <v>13.2298311891909</v>
      </c>
      <c r="M12" s="52">
        <v>13.4754120458975</v>
      </c>
      <c r="N12" s="52">
        <v>13.8314044262933</v>
      </c>
      <c r="O12" s="52">
        <v>14.304792069003433</v>
      </c>
      <c r="P12" s="52">
        <v>14.48703799033991</v>
      </c>
      <c r="Q12" s="185">
        <v>14.701903535378101</v>
      </c>
      <c r="R12" s="185">
        <v>14.093889955181746</v>
      </c>
      <c r="S12" s="185">
        <v>13.67961358451252</v>
      </c>
      <c r="T12" s="185">
        <v>13.676558323500167</v>
      </c>
      <c r="U12" s="185">
        <v>13.837129197201069</v>
      </c>
      <c r="V12" s="185">
        <v>14.337880320302819</v>
      </c>
      <c r="W12" s="185">
        <v>16.446530718642002</v>
      </c>
      <c r="X12" s="185">
        <v>17.491175625569735</v>
      </c>
      <c r="Y12" s="185">
        <v>17.774857048000055</v>
      </c>
      <c r="Z12" s="185">
        <v>17.7928203827902</v>
      </c>
      <c r="AA12" s="185">
        <v>17.728627988592127</v>
      </c>
      <c r="AB12" s="185">
        <v>17.489991019183361</v>
      </c>
      <c r="AC12" s="185">
        <v>17.281358375032191</v>
      </c>
      <c r="AD12" s="185">
        <v>17.871374857699458</v>
      </c>
      <c r="AE12" s="185">
        <v>18.374156573498102</v>
      </c>
      <c r="AF12" s="185">
        <v>18.848419332301699</v>
      </c>
      <c r="AG12" s="185">
        <v>18.971632813026059</v>
      </c>
      <c r="AH12" s="185">
        <v>18.921049700528911</v>
      </c>
      <c r="AI12" s="185">
        <v>18.329164744526082</v>
      </c>
      <c r="AJ12" s="185">
        <v>16.668090453026476</v>
      </c>
      <c r="AK12" s="185">
        <v>14.976015010054482</v>
      </c>
      <c r="AL12" s="185">
        <v>14.469242004591077</v>
      </c>
      <c r="AM12" s="185">
        <f>IFERROR(VLOOKUP(A12,Обнов[],$A$1,FALSE),"-")</f>
        <v>14.000341760078298</v>
      </c>
      <c r="AN12" s="42"/>
      <c r="AO12" s="57">
        <v>1.8645076135522001</v>
      </c>
      <c r="AP12" s="57">
        <v>1.8107315637193699</v>
      </c>
      <c r="AQ12" s="57">
        <v>1.83773520986241</v>
      </c>
      <c r="AR12" s="57">
        <v>1.80102992093089</v>
      </c>
      <c r="AS12" s="57">
        <v>1.7984869825791601</v>
      </c>
      <c r="AT12" s="57">
        <v>1.79062129714991</v>
      </c>
      <c r="AU12" s="57">
        <v>1.77146142305094</v>
      </c>
      <c r="AV12" s="57">
        <v>1.7642261005577999</v>
      </c>
      <c r="AW12" s="57">
        <v>1.7354212058629199</v>
      </c>
      <c r="AX12" s="57">
        <v>1.8283817482412099</v>
      </c>
      <c r="AY12" s="57">
        <v>1.8364037429361</v>
      </c>
      <c r="AZ12" s="57">
        <v>1.8247396896772601</v>
      </c>
      <c r="BA12" s="57">
        <v>1.8223850924867899</v>
      </c>
      <c r="BB12" s="57">
        <v>1.7882586238365445</v>
      </c>
      <c r="BC12" s="57">
        <v>1.7370873822142665</v>
      </c>
      <c r="BD12" s="179">
        <v>1.6305243781677301</v>
      </c>
      <c r="BE12" s="179">
        <v>1.5298884810524913</v>
      </c>
      <c r="BF12" s="179">
        <v>1.5088972544338048</v>
      </c>
      <c r="BG12" s="179">
        <v>1.5317281810147698</v>
      </c>
      <c r="BH12" s="179">
        <v>1.6199133487251887</v>
      </c>
      <c r="BI12" s="179">
        <v>1.6629890564626741</v>
      </c>
      <c r="BJ12" s="179">
        <v>1.774346721096961</v>
      </c>
      <c r="BK12" s="179">
        <v>1.8206645913451742</v>
      </c>
      <c r="BL12" s="179">
        <v>1.8118707870805117</v>
      </c>
      <c r="BM12" s="179">
        <v>1.8387347373225278</v>
      </c>
      <c r="BN12" s="179">
        <v>2.1917349486517486</v>
      </c>
      <c r="BO12" s="179">
        <v>2.4270819665718024</v>
      </c>
      <c r="BP12" s="179">
        <v>3.2278411562059017</v>
      </c>
      <c r="BQ12" s="179">
        <v>4.3963434973662023</v>
      </c>
      <c r="BR12" s="179">
        <v>4.886657176618117</v>
      </c>
      <c r="BS12" s="179">
        <v>5.6415714723783896</v>
      </c>
      <c r="BT12" s="179">
        <v>5.9959030226319108</v>
      </c>
      <c r="BU12" s="179">
        <v>6.0411950982101628</v>
      </c>
      <c r="BV12" s="179">
        <v>5.9134541529849072</v>
      </c>
      <c r="BW12" s="179">
        <v>5.7285478926189102</v>
      </c>
      <c r="BX12" s="179">
        <v>5.5374040321693352</v>
      </c>
      <c r="BY12" s="179">
        <v>5.4630395371595792</v>
      </c>
      <c r="BZ12" s="179">
        <f>IFERROR(VLOOKUP(A12,Обнов[],$A$2,FALSE),"-")</f>
        <v>5.378393340130283</v>
      </c>
      <c r="CA12" s="42"/>
    </row>
    <row r="13" spans="1:82" ht="15.75" x14ac:dyDescent="0.25">
      <c r="A13" s="51" t="s">
        <v>12</v>
      </c>
      <c r="B13" s="52">
        <v>13.5662157286606</v>
      </c>
      <c r="C13" s="52">
        <v>13.4912387805291</v>
      </c>
      <c r="D13" s="52">
        <v>12.970341498319501</v>
      </c>
      <c r="E13" s="52">
        <v>13.406588692175299</v>
      </c>
      <c r="F13" s="52">
        <v>13.418382683778001</v>
      </c>
      <c r="G13" s="52">
        <v>13.462111107470101</v>
      </c>
      <c r="H13" s="52">
        <v>13.485085842402601</v>
      </c>
      <c r="I13" s="52">
        <v>13.512563067519601</v>
      </c>
      <c r="J13" s="52">
        <v>13.566232889251401</v>
      </c>
      <c r="K13" s="52">
        <v>13.739078944610201</v>
      </c>
      <c r="L13" s="52">
        <v>14.0298069908012</v>
      </c>
      <c r="M13" s="52">
        <v>14.219425885303201</v>
      </c>
      <c r="N13" s="52">
        <v>14.3635454351385</v>
      </c>
      <c r="O13" s="52">
        <v>14.597623385724404</v>
      </c>
      <c r="P13" s="52">
        <v>14.842437986168456</v>
      </c>
      <c r="Q13" s="185">
        <v>15.037316010969001</v>
      </c>
      <c r="R13" s="185">
        <v>15.000274134859227</v>
      </c>
      <c r="S13" s="185">
        <v>15.186521256934096</v>
      </c>
      <c r="T13" s="185">
        <v>15.318763577126687</v>
      </c>
      <c r="U13" s="185">
        <v>15.564351432444399</v>
      </c>
      <c r="V13" s="185">
        <v>15.814459842056598</v>
      </c>
      <c r="W13" s="185">
        <v>16.03311109062291</v>
      </c>
      <c r="X13" s="185">
        <v>16.281291910112319</v>
      </c>
      <c r="Y13" s="185">
        <v>16.452095199824193</v>
      </c>
      <c r="Z13" s="185">
        <v>16.572900503790436</v>
      </c>
      <c r="AA13" s="185">
        <v>16.697024347864055</v>
      </c>
      <c r="AB13" s="185">
        <v>16.69137554720038</v>
      </c>
      <c r="AC13" s="185">
        <v>17.921957193788376</v>
      </c>
      <c r="AD13" s="185">
        <v>20.531439959400974</v>
      </c>
      <c r="AE13" s="185">
        <v>20.814816590460509</v>
      </c>
      <c r="AF13" s="185">
        <v>21.157210887052901</v>
      </c>
      <c r="AG13" s="185">
        <v>21.230418701794498</v>
      </c>
      <c r="AH13" s="185">
        <v>21.200062511340636</v>
      </c>
      <c r="AI13" s="185">
        <v>21.155788030086288</v>
      </c>
      <c r="AJ13" s="185">
        <v>21.122026762609778</v>
      </c>
      <c r="AK13" s="185">
        <v>20.529355334177218</v>
      </c>
      <c r="AL13" s="185">
        <v>20.384043321728402</v>
      </c>
      <c r="AM13" s="185">
        <f>IFERROR(VLOOKUP(A13,Обнов[],$A$1,FALSE),"-")</f>
        <v>20.058218252598021</v>
      </c>
      <c r="AN13" s="42"/>
      <c r="AO13" s="57">
        <v>2.84106287166738</v>
      </c>
      <c r="AP13" s="57">
        <v>2.8118754649603002</v>
      </c>
      <c r="AQ13" s="57">
        <v>2.70254219563326</v>
      </c>
      <c r="AR13" s="57">
        <v>2.7865071310249099</v>
      </c>
      <c r="AS13" s="57">
        <v>2.76917752515658</v>
      </c>
      <c r="AT13" s="57">
        <v>2.7733978823419401</v>
      </c>
      <c r="AU13" s="57">
        <v>2.7755737379497099</v>
      </c>
      <c r="AV13" s="57">
        <v>2.7971531036992601</v>
      </c>
      <c r="AW13" s="57">
        <v>2.8205364896239198</v>
      </c>
      <c r="AX13" s="57">
        <v>2.8424070532870598</v>
      </c>
      <c r="AY13" s="57">
        <v>2.8730904866633802</v>
      </c>
      <c r="AZ13" s="57">
        <v>2.8726555142659298</v>
      </c>
      <c r="BA13" s="57">
        <v>2.8651626386613098</v>
      </c>
      <c r="BB13" s="57">
        <v>2.8562125280351496</v>
      </c>
      <c r="BC13" s="57">
        <v>2.8459465995017577</v>
      </c>
      <c r="BD13" s="179">
        <v>2.7692930030920602</v>
      </c>
      <c r="BE13" s="179">
        <v>2.695274833302181</v>
      </c>
      <c r="BF13" s="179">
        <v>2.6935845879991627</v>
      </c>
      <c r="BG13" s="179">
        <v>2.7363411691208102</v>
      </c>
      <c r="BH13" s="179">
        <v>2.7630548969480531</v>
      </c>
      <c r="BI13" s="179">
        <v>2.7869057298054529</v>
      </c>
      <c r="BJ13" s="179">
        <v>2.9740009865759665</v>
      </c>
      <c r="BK13" s="179">
        <v>3.2279404313785758</v>
      </c>
      <c r="BL13" s="179">
        <v>3.4641893900962284</v>
      </c>
      <c r="BM13" s="179">
        <v>3.6467530164758748</v>
      </c>
      <c r="BN13" s="179">
        <v>3.8897401135404444</v>
      </c>
      <c r="BO13" s="179">
        <v>4.0667596512928013</v>
      </c>
      <c r="BP13" s="179">
        <v>4.3254778780437828</v>
      </c>
      <c r="BQ13" s="179">
        <v>4.9642609915846592</v>
      </c>
      <c r="BR13" s="179">
        <v>5.494952051427294</v>
      </c>
      <c r="BS13" s="179">
        <v>5.6292111971871099</v>
      </c>
      <c r="BT13" s="179">
        <v>5.5549766400291549</v>
      </c>
      <c r="BU13" s="179">
        <v>5.4290897455218605</v>
      </c>
      <c r="BV13" s="179">
        <v>5.4109623519856394</v>
      </c>
      <c r="BW13" s="179">
        <v>5.4299864974253982</v>
      </c>
      <c r="BX13" s="179">
        <v>5.3962629185961761</v>
      </c>
      <c r="BY13" s="179">
        <v>5.3867401162435575</v>
      </c>
      <c r="BZ13" s="179">
        <f>IFERROR(VLOOKUP(A13,Обнов[],$A$2,FALSE),"-")</f>
        <v>5.3746221470346587</v>
      </c>
      <c r="CA13" s="42"/>
    </row>
    <row r="14" spans="1:82" ht="15.75" x14ac:dyDescent="0.25">
      <c r="A14" s="51" t="s">
        <v>13</v>
      </c>
      <c r="B14" s="52">
        <v>11.186741163276301</v>
      </c>
      <c r="C14" s="52">
        <v>12.2066749870474</v>
      </c>
      <c r="D14" s="52">
        <v>12.178362404435701</v>
      </c>
      <c r="E14" s="52">
        <v>12.095789987651999</v>
      </c>
      <c r="F14" s="52">
        <v>12.233888909662401</v>
      </c>
      <c r="G14" s="52">
        <v>12.246045971951199</v>
      </c>
      <c r="H14" s="52">
        <v>12.291939967131301</v>
      </c>
      <c r="I14" s="52">
        <v>12.3853064268647</v>
      </c>
      <c r="J14" s="52">
        <v>12.347596417799799</v>
      </c>
      <c r="K14" s="52">
        <v>12.621327725811801</v>
      </c>
      <c r="L14" s="52">
        <v>12.953688283994801</v>
      </c>
      <c r="M14" s="52">
        <v>13.154464174412899</v>
      </c>
      <c r="N14" s="52">
        <v>13.5124629187592</v>
      </c>
      <c r="O14" s="52">
        <v>13.911877941941908</v>
      </c>
      <c r="P14" s="52">
        <v>14.397225454301859</v>
      </c>
      <c r="Q14" s="185">
        <v>15.2585538534262</v>
      </c>
      <c r="R14" s="185">
        <v>16.196019103297775</v>
      </c>
      <c r="S14" s="185">
        <v>16.734177758984242</v>
      </c>
      <c r="T14" s="185">
        <v>17.034770470628075</v>
      </c>
      <c r="U14" s="185">
        <v>17.193090215933974</v>
      </c>
      <c r="V14" s="185">
        <v>17.331558439167477</v>
      </c>
      <c r="W14" s="185">
        <v>17.349540129483426</v>
      </c>
      <c r="X14" s="185">
        <v>17.324120360185347</v>
      </c>
      <c r="Y14" s="185">
        <v>17.201679769674975</v>
      </c>
      <c r="Z14" s="185">
        <v>16.914299464228527</v>
      </c>
      <c r="AA14" s="185">
        <v>16.633128579899758</v>
      </c>
      <c r="AB14" s="185">
        <v>17.618559585875076</v>
      </c>
      <c r="AC14" s="185">
        <v>17.881698265481067</v>
      </c>
      <c r="AD14" s="185">
        <v>18.105356482558307</v>
      </c>
      <c r="AE14" s="185">
        <v>17.809975112728747</v>
      </c>
      <c r="AF14" s="185">
        <v>18.809915091811199</v>
      </c>
      <c r="AG14" s="185">
        <v>18.734232826081239</v>
      </c>
      <c r="AH14" s="185">
        <v>18.202403905078668</v>
      </c>
      <c r="AI14" s="185">
        <v>17.57680855509776</v>
      </c>
      <c r="AJ14" s="185">
        <v>16.947314538274991</v>
      </c>
      <c r="AK14" s="185">
        <v>16.350867583958966</v>
      </c>
      <c r="AL14" s="185">
        <v>15.693480913740386</v>
      </c>
      <c r="AM14" s="185">
        <f>IFERROR(VLOOKUP(A14,Обнов[],$A$1,FALSE),"-")</f>
        <v>15.599379300178382</v>
      </c>
      <c r="AN14" s="42"/>
      <c r="AO14" s="57">
        <v>0.33555214469153799</v>
      </c>
      <c r="AP14" s="57">
        <v>0.32859479709646</v>
      </c>
      <c r="AQ14" s="57">
        <v>0.314202018588149</v>
      </c>
      <c r="AR14" s="57">
        <v>0.30846763825554602</v>
      </c>
      <c r="AS14" s="57">
        <v>0.31440024716545401</v>
      </c>
      <c r="AT14" s="57">
        <v>0.30391387299646899</v>
      </c>
      <c r="AU14" s="57">
        <v>0.30206822548068502</v>
      </c>
      <c r="AV14" s="57">
        <v>0.29664590819961201</v>
      </c>
      <c r="AW14" s="57">
        <v>0.31262618481807403</v>
      </c>
      <c r="AX14" s="57">
        <v>0.55555976485619196</v>
      </c>
      <c r="AY14" s="57">
        <v>0.71231870907265404</v>
      </c>
      <c r="AZ14" s="57">
        <v>0.82342833178318797</v>
      </c>
      <c r="BA14" s="57">
        <v>0.92139439590195205</v>
      </c>
      <c r="BB14" s="57">
        <v>1.0251571243864872</v>
      </c>
      <c r="BC14" s="57">
        <v>1.1346407721087373</v>
      </c>
      <c r="BD14" s="179">
        <v>1.1606681122517299</v>
      </c>
      <c r="BE14" s="179">
        <v>1.2640664383474594</v>
      </c>
      <c r="BF14" s="179">
        <v>1.2651759299835283</v>
      </c>
      <c r="BG14" s="179">
        <v>1.26455416480262</v>
      </c>
      <c r="BH14" s="179">
        <v>1.3469821785643254</v>
      </c>
      <c r="BI14" s="179">
        <v>1.4668131989132802</v>
      </c>
      <c r="BJ14" s="179">
        <v>1.9589827609393569</v>
      </c>
      <c r="BK14" s="179">
        <v>2.7095156499344069</v>
      </c>
      <c r="BL14" s="179">
        <v>2.6906593659901299</v>
      </c>
      <c r="BM14" s="179">
        <v>2.8959071991287226</v>
      </c>
      <c r="BN14" s="179">
        <v>3.0495765916389574</v>
      </c>
      <c r="BO14" s="179">
        <v>3.4991254925855713</v>
      </c>
      <c r="BP14" s="179">
        <v>3.5779234683012189</v>
      </c>
      <c r="BQ14" s="179">
        <v>4.1971477792129637</v>
      </c>
      <c r="BR14" s="179">
        <v>4.5679163037498194</v>
      </c>
      <c r="BS14" s="179">
        <v>4.7757223797111301</v>
      </c>
      <c r="BT14" s="179">
        <v>4.7978505348631151</v>
      </c>
      <c r="BU14" s="179">
        <v>4.6984686410006589</v>
      </c>
      <c r="BV14" s="179">
        <v>4.2775336165179345</v>
      </c>
      <c r="BW14" s="179">
        <v>3.6253447893946236</v>
      </c>
      <c r="BX14" s="179">
        <v>3.5970878134678475</v>
      </c>
      <c r="BY14" s="179">
        <v>3.0109304088866735</v>
      </c>
      <c r="BZ14" s="179">
        <f>IFERROR(VLOOKUP(A14,Обнов[],$A$2,FALSE),"-")</f>
        <v>2.6518249254241026</v>
      </c>
      <c r="CA14" s="42"/>
    </row>
    <row r="15" spans="1:82" ht="15.75" x14ac:dyDescent="0.25">
      <c r="A15" s="51" t="s">
        <v>14</v>
      </c>
      <c r="B15" s="52">
        <v>12.0337552074553</v>
      </c>
      <c r="C15" s="52">
        <v>11.990693083352401</v>
      </c>
      <c r="D15" s="52">
        <v>11.956324875337</v>
      </c>
      <c r="E15" s="52">
        <v>11.901103758413999</v>
      </c>
      <c r="F15" s="52">
        <v>11.935349393885801</v>
      </c>
      <c r="G15" s="52">
        <v>11.9106418073409</v>
      </c>
      <c r="H15" s="52">
        <v>11.9511024058675</v>
      </c>
      <c r="I15" s="52">
        <v>11.914940062222</v>
      </c>
      <c r="J15" s="52">
        <v>11.972247307646301</v>
      </c>
      <c r="K15" s="52">
        <v>12.050715217484999</v>
      </c>
      <c r="L15" s="52">
        <v>12.2733762919603</v>
      </c>
      <c r="M15" s="52">
        <v>12.690883225420601</v>
      </c>
      <c r="N15" s="52">
        <v>13.2811001864061</v>
      </c>
      <c r="O15" s="52">
        <v>13.742515969032931</v>
      </c>
      <c r="P15" s="52">
        <v>14.110408301710919</v>
      </c>
      <c r="Q15" s="185">
        <v>14.913485696646401</v>
      </c>
      <c r="R15" s="185">
        <v>15.34748489095344</v>
      </c>
      <c r="S15" s="185">
        <v>14.978111339987834</v>
      </c>
      <c r="T15" s="185">
        <v>15.244788029726843</v>
      </c>
      <c r="U15" s="185">
        <v>16.043767959000995</v>
      </c>
      <c r="V15" s="185">
        <v>17.512434225456254</v>
      </c>
      <c r="W15" s="185">
        <v>18.23257538482569</v>
      </c>
      <c r="X15" s="185">
        <v>18.438436320376042</v>
      </c>
      <c r="Y15" s="185">
        <v>18.489827425217602</v>
      </c>
      <c r="Z15" s="185">
        <v>18.233527981109322</v>
      </c>
      <c r="AA15" s="185">
        <v>17.847603358161965</v>
      </c>
      <c r="AB15" s="185">
        <v>17.733777699430036</v>
      </c>
      <c r="AC15" s="185">
        <v>18.505830804962201</v>
      </c>
      <c r="AD15" s="185">
        <v>20.203900096417499</v>
      </c>
      <c r="AE15" s="185">
        <v>20.601284708499012</v>
      </c>
      <c r="AF15" s="185">
        <v>20.634051773875498</v>
      </c>
      <c r="AG15" s="185">
        <v>20.648579497452733</v>
      </c>
      <c r="AH15" s="185">
        <v>20.533548338106062</v>
      </c>
      <c r="AI15" s="185">
        <v>19.854356330463915</v>
      </c>
      <c r="AJ15" s="185">
        <v>19.357753956869921</v>
      </c>
      <c r="AK15" s="185">
        <v>18.292394492760913</v>
      </c>
      <c r="AL15" s="185">
        <v>17.76797682919436</v>
      </c>
      <c r="AM15" s="185">
        <f>IFERROR(VLOOKUP(A15,Обнов[],$A$1,FALSE),"-")</f>
        <v>17.513554744641052</v>
      </c>
      <c r="AN15" s="42"/>
      <c r="AO15" s="57">
        <v>2.3507883417519899</v>
      </c>
      <c r="AP15" s="57">
        <v>2.3378846058748501</v>
      </c>
      <c r="AQ15" s="57">
        <v>2.3398685246942099</v>
      </c>
      <c r="AR15" s="57">
        <v>2.3175634871102502</v>
      </c>
      <c r="AS15" s="57">
        <v>2.3034748015312001</v>
      </c>
      <c r="AT15" s="57">
        <v>2.2118356857212298</v>
      </c>
      <c r="AU15" s="57">
        <v>2.1316974365669901</v>
      </c>
      <c r="AV15" s="57">
        <v>2.1428674416248401</v>
      </c>
      <c r="AW15" s="57">
        <v>2.1830831740297998</v>
      </c>
      <c r="AX15" s="57">
        <v>2.28429693303227</v>
      </c>
      <c r="AY15" s="57">
        <v>2.3205454172170001</v>
      </c>
      <c r="AZ15" s="57">
        <v>2.3389246992686901</v>
      </c>
      <c r="BA15" s="57">
        <v>2.34929130765906</v>
      </c>
      <c r="BB15" s="57">
        <v>2.3518633833624509</v>
      </c>
      <c r="BC15" s="57">
        <v>2.3324846389665113</v>
      </c>
      <c r="BD15" s="179">
        <v>2.2879647189884098</v>
      </c>
      <c r="BE15" s="179">
        <v>2.0847728459002655</v>
      </c>
      <c r="BF15" s="179">
        <v>1.9613268200259297</v>
      </c>
      <c r="BG15" s="179">
        <v>1.8924334813068602</v>
      </c>
      <c r="BH15" s="179">
        <v>2.0628028931927749</v>
      </c>
      <c r="BI15" s="179">
        <v>2.3356974246955864</v>
      </c>
      <c r="BJ15" s="179">
        <v>2.603271490671287</v>
      </c>
      <c r="BK15" s="179">
        <v>2.8189973048624473</v>
      </c>
      <c r="BL15" s="179">
        <v>3.0060545925779985</v>
      </c>
      <c r="BM15" s="179">
        <v>3.0810211646416725</v>
      </c>
      <c r="BN15" s="179">
        <v>3.0675312109559196</v>
      </c>
      <c r="BO15" s="179">
        <v>3.0391594000843787</v>
      </c>
      <c r="BP15" s="179">
        <v>3.1803060392860396</v>
      </c>
      <c r="BQ15" s="179">
        <v>3.5955417584034648</v>
      </c>
      <c r="BR15" s="179">
        <v>4.1446947425318461</v>
      </c>
      <c r="BS15" s="179">
        <v>4.5233100283336798</v>
      </c>
      <c r="BT15" s="179">
        <v>4.5903664686643664</v>
      </c>
      <c r="BU15" s="179">
        <v>4.7056684273190648</v>
      </c>
      <c r="BV15" s="179">
        <v>4.7193581905402775</v>
      </c>
      <c r="BW15" s="179">
        <v>4.7064286444711518</v>
      </c>
      <c r="BX15" s="179">
        <v>4.7208154777946492</v>
      </c>
      <c r="BY15" s="179">
        <v>4.7249545164804641</v>
      </c>
      <c r="BZ15" s="179">
        <f>IFERROR(VLOOKUP(A15,Обнов[],$A$2,FALSE),"-")</f>
        <v>4.7767775255163025</v>
      </c>
      <c r="CA15" s="42"/>
    </row>
    <row r="16" spans="1:82" ht="15.75" x14ac:dyDescent="0.25">
      <c r="A16" s="51" t="s">
        <v>15</v>
      </c>
      <c r="B16" s="52">
        <v>11.489819685769501</v>
      </c>
      <c r="C16" s="52">
        <v>11.381308006451601</v>
      </c>
      <c r="D16" s="52">
        <v>11.1051237698689</v>
      </c>
      <c r="E16" s="52">
        <v>11.131435054966699</v>
      </c>
      <c r="F16" s="52">
        <v>11.462928179876499</v>
      </c>
      <c r="G16" s="52">
        <v>11.871191357495301</v>
      </c>
      <c r="H16" s="52">
        <v>12.1764752879954</v>
      </c>
      <c r="I16" s="52">
        <v>12.3859998511663</v>
      </c>
      <c r="J16" s="52">
        <v>12.4712042281392</v>
      </c>
      <c r="K16" s="52">
        <v>12.7192865512508</v>
      </c>
      <c r="L16" s="52">
        <v>16.121334109368199</v>
      </c>
      <c r="M16" s="52">
        <v>17.682230702288098</v>
      </c>
      <c r="N16" s="52">
        <v>18.012384707227401</v>
      </c>
      <c r="O16" s="52">
        <v>17.77429005524224</v>
      </c>
      <c r="P16" s="52">
        <v>17.539427343788009</v>
      </c>
      <c r="Q16" s="185">
        <v>17.211862194603299</v>
      </c>
      <c r="R16" s="185">
        <v>16.525389387376045</v>
      </c>
      <c r="S16" s="185">
        <v>16.547938451748202</v>
      </c>
      <c r="T16" s="185">
        <v>16.333334985932005</v>
      </c>
      <c r="U16" s="185">
        <v>16.52074951049681</v>
      </c>
      <c r="V16" s="185">
        <v>17.278817295129446</v>
      </c>
      <c r="W16" s="185">
        <v>16.632891617498327</v>
      </c>
      <c r="X16" s="185">
        <v>16.503860594666897</v>
      </c>
      <c r="Y16" s="185">
        <v>16.506197307167973</v>
      </c>
      <c r="Z16" s="185">
        <v>15.119684391876804</v>
      </c>
      <c r="AA16" s="185">
        <v>14.62554248891297</v>
      </c>
      <c r="AB16" s="185">
        <v>14.414699087510607</v>
      </c>
      <c r="AC16" s="185">
        <v>15.362239008642922</v>
      </c>
      <c r="AD16" s="185">
        <v>16.497920561588135</v>
      </c>
      <c r="AE16" s="185">
        <v>17.46151043581893</v>
      </c>
      <c r="AF16" s="185">
        <v>17.885291175609499</v>
      </c>
      <c r="AG16" s="185">
        <v>17.948556895042035</v>
      </c>
      <c r="AH16" s="185">
        <v>17.398015201421423</v>
      </c>
      <c r="AI16" s="185">
        <v>16.697450728812353</v>
      </c>
      <c r="AJ16" s="185">
        <v>15.661195675393179</v>
      </c>
      <c r="AK16" s="185">
        <v>14.895348456395151</v>
      </c>
      <c r="AL16" s="185">
        <v>14.27143916286866</v>
      </c>
      <c r="AM16" s="185">
        <f>IFERROR(VLOOKUP(A16,Обнов[],$A$1,FALSE),"-")</f>
        <v>12.945407037721884</v>
      </c>
      <c r="AN16" s="42"/>
      <c r="AO16" s="57">
        <v>2.5553754946963498</v>
      </c>
      <c r="AP16" s="57">
        <v>2.5383215282723302</v>
      </c>
      <c r="AQ16" s="57">
        <v>2.5037603379817699</v>
      </c>
      <c r="AR16" s="57">
        <v>2.4970342590116199</v>
      </c>
      <c r="AS16" s="57">
        <v>2.5216900696933302</v>
      </c>
      <c r="AT16" s="57">
        <v>2.5154455016564499</v>
      </c>
      <c r="AU16" s="57">
        <v>2.5164161644271599</v>
      </c>
      <c r="AV16" s="57">
        <v>2.5194621942597899</v>
      </c>
      <c r="AW16" s="57">
        <v>2.5645933296368</v>
      </c>
      <c r="AX16" s="57">
        <v>2.67329704779221</v>
      </c>
      <c r="AY16" s="57">
        <v>2.7303652134908898</v>
      </c>
      <c r="AZ16" s="57">
        <v>2.7820927468255801</v>
      </c>
      <c r="BA16" s="57">
        <v>2.77245324597216</v>
      </c>
      <c r="BB16" s="57">
        <v>2.7362455831401817</v>
      </c>
      <c r="BC16" s="57">
        <v>2.6885831357183321</v>
      </c>
      <c r="BD16" s="179">
        <v>2.6228277021161102</v>
      </c>
      <c r="BE16" s="179">
        <v>2.5015236029012575</v>
      </c>
      <c r="BF16" s="179">
        <v>2.4599176474591382</v>
      </c>
      <c r="BG16" s="179">
        <v>2.3760327541508106</v>
      </c>
      <c r="BH16" s="179">
        <v>2.2514303333508701</v>
      </c>
      <c r="BI16" s="179">
        <v>2.3152414849409517</v>
      </c>
      <c r="BJ16" s="179">
        <v>2.4501717425259288</v>
      </c>
      <c r="BK16" s="179">
        <v>2.5673036872812527</v>
      </c>
      <c r="BL16" s="179">
        <v>2.6370002185519175</v>
      </c>
      <c r="BM16" s="179">
        <v>2.7175146816220392</v>
      </c>
      <c r="BN16" s="179">
        <v>2.7714550185192395</v>
      </c>
      <c r="BO16" s="179">
        <v>2.8351563925822383</v>
      </c>
      <c r="BP16" s="179">
        <v>3.1275704982906665</v>
      </c>
      <c r="BQ16" s="179">
        <v>3.583228432880833</v>
      </c>
      <c r="BR16" s="179">
        <v>4.1164920657197168</v>
      </c>
      <c r="BS16" s="179">
        <v>4.7000642992907196</v>
      </c>
      <c r="BT16" s="179">
        <v>5.097778232397018</v>
      </c>
      <c r="BU16" s="179">
        <v>5.2134653224975933</v>
      </c>
      <c r="BV16" s="179">
        <v>5.0742343190508148</v>
      </c>
      <c r="BW16" s="179">
        <v>4.9482766521934689</v>
      </c>
      <c r="BX16" s="179">
        <v>4.9657871217693703</v>
      </c>
      <c r="BY16" s="179">
        <v>4.9380759578310061</v>
      </c>
      <c r="BZ16" s="179">
        <f>IFERROR(VLOOKUP(A16,Обнов[],$A$2,FALSE),"-")</f>
        <v>4.7100936889008773</v>
      </c>
      <c r="CA16" s="42"/>
    </row>
    <row r="17" spans="1:111" ht="15.75" x14ac:dyDescent="0.25">
      <c r="A17" s="51" t="s">
        <v>16</v>
      </c>
      <c r="B17" s="52">
        <v>9.6548807816772904</v>
      </c>
      <c r="C17" s="52">
        <v>9.3707233362196494</v>
      </c>
      <c r="D17" s="52">
        <v>9.71747226118576</v>
      </c>
      <c r="E17" s="52">
        <v>9.9319020461844207</v>
      </c>
      <c r="F17" s="52">
        <v>10.2502455688282</v>
      </c>
      <c r="G17" s="52">
        <v>10.4182131754458</v>
      </c>
      <c r="H17" s="52">
        <v>10.872069871468801</v>
      </c>
      <c r="I17" s="52">
        <v>10.7148855576707</v>
      </c>
      <c r="J17" s="52">
        <v>10.2099202483105</v>
      </c>
      <c r="K17" s="52">
        <v>11.719028397739301</v>
      </c>
      <c r="L17" s="52">
        <v>14.067676231061</v>
      </c>
      <c r="M17" s="52">
        <v>15.3097923387209</v>
      </c>
      <c r="N17" s="52">
        <v>16.7196423025242</v>
      </c>
      <c r="O17" s="52">
        <v>15.235594486110688</v>
      </c>
      <c r="P17" s="52">
        <v>14.764138876912348</v>
      </c>
      <c r="Q17" s="185">
        <v>13.819919081641499</v>
      </c>
      <c r="R17" s="185">
        <v>13.609557436641248</v>
      </c>
      <c r="S17" s="185">
        <v>13.70190251054397</v>
      </c>
      <c r="T17" s="185">
        <v>13.755634227942251</v>
      </c>
      <c r="U17" s="185">
        <v>13.771674895058577</v>
      </c>
      <c r="V17" s="185">
        <v>13.908220340404686</v>
      </c>
      <c r="W17" s="185">
        <v>13.795567077671407</v>
      </c>
      <c r="X17" s="185">
        <v>13.950419991210662</v>
      </c>
      <c r="Y17" s="185">
        <v>14.375814400507526</v>
      </c>
      <c r="Z17" s="185">
        <v>13.966801830699229</v>
      </c>
      <c r="AA17" s="185">
        <v>13.278140431973107</v>
      </c>
      <c r="AB17" s="185">
        <v>12.983745480163975</v>
      </c>
      <c r="AC17" s="185">
        <v>13.206941975983225</v>
      </c>
      <c r="AD17" s="185">
        <v>14.188941441695377</v>
      </c>
      <c r="AE17" s="185">
        <v>14.589967766815887</v>
      </c>
      <c r="AF17" s="185">
        <v>15.483363593874</v>
      </c>
      <c r="AG17" s="185">
        <v>15.413589250561238</v>
      </c>
      <c r="AH17" s="185">
        <v>14.820280406545743</v>
      </c>
      <c r="AI17" s="185">
        <v>14.116959643598221</v>
      </c>
      <c r="AJ17" s="185">
        <v>14.207093274235023</v>
      </c>
      <c r="AK17" s="185">
        <v>14.878173282684418</v>
      </c>
      <c r="AL17" s="185">
        <v>13.938818325036172</v>
      </c>
      <c r="AM17" s="185">
        <f>IFERROR(VLOOKUP(A17,Обнов[],$A$1,FALSE),"-")</f>
        <v>13.574079693398556</v>
      </c>
      <c r="AN17" s="42"/>
      <c r="AO17" s="57">
        <v>1.9032806620932099</v>
      </c>
      <c r="AP17" s="57">
        <v>1.81193964366719</v>
      </c>
      <c r="AQ17" s="57">
        <v>1.80934399931891</v>
      </c>
      <c r="AR17" s="57">
        <v>1.80195982931203</v>
      </c>
      <c r="AS17" s="57">
        <v>1.83005819882914</v>
      </c>
      <c r="AT17" s="57">
        <v>1.8081463863148599</v>
      </c>
      <c r="AU17" s="57">
        <v>1.7733082125837401</v>
      </c>
      <c r="AV17" s="57">
        <v>1.7505214306194199</v>
      </c>
      <c r="AW17" s="57">
        <v>1.77724595142457</v>
      </c>
      <c r="AX17" s="57">
        <v>1.8645143067810299</v>
      </c>
      <c r="AY17" s="57">
        <v>1.8813274966309901</v>
      </c>
      <c r="AZ17" s="57">
        <v>1.8976389979189801</v>
      </c>
      <c r="BA17" s="57">
        <v>1.9353072752614799</v>
      </c>
      <c r="BB17" s="57">
        <v>1.9394115517352566</v>
      </c>
      <c r="BC17" s="57">
        <v>1.9592380224779589</v>
      </c>
      <c r="BD17" s="179">
        <v>1.9424678508164199</v>
      </c>
      <c r="BE17" s="179">
        <v>1.9429029427760764</v>
      </c>
      <c r="BF17" s="179">
        <v>1.9322575161244189</v>
      </c>
      <c r="BG17" s="179">
        <v>1.8982892997086089</v>
      </c>
      <c r="BH17" s="179">
        <v>2.0055319455967475</v>
      </c>
      <c r="BI17" s="179">
        <v>1.9975019639981648</v>
      </c>
      <c r="BJ17" s="179">
        <v>2.1876802106828266</v>
      </c>
      <c r="BK17" s="179">
        <v>2.533289623525</v>
      </c>
      <c r="BL17" s="179">
        <v>2.7280452464232012</v>
      </c>
      <c r="BM17" s="179">
        <v>2.8220914190717949</v>
      </c>
      <c r="BN17" s="179">
        <v>2.8996726842073368</v>
      </c>
      <c r="BO17" s="179">
        <v>3.0742397703489006</v>
      </c>
      <c r="BP17" s="179">
        <v>3.3741639410387516</v>
      </c>
      <c r="BQ17" s="179">
        <v>3.7219561026321291</v>
      </c>
      <c r="BR17" s="179">
        <v>3.977796455494282</v>
      </c>
      <c r="BS17" s="179">
        <v>4.2834922553714403</v>
      </c>
      <c r="BT17" s="179">
        <v>4.4694838069654512</v>
      </c>
      <c r="BU17" s="179">
        <v>4.6467916082682841</v>
      </c>
      <c r="BV17" s="179">
        <v>4.8451846450413445</v>
      </c>
      <c r="BW17" s="179">
        <v>4.7758715583879008</v>
      </c>
      <c r="BX17" s="179">
        <v>4.7433228725543932</v>
      </c>
      <c r="BY17" s="179">
        <v>4.6513659557126745</v>
      </c>
      <c r="BZ17" s="179">
        <f>IFERROR(VLOOKUP(A17,Обнов[],$A$2,FALSE),"-")</f>
        <v>4.5107142367094166</v>
      </c>
      <c r="CA17" s="42"/>
    </row>
    <row r="18" spans="1:111" ht="15.75" x14ac:dyDescent="0.25">
      <c r="A18" s="51" t="s">
        <v>17</v>
      </c>
      <c r="B18" s="52">
        <v>12.1975244875589</v>
      </c>
      <c r="C18" s="52">
        <v>11.770964582456299</v>
      </c>
      <c r="D18" s="52">
        <v>10.946931510401001</v>
      </c>
      <c r="E18" s="52">
        <v>12.497322302311099</v>
      </c>
      <c r="F18" s="52">
        <v>11.885919112803901</v>
      </c>
      <c r="G18" s="52">
        <v>11.6979421791308</v>
      </c>
      <c r="H18" s="52">
        <v>12.6744653488261</v>
      </c>
      <c r="I18" s="52">
        <v>12.4198053642791</v>
      </c>
      <c r="J18" s="52">
        <v>12.6188763650844</v>
      </c>
      <c r="K18" s="52">
        <v>13.102736908207699</v>
      </c>
      <c r="L18" s="52">
        <v>13.6999021270091</v>
      </c>
      <c r="M18" s="52">
        <v>14.431094301617</v>
      </c>
      <c r="N18" s="52">
        <v>15.2360891964489</v>
      </c>
      <c r="O18" s="52">
        <v>15.172939873777764</v>
      </c>
      <c r="P18" s="52">
        <v>14.829170506653602</v>
      </c>
      <c r="Q18" s="185">
        <v>19.017632055693401</v>
      </c>
      <c r="R18" s="185">
        <v>17.089194671646414</v>
      </c>
      <c r="S18" s="185">
        <v>17.220887708161332</v>
      </c>
      <c r="T18" s="185">
        <v>17.341197740711763</v>
      </c>
      <c r="U18" s="185">
        <v>17.676615456211852</v>
      </c>
      <c r="V18" s="185">
        <v>17.844054599840369</v>
      </c>
      <c r="W18" s="185">
        <v>18.095666596323536</v>
      </c>
      <c r="X18" s="185">
        <v>18.019629090287467</v>
      </c>
      <c r="Y18" s="185">
        <v>17.984756593367184</v>
      </c>
      <c r="Z18" s="185">
        <v>18.094085624860099</v>
      </c>
      <c r="AA18" s="185">
        <v>18.113540597502627</v>
      </c>
      <c r="AB18" s="185">
        <v>18.057122535039706</v>
      </c>
      <c r="AC18" s="185">
        <v>17.938382022355889</v>
      </c>
      <c r="AD18" s="185">
        <v>20.338898920807132</v>
      </c>
      <c r="AE18" s="185">
        <v>23.007353405696485</v>
      </c>
      <c r="AF18" s="185">
        <v>23.525470254886301</v>
      </c>
      <c r="AG18" s="185">
        <v>23.065699578904908</v>
      </c>
      <c r="AH18" s="185">
        <v>22.239414621315731</v>
      </c>
      <c r="AI18" s="185">
        <v>21.611328852234955</v>
      </c>
      <c r="AJ18" s="185">
        <v>19.912761895223213</v>
      </c>
      <c r="AK18" s="185">
        <v>17.809681662195835</v>
      </c>
      <c r="AL18" s="185">
        <v>17.32139940511669</v>
      </c>
      <c r="AM18" s="185">
        <f>IFERROR(VLOOKUP(A18,Обнов[],$A$1,FALSE),"-")</f>
        <v>17.364442816823452</v>
      </c>
      <c r="AN18" s="42"/>
      <c r="AO18" s="57">
        <v>2.1228172926892501</v>
      </c>
      <c r="AP18" s="57">
        <v>2.0447207839353898</v>
      </c>
      <c r="AQ18" s="57">
        <v>1.92077665886326</v>
      </c>
      <c r="AR18" s="57">
        <v>2.1209248524781299</v>
      </c>
      <c r="AS18" s="57">
        <v>2.00662668565161</v>
      </c>
      <c r="AT18" s="57">
        <v>1.9381303103923799</v>
      </c>
      <c r="AU18" s="57">
        <v>2.0531086817438098</v>
      </c>
      <c r="AV18" s="57">
        <v>1.97249784900948</v>
      </c>
      <c r="AW18" s="57">
        <v>1.9591075575116399</v>
      </c>
      <c r="AX18" s="57">
        <v>2.0335720405425</v>
      </c>
      <c r="AY18" s="57">
        <v>2.0282836976084</v>
      </c>
      <c r="AZ18" s="57">
        <v>2.0556142023585502</v>
      </c>
      <c r="BA18" s="57">
        <v>2.0875330517925899</v>
      </c>
      <c r="BB18" s="57">
        <v>1.9551693544025364</v>
      </c>
      <c r="BC18" s="57">
        <v>1.7508923166733128</v>
      </c>
      <c r="BD18" s="179">
        <v>2.1317774078819101</v>
      </c>
      <c r="BE18" s="179">
        <v>1.8795739081905161</v>
      </c>
      <c r="BF18" s="179">
        <v>1.8368406056340802</v>
      </c>
      <c r="BG18" s="179">
        <v>1.8052968845989112</v>
      </c>
      <c r="BH18" s="179">
        <v>1.8928121460036242</v>
      </c>
      <c r="BI18" s="179">
        <v>1.9543374509478584</v>
      </c>
      <c r="BJ18" s="179">
        <v>2.248230780930756</v>
      </c>
      <c r="BK18" s="179">
        <v>2.5291187056210407</v>
      </c>
      <c r="BL18" s="179">
        <v>2.8680349284244029</v>
      </c>
      <c r="BM18" s="179">
        <v>3.0423826783445267</v>
      </c>
      <c r="BN18" s="179">
        <v>3.2234418278795811</v>
      </c>
      <c r="BO18" s="179">
        <v>3.3489210659885789</v>
      </c>
      <c r="BP18" s="179">
        <v>3.4499481636477958</v>
      </c>
      <c r="BQ18" s="179">
        <v>3.4759140373307149</v>
      </c>
      <c r="BR18" s="179">
        <v>3.6276258265962817</v>
      </c>
      <c r="BS18" s="179">
        <v>3.9716745523681301</v>
      </c>
      <c r="BT18" s="179">
        <v>4.2244412138162231</v>
      </c>
      <c r="BU18" s="179">
        <v>4.30604187367849</v>
      </c>
      <c r="BV18" s="179">
        <v>4.1546108901972394</v>
      </c>
      <c r="BW18" s="179">
        <v>3.8149964334743189</v>
      </c>
      <c r="BX18" s="179">
        <v>3.5045986128162001</v>
      </c>
      <c r="BY18" s="179">
        <v>3.4914597129520031</v>
      </c>
      <c r="BZ18" s="179">
        <f>IFERROR(VLOOKUP(A18,Обнов[],$A$2,FALSE),"-")</f>
        <v>3.4880592626474725</v>
      </c>
      <c r="CA18" s="42"/>
    </row>
    <row r="19" spans="1:111" ht="15.75" x14ac:dyDescent="0.25">
      <c r="A19" s="51" t="s">
        <v>18</v>
      </c>
      <c r="B19" s="52">
        <v>12.1569311481671</v>
      </c>
      <c r="C19" s="52">
        <v>12.166144125152501</v>
      </c>
      <c r="D19" s="52">
        <v>12.112152005678</v>
      </c>
      <c r="E19" s="52">
        <v>12.2649750440451</v>
      </c>
      <c r="F19" s="52">
        <v>12.444369443137999</v>
      </c>
      <c r="G19" s="52">
        <v>12.5711958691868</v>
      </c>
      <c r="H19" s="52">
        <v>12.802198866661501</v>
      </c>
      <c r="I19" s="52">
        <v>12.8930276510093</v>
      </c>
      <c r="J19" s="52">
        <v>12.8700956489474</v>
      </c>
      <c r="K19" s="52">
        <v>13.862926125624099</v>
      </c>
      <c r="L19" s="52">
        <v>15.322928298775601</v>
      </c>
      <c r="M19" s="52">
        <v>15.550048624683701</v>
      </c>
      <c r="N19" s="52">
        <v>15.997234258647801</v>
      </c>
      <c r="O19" s="52">
        <v>16.936110139824617</v>
      </c>
      <c r="P19" s="52">
        <v>17.414771025224219</v>
      </c>
      <c r="Q19" s="185">
        <v>17.734544345337699</v>
      </c>
      <c r="R19" s="185">
        <v>18.04370596416388</v>
      </c>
      <c r="S19" s="185">
        <v>18.365874509574255</v>
      </c>
      <c r="T19" s="185">
        <v>18.442000996051522</v>
      </c>
      <c r="U19" s="185">
        <v>18.59774469268195</v>
      </c>
      <c r="V19" s="185">
        <v>18.738681573980937</v>
      </c>
      <c r="W19" s="185">
        <v>18.80989887807722</v>
      </c>
      <c r="X19" s="185">
        <v>18.913788456252675</v>
      </c>
      <c r="Y19" s="185">
        <v>18.972781406618132</v>
      </c>
      <c r="Z19" s="185">
        <v>18.952847738119292</v>
      </c>
      <c r="AA19" s="185">
        <v>18.945844590673808</v>
      </c>
      <c r="AB19" s="185">
        <v>18.947667498082975</v>
      </c>
      <c r="AC19" s="185">
        <v>19.178963160257915</v>
      </c>
      <c r="AD19" s="185">
        <v>19.598339371821467</v>
      </c>
      <c r="AE19" s="185">
        <v>19.998614833674818</v>
      </c>
      <c r="AF19" s="185">
        <v>20.216264149370001</v>
      </c>
      <c r="AG19" s="185">
        <v>18.721436948203195</v>
      </c>
      <c r="AH19" s="185">
        <v>18.690944608029064</v>
      </c>
      <c r="AI19" s="185">
        <v>17.865980204951448</v>
      </c>
      <c r="AJ19" s="185">
        <v>17.222228336244388</v>
      </c>
      <c r="AK19" s="185">
        <v>16.960035754754227</v>
      </c>
      <c r="AL19" s="185">
        <v>16.727260307060181</v>
      </c>
      <c r="AM19" s="185">
        <f>IFERROR(VLOOKUP(A19,Обнов[],$A$1,FALSE),"-")</f>
        <v>16.551889441419934</v>
      </c>
      <c r="AN19" s="42"/>
      <c r="AO19" s="57">
        <v>2.25034414555715</v>
      </c>
      <c r="AP19" s="57">
        <v>2.2209534031702201</v>
      </c>
      <c r="AQ19" s="57">
        <v>2.23209670405542</v>
      </c>
      <c r="AR19" s="57">
        <v>2.2337677536349898</v>
      </c>
      <c r="AS19" s="57">
        <v>2.25030410450869</v>
      </c>
      <c r="AT19" s="57">
        <v>2.2646225657243502</v>
      </c>
      <c r="AU19" s="57">
        <v>2.2515743470001799</v>
      </c>
      <c r="AV19" s="57">
        <v>2.2434565532870399</v>
      </c>
      <c r="AW19" s="57">
        <v>2.24735258071266</v>
      </c>
      <c r="AX19" s="57">
        <v>2.2992147227284598</v>
      </c>
      <c r="AY19" s="57">
        <v>2.31059306905291</v>
      </c>
      <c r="AZ19" s="57">
        <v>2.3204258228043599</v>
      </c>
      <c r="BA19" s="57">
        <v>2.3263411668323402</v>
      </c>
      <c r="BB19" s="57">
        <v>2.3056134495384146</v>
      </c>
      <c r="BC19" s="57">
        <v>2.2754348161117011</v>
      </c>
      <c r="BD19" s="179">
        <v>2.25068887213583</v>
      </c>
      <c r="BE19" s="179">
        <v>2.1973995677139286</v>
      </c>
      <c r="BF19" s="179">
        <v>2.1830709119842435</v>
      </c>
      <c r="BG19" s="179">
        <v>2.1663505198851842</v>
      </c>
      <c r="BH19" s="179">
        <v>2.1771799671154599</v>
      </c>
      <c r="BI19" s="179">
        <v>2.2643195251346282</v>
      </c>
      <c r="BJ19" s="179">
        <v>2.3060479484423597</v>
      </c>
      <c r="BK19" s="179">
        <v>2.3609037889606981</v>
      </c>
      <c r="BL19" s="179">
        <v>2.4631559587639531</v>
      </c>
      <c r="BM19" s="179">
        <v>2.5605294495680666</v>
      </c>
      <c r="BN19" s="179">
        <v>2.6387294436371067</v>
      </c>
      <c r="BO19" s="179">
        <v>2.6855336958119693</v>
      </c>
      <c r="BP19" s="179">
        <v>2.7778491331653621</v>
      </c>
      <c r="BQ19" s="179">
        <v>3.0075832311762984</v>
      </c>
      <c r="BR19" s="179">
        <v>3.4807166343153519</v>
      </c>
      <c r="BS19" s="179">
        <v>4.2440156804010103</v>
      </c>
      <c r="BT19" s="179">
        <v>4.2893429776653473</v>
      </c>
      <c r="BU19" s="179">
        <v>4.5279012939710697</v>
      </c>
      <c r="BV19" s="179">
        <v>4.6544460061691</v>
      </c>
      <c r="BW19" s="179">
        <v>4.5856610809119065</v>
      </c>
      <c r="BX19" s="179">
        <v>4.4119509367334073</v>
      </c>
      <c r="BY19" s="179">
        <v>4.2183761566721962</v>
      </c>
      <c r="BZ19" s="179">
        <f>IFERROR(VLOOKUP(A19,Обнов[],$A$2,FALSE),"-")</f>
        <v>4.1325132074868529</v>
      </c>
      <c r="CA19" s="42"/>
    </row>
    <row r="20" spans="1:111" ht="15.75" x14ac:dyDescent="0.25">
      <c r="A20" s="51" t="s">
        <v>19</v>
      </c>
      <c r="B20" s="52">
        <v>11.995069369334599</v>
      </c>
      <c r="C20" s="52">
        <v>11.9997057411728</v>
      </c>
      <c r="D20" s="52">
        <v>12.0276412398558</v>
      </c>
      <c r="E20" s="52">
        <v>12.151499405182401</v>
      </c>
      <c r="F20" s="52">
        <v>12.355191527146101</v>
      </c>
      <c r="G20" s="52">
        <v>12.505988177289799</v>
      </c>
      <c r="H20" s="52">
        <v>12.5784815295416</v>
      </c>
      <c r="I20" s="52">
        <v>12.5617052848783</v>
      </c>
      <c r="J20" s="52">
        <v>12.6059571389267</v>
      </c>
      <c r="K20" s="52">
        <v>16.178035966808</v>
      </c>
      <c r="L20" s="52">
        <v>17.203242769067401</v>
      </c>
      <c r="M20" s="52">
        <v>16.474855239292701</v>
      </c>
      <c r="N20" s="52">
        <v>16.601094108697701</v>
      </c>
      <c r="O20" s="52">
        <v>17.35654125719001</v>
      </c>
      <c r="P20" s="52">
        <v>17.437762839651171</v>
      </c>
      <c r="Q20" s="185">
        <v>17.7611427472321</v>
      </c>
      <c r="R20" s="185">
        <v>18.014205131148177</v>
      </c>
      <c r="S20" s="185">
        <v>18.272647180668017</v>
      </c>
      <c r="T20" s="185">
        <v>18.316301476647077</v>
      </c>
      <c r="U20" s="185">
        <v>18.381488781587493</v>
      </c>
      <c r="V20" s="185">
        <v>18.516311958563076</v>
      </c>
      <c r="W20" s="185">
        <v>18.687447200804687</v>
      </c>
      <c r="X20" s="185">
        <v>18.730003347329276</v>
      </c>
      <c r="Y20" s="185">
        <v>18.715949125825897</v>
      </c>
      <c r="Z20" s="185">
        <v>18.793301076092078</v>
      </c>
      <c r="AA20" s="185">
        <v>18.839455783192836</v>
      </c>
      <c r="AB20" s="185">
        <v>18.090173469811553</v>
      </c>
      <c r="AC20" s="185">
        <v>17.651895953045489</v>
      </c>
      <c r="AD20" s="185">
        <v>18.499124567994095</v>
      </c>
      <c r="AE20" s="185">
        <v>18.898324831651646</v>
      </c>
      <c r="AF20" s="185">
        <v>19.047672926907602</v>
      </c>
      <c r="AG20" s="185">
        <v>19.092564761499656</v>
      </c>
      <c r="AH20" s="185">
        <v>19.23619387199393</v>
      </c>
      <c r="AI20" s="185">
        <v>19.104379341423229</v>
      </c>
      <c r="AJ20" s="185">
        <v>18.771572672935111</v>
      </c>
      <c r="AK20" s="185">
        <v>18.500307245911376</v>
      </c>
      <c r="AL20" s="185">
        <v>18.497120853506889</v>
      </c>
      <c r="AM20" s="185">
        <f>IFERROR(VLOOKUP(A20,Обнов[],$A$1,FALSE),"-")</f>
        <v>18.636701921475073</v>
      </c>
      <c r="AN20" s="42"/>
      <c r="AO20" s="57">
        <v>2.4611655078900001</v>
      </c>
      <c r="AP20" s="57">
        <v>2.4618060547111398</v>
      </c>
      <c r="AQ20" s="57">
        <v>2.4673055790370499</v>
      </c>
      <c r="AR20" s="57">
        <v>2.45319489686075</v>
      </c>
      <c r="AS20" s="57">
        <v>2.4704230341684599</v>
      </c>
      <c r="AT20" s="57">
        <v>2.4533283880693899</v>
      </c>
      <c r="AU20" s="57">
        <v>2.4494997234951001</v>
      </c>
      <c r="AV20" s="57">
        <v>2.45950900699374</v>
      </c>
      <c r="AW20" s="57">
        <v>2.5101814497813502</v>
      </c>
      <c r="AX20" s="57">
        <v>2.5789395311486598</v>
      </c>
      <c r="AY20" s="57">
        <v>2.5825519694413601</v>
      </c>
      <c r="AZ20" s="57">
        <v>2.4854216752193401</v>
      </c>
      <c r="BA20" s="57">
        <v>2.3517512517742301</v>
      </c>
      <c r="BB20" s="57">
        <v>2.3805158981674195</v>
      </c>
      <c r="BC20" s="57">
        <v>2.3873867573462948</v>
      </c>
      <c r="BD20" s="179">
        <v>2.3814297077684699</v>
      </c>
      <c r="BE20" s="179">
        <v>2.3645641604017089</v>
      </c>
      <c r="BF20" s="179">
        <v>2.3656570917989006</v>
      </c>
      <c r="BG20" s="179">
        <v>2.3550937104847476</v>
      </c>
      <c r="BH20" s="179">
        <v>2.3855297830504498</v>
      </c>
      <c r="BI20" s="179">
        <v>2.537102745949654</v>
      </c>
      <c r="BJ20" s="179">
        <v>2.7270225619467996</v>
      </c>
      <c r="BK20" s="179">
        <v>3.4284597386681948</v>
      </c>
      <c r="BL20" s="179">
        <v>3.6744481585087434</v>
      </c>
      <c r="BM20" s="179">
        <v>3.7928881062678155</v>
      </c>
      <c r="BN20" s="179">
        <v>3.8274892964122529</v>
      </c>
      <c r="BO20" s="179">
        <v>3.9012336876019824</v>
      </c>
      <c r="BP20" s="179">
        <v>4.0063064128946193</v>
      </c>
      <c r="BQ20" s="179">
        <v>4.0577306429304008</v>
      </c>
      <c r="BR20" s="179">
        <v>4.0795571601255221</v>
      </c>
      <c r="BS20" s="179">
        <v>4.1425529127873801</v>
      </c>
      <c r="BT20" s="179">
        <v>4.1665598816455081</v>
      </c>
      <c r="BU20" s="179">
        <v>4.2426726134902708</v>
      </c>
      <c r="BV20" s="179">
        <v>4.3310586673251983</v>
      </c>
      <c r="BW20" s="179">
        <v>4.4087519780121278</v>
      </c>
      <c r="BX20" s="179">
        <v>4.4507093918856997</v>
      </c>
      <c r="BY20" s="179">
        <v>4.5134925144241809</v>
      </c>
      <c r="BZ20" s="179">
        <f>IFERROR(VLOOKUP(A20,Обнов[],$A$2,FALSE),"-")</f>
        <v>4.5247562704114372</v>
      </c>
      <c r="CA20" s="42"/>
    </row>
    <row r="21" spans="1:111" ht="15.75" x14ac:dyDescent="0.25">
      <c r="A21" s="51" t="s">
        <v>20</v>
      </c>
      <c r="B21" s="52" t="s">
        <v>56</v>
      </c>
      <c r="C21" s="52" t="s">
        <v>56</v>
      </c>
      <c r="D21" s="52" t="s">
        <v>56</v>
      </c>
      <c r="E21" s="52" t="s">
        <v>56</v>
      </c>
      <c r="F21" s="52" t="s">
        <v>56</v>
      </c>
      <c r="G21" s="52" t="s">
        <v>56</v>
      </c>
      <c r="H21" s="52" t="s">
        <v>56</v>
      </c>
      <c r="I21" s="52" t="s">
        <v>56</v>
      </c>
      <c r="J21" s="52" t="s">
        <v>56</v>
      </c>
      <c r="K21" s="52" t="s">
        <v>56</v>
      </c>
      <c r="L21" s="52" t="s">
        <v>56</v>
      </c>
      <c r="M21" s="52" t="s">
        <v>56</v>
      </c>
      <c r="N21" s="52" t="s">
        <v>56</v>
      </c>
      <c r="O21" s="52" t="s">
        <v>56</v>
      </c>
      <c r="P21" s="52" t="s">
        <v>56</v>
      </c>
      <c r="Q21" s="185" t="s">
        <v>56</v>
      </c>
      <c r="R21" s="185" t="s">
        <v>56</v>
      </c>
      <c r="S21" s="185" t="s">
        <v>56</v>
      </c>
      <c r="T21" s="185" t="s">
        <v>56</v>
      </c>
      <c r="U21" s="185" t="s">
        <v>56</v>
      </c>
      <c r="V21" s="185" t="s">
        <v>56</v>
      </c>
      <c r="W21" s="185" t="s">
        <v>56</v>
      </c>
      <c r="X21" s="185" t="s">
        <v>56</v>
      </c>
      <c r="Y21" s="185" t="s">
        <v>56</v>
      </c>
      <c r="Z21" s="185" t="s">
        <v>56</v>
      </c>
      <c r="AA21" s="185" t="s">
        <v>56</v>
      </c>
      <c r="AB21" s="185" t="s">
        <v>56</v>
      </c>
      <c r="AC21" s="185" t="s">
        <v>56</v>
      </c>
      <c r="AD21" s="185" t="s">
        <v>56</v>
      </c>
      <c r="AE21" s="185" t="s">
        <v>56</v>
      </c>
      <c r="AF21" s="185" t="s">
        <v>123</v>
      </c>
      <c r="AG21" s="185" t="s">
        <v>123</v>
      </c>
      <c r="AH21" s="185" t="s">
        <v>56</v>
      </c>
      <c r="AI21" s="185" t="s">
        <v>56</v>
      </c>
      <c r="AJ21" s="185" t="s">
        <v>56</v>
      </c>
      <c r="AK21" s="185" t="s">
        <v>56</v>
      </c>
      <c r="AL21" s="185" t="s">
        <v>56</v>
      </c>
      <c r="AM21" s="185" t="str">
        <f>IFERROR(VLOOKUP(A21,Обнов[],$A$1,FALSE),"-")</f>
        <v>-</v>
      </c>
      <c r="AN21" s="42"/>
      <c r="AO21" s="57" t="s">
        <v>56</v>
      </c>
      <c r="AP21" s="57" t="s">
        <v>56</v>
      </c>
      <c r="AQ21" s="57" t="s">
        <v>56</v>
      </c>
      <c r="AR21" s="57" t="s">
        <v>56</v>
      </c>
      <c r="AS21" s="57" t="s">
        <v>56</v>
      </c>
      <c r="AT21" s="57" t="s">
        <v>56</v>
      </c>
      <c r="AU21" s="57" t="s">
        <v>56</v>
      </c>
      <c r="AV21" s="57" t="s">
        <v>56</v>
      </c>
      <c r="AW21" s="57" t="s">
        <v>56</v>
      </c>
      <c r="AX21" s="57" t="s">
        <v>56</v>
      </c>
      <c r="AY21" s="57" t="s">
        <v>56</v>
      </c>
      <c r="AZ21" s="57" t="s">
        <v>56</v>
      </c>
      <c r="BA21" s="57" t="s">
        <v>56</v>
      </c>
      <c r="BB21" s="57" t="s">
        <v>56</v>
      </c>
      <c r="BC21" s="57" t="s">
        <v>56</v>
      </c>
      <c r="BD21" s="179" t="s">
        <v>56</v>
      </c>
      <c r="BE21" s="179" t="s">
        <v>56</v>
      </c>
      <c r="BF21" s="179" t="s">
        <v>56</v>
      </c>
      <c r="BG21" s="179" t="s">
        <v>56</v>
      </c>
      <c r="BH21" s="179" t="s">
        <v>56</v>
      </c>
      <c r="BI21" s="179" t="s">
        <v>56</v>
      </c>
      <c r="BJ21" s="179" t="s">
        <v>56</v>
      </c>
      <c r="BK21" s="179" t="s">
        <v>56</v>
      </c>
      <c r="BL21" s="179" t="s">
        <v>56</v>
      </c>
      <c r="BM21" s="179" t="s">
        <v>56</v>
      </c>
      <c r="BN21" s="179" t="s">
        <v>56</v>
      </c>
      <c r="BO21" s="179" t="s">
        <v>56</v>
      </c>
      <c r="BP21" s="179">
        <v>0</v>
      </c>
      <c r="BQ21" s="179">
        <v>0</v>
      </c>
      <c r="BR21" s="179" t="s">
        <v>56</v>
      </c>
      <c r="BS21" s="179" t="s">
        <v>56</v>
      </c>
      <c r="BT21" s="179" t="s">
        <v>56</v>
      </c>
      <c r="BU21" s="179" t="s">
        <v>56</v>
      </c>
      <c r="BV21" s="179" t="s">
        <v>56</v>
      </c>
      <c r="BW21" s="179" t="s">
        <v>56</v>
      </c>
      <c r="BX21" s="179" t="s">
        <v>56</v>
      </c>
      <c r="BY21" s="179" t="s">
        <v>56</v>
      </c>
      <c r="BZ21" s="179" t="str">
        <f>IFERROR(VLOOKUP(A21,Обнов[],$A$2,FALSE),"-")</f>
        <v>-</v>
      </c>
      <c r="CA21" s="42"/>
    </row>
    <row r="22" spans="1:111" ht="15.75" x14ac:dyDescent="0.25">
      <c r="A22" s="53" t="s">
        <v>21</v>
      </c>
      <c r="B22" s="52">
        <v>12.3273493821488</v>
      </c>
      <c r="C22" s="52">
        <v>12.242061273565399</v>
      </c>
      <c r="D22" s="52">
        <v>12.1330813181205</v>
      </c>
      <c r="E22" s="52">
        <v>11.981490461904301</v>
      </c>
      <c r="F22" s="52">
        <v>12.2107631433921</v>
      </c>
      <c r="G22" s="52">
        <v>12.5111705824519</v>
      </c>
      <c r="H22" s="52">
        <v>12.6958610985003</v>
      </c>
      <c r="I22" s="52">
        <v>12.781792746423299</v>
      </c>
      <c r="J22" s="52">
        <v>12.8691156527671</v>
      </c>
      <c r="K22" s="52">
        <v>13.771903068462199</v>
      </c>
      <c r="L22" s="52">
        <v>15.6694313052631</v>
      </c>
      <c r="M22" s="52">
        <v>16.776173811064101</v>
      </c>
      <c r="N22" s="52">
        <v>16.995562882662401</v>
      </c>
      <c r="O22" s="52">
        <v>17.055460835289907</v>
      </c>
      <c r="P22" s="52">
        <v>16.664770128794753</v>
      </c>
      <c r="Q22" s="185">
        <v>16.864749462165399</v>
      </c>
      <c r="R22" s="185">
        <v>16.883273496215306</v>
      </c>
      <c r="S22" s="185">
        <v>16.811033065393932</v>
      </c>
      <c r="T22" s="185">
        <v>17.353184624209295</v>
      </c>
      <c r="U22" s="185">
        <v>17.627052216436862</v>
      </c>
      <c r="V22" s="185">
        <v>17.792004685030605</v>
      </c>
      <c r="W22" s="185">
        <v>18.060867152776879</v>
      </c>
      <c r="X22" s="185">
        <v>18.201159057646212</v>
      </c>
      <c r="Y22" s="185">
        <v>18.153681387873167</v>
      </c>
      <c r="Z22" s="185">
        <v>18.176459932617927</v>
      </c>
      <c r="AA22" s="185">
        <v>18.099442383235957</v>
      </c>
      <c r="AB22" s="185">
        <v>18.089875787129049</v>
      </c>
      <c r="AC22" s="185">
        <v>18.042261971179375</v>
      </c>
      <c r="AD22" s="185">
        <v>20.168720426667569</v>
      </c>
      <c r="AE22" s="185">
        <v>20.481067830523482</v>
      </c>
      <c r="AF22" s="185">
        <v>20.689885302929898</v>
      </c>
      <c r="AG22" s="185">
        <v>20.740716695675154</v>
      </c>
      <c r="AH22" s="185">
        <v>20.723440502442198</v>
      </c>
      <c r="AI22" s="185">
        <v>20.539452859610002</v>
      </c>
      <c r="AJ22" s="185">
        <v>20.325051838808118</v>
      </c>
      <c r="AK22" s="185">
        <v>20.133216126599528</v>
      </c>
      <c r="AL22" s="185">
        <v>19.954014820010734</v>
      </c>
      <c r="AM22" s="185">
        <f>IFERROR(VLOOKUP(A22,Обнов[],$A$1,FALSE),"-")</f>
        <v>19.900949939883077</v>
      </c>
      <c r="AN22" s="42"/>
      <c r="AO22" s="57">
        <v>2.24718091075832</v>
      </c>
      <c r="AP22" s="57">
        <v>2.1537543519672702</v>
      </c>
      <c r="AQ22" s="57">
        <v>2.1207526323234598</v>
      </c>
      <c r="AR22" s="57">
        <v>2.0939308473644398</v>
      </c>
      <c r="AS22" s="57">
        <v>2.0889898685085502</v>
      </c>
      <c r="AT22" s="57">
        <v>2.0665614545795701</v>
      </c>
      <c r="AU22" s="57">
        <v>2.1002697452648098</v>
      </c>
      <c r="AV22" s="57">
        <v>2.1469964926838401</v>
      </c>
      <c r="AW22" s="57">
        <v>2.17154689572433</v>
      </c>
      <c r="AX22" s="57">
        <v>2.18496354716186</v>
      </c>
      <c r="AY22" s="57">
        <v>2.1753805720220298</v>
      </c>
      <c r="AZ22" s="57">
        <v>2.11214192550363</v>
      </c>
      <c r="BA22" s="57">
        <v>2.1201607172628298</v>
      </c>
      <c r="BB22" s="57">
        <v>2.1278112724084588</v>
      </c>
      <c r="BC22" s="57">
        <v>2.156867255647577</v>
      </c>
      <c r="BD22" s="179">
        <v>2.0186910998345802</v>
      </c>
      <c r="BE22" s="179">
        <v>1.9373193103695414</v>
      </c>
      <c r="BF22" s="179">
        <v>1.9039433687156819</v>
      </c>
      <c r="BG22" s="179">
        <v>1.9370543637005546</v>
      </c>
      <c r="BH22" s="179">
        <v>1.9616665538480089</v>
      </c>
      <c r="BI22" s="179">
        <v>2.0139459809568558</v>
      </c>
      <c r="BJ22" s="179">
        <v>2.1611491211385414</v>
      </c>
      <c r="BK22" s="179">
        <v>2.714216072801011</v>
      </c>
      <c r="BL22" s="179">
        <v>2.9584387751373002</v>
      </c>
      <c r="BM22" s="179">
        <v>3.1780883823804738</v>
      </c>
      <c r="BN22" s="179">
        <v>3.2671303712866089</v>
      </c>
      <c r="BO22" s="179">
        <v>3.3248871233891366</v>
      </c>
      <c r="BP22" s="179">
        <v>3.4602196087569097</v>
      </c>
      <c r="BQ22" s="179">
        <v>3.7768014233924245</v>
      </c>
      <c r="BR22" s="179">
        <v>4.2974481387057519</v>
      </c>
      <c r="BS22" s="179">
        <v>4.4403716480214603</v>
      </c>
      <c r="BT22" s="179">
        <v>4.5503132805492541</v>
      </c>
      <c r="BU22" s="179">
        <v>4.6142201996603527</v>
      </c>
      <c r="BV22" s="179">
        <v>4.6773436086828273</v>
      </c>
      <c r="BW22" s="179">
        <v>4.6875709157072212</v>
      </c>
      <c r="BX22" s="179">
        <v>4.5467753685333392</v>
      </c>
      <c r="BY22" s="179">
        <v>4.0577500362446992</v>
      </c>
      <c r="BZ22" s="179">
        <f>IFERROR(VLOOKUP(A22,Обнов[],$A$2,FALSE),"-")</f>
        <v>3.86685042178686</v>
      </c>
      <c r="CA22" s="42"/>
    </row>
    <row r="23" spans="1:111" ht="15.75" x14ac:dyDescent="0.25">
      <c r="A23" s="51" t="s">
        <v>23</v>
      </c>
      <c r="B23" s="52" t="s">
        <v>56</v>
      </c>
      <c r="C23" s="52" t="s">
        <v>56</v>
      </c>
      <c r="D23" s="52" t="s">
        <v>56</v>
      </c>
      <c r="E23" s="52" t="s">
        <v>56</v>
      </c>
      <c r="F23" s="52" t="s">
        <v>56</v>
      </c>
      <c r="G23" s="52" t="s">
        <v>56</v>
      </c>
      <c r="H23" s="52" t="s">
        <v>56</v>
      </c>
      <c r="I23" s="52" t="s">
        <v>56</v>
      </c>
      <c r="J23" s="52" t="s">
        <v>56</v>
      </c>
      <c r="K23" s="52" t="s">
        <v>56</v>
      </c>
      <c r="L23" s="52" t="s">
        <v>56</v>
      </c>
      <c r="M23" s="52" t="s">
        <v>56</v>
      </c>
      <c r="N23" s="52" t="s">
        <v>56</v>
      </c>
      <c r="O23" s="52" t="s">
        <v>56</v>
      </c>
      <c r="P23" s="52" t="s">
        <v>56</v>
      </c>
      <c r="Q23" s="185" t="s">
        <v>56</v>
      </c>
      <c r="R23" s="185" t="s">
        <v>56</v>
      </c>
      <c r="S23" s="185" t="s">
        <v>56</v>
      </c>
      <c r="T23" s="185" t="s">
        <v>56</v>
      </c>
      <c r="U23" s="185" t="s">
        <v>56</v>
      </c>
      <c r="V23" s="185" t="s">
        <v>56</v>
      </c>
      <c r="W23" s="185" t="s">
        <v>56</v>
      </c>
      <c r="X23" s="185" t="s">
        <v>56</v>
      </c>
      <c r="Y23" s="185" t="s">
        <v>56</v>
      </c>
      <c r="Z23" s="185" t="s">
        <v>56</v>
      </c>
      <c r="AA23" s="185" t="s">
        <v>56</v>
      </c>
      <c r="AB23" s="185" t="s">
        <v>56</v>
      </c>
      <c r="AC23" s="185" t="s">
        <v>56</v>
      </c>
      <c r="AD23" s="185" t="s">
        <v>56</v>
      </c>
      <c r="AE23" s="185" t="s">
        <v>56</v>
      </c>
      <c r="AF23" s="185" t="s">
        <v>123</v>
      </c>
      <c r="AG23" s="185" t="s">
        <v>123</v>
      </c>
      <c r="AH23" s="185" t="s">
        <v>56</v>
      </c>
      <c r="AI23" s="185" t="s">
        <v>56</v>
      </c>
      <c r="AJ23" s="185" t="s">
        <v>56</v>
      </c>
      <c r="AK23" s="185" t="s">
        <v>56</v>
      </c>
      <c r="AL23" s="185" t="s">
        <v>56</v>
      </c>
      <c r="AM23" s="185" t="str">
        <f>IFERROR(VLOOKUP(A23,Обнов[],$A$1,FALSE),"-")</f>
        <v>-</v>
      </c>
      <c r="AN23" s="42"/>
      <c r="AO23" s="57" t="s">
        <v>56</v>
      </c>
      <c r="AP23" s="57" t="s">
        <v>56</v>
      </c>
      <c r="AQ23" s="57" t="s">
        <v>56</v>
      </c>
      <c r="AR23" s="57" t="s">
        <v>56</v>
      </c>
      <c r="AS23" s="57" t="s">
        <v>56</v>
      </c>
      <c r="AT23" s="57" t="s">
        <v>56</v>
      </c>
      <c r="AU23" s="57" t="s">
        <v>56</v>
      </c>
      <c r="AV23" s="57" t="s">
        <v>56</v>
      </c>
      <c r="AW23" s="57" t="s">
        <v>56</v>
      </c>
      <c r="AX23" s="57" t="s">
        <v>56</v>
      </c>
      <c r="AY23" s="57" t="s">
        <v>56</v>
      </c>
      <c r="AZ23" s="57" t="s">
        <v>56</v>
      </c>
      <c r="BA23" s="57" t="s">
        <v>56</v>
      </c>
      <c r="BB23" s="57" t="s">
        <v>56</v>
      </c>
      <c r="BC23" s="57" t="s">
        <v>56</v>
      </c>
      <c r="BD23" s="179" t="s">
        <v>56</v>
      </c>
      <c r="BE23" s="179" t="s">
        <v>56</v>
      </c>
      <c r="BF23" s="179" t="s">
        <v>56</v>
      </c>
      <c r="BG23" s="179" t="s">
        <v>56</v>
      </c>
      <c r="BH23" s="179" t="s">
        <v>56</v>
      </c>
      <c r="BI23" s="179" t="s">
        <v>56</v>
      </c>
      <c r="BJ23" s="179" t="s">
        <v>56</v>
      </c>
      <c r="BK23" s="179" t="s">
        <v>56</v>
      </c>
      <c r="BL23" s="179" t="s">
        <v>56</v>
      </c>
      <c r="BM23" s="179" t="s">
        <v>56</v>
      </c>
      <c r="BN23" s="179" t="s">
        <v>56</v>
      </c>
      <c r="BO23" s="179" t="s">
        <v>56</v>
      </c>
      <c r="BP23" s="179">
        <v>0</v>
      </c>
      <c r="BQ23" s="179">
        <v>0</v>
      </c>
      <c r="BR23" s="179" t="s">
        <v>56</v>
      </c>
      <c r="BS23" s="179" t="s">
        <v>123</v>
      </c>
      <c r="BT23" s="179" t="s">
        <v>56</v>
      </c>
      <c r="BU23" s="179" t="s">
        <v>56</v>
      </c>
      <c r="BV23" s="179" t="s">
        <v>56</v>
      </c>
      <c r="BW23" s="179" t="s">
        <v>56</v>
      </c>
      <c r="BX23" s="179" t="s">
        <v>56</v>
      </c>
      <c r="BY23" s="179" t="s">
        <v>56</v>
      </c>
      <c r="BZ23" s="179" t="str">
        <f>IFERROR(VLOOKUP(A23,Обнов[],$A$2,FALSE),"-")</f>
        <v>-</v>
      </c>
      <c r="CA23" s="42"/>
    </row>
    <row r="24" spans="1:111" ht="15.75" x14ac:dyDescent="0.25">
      <c r="A24" s="51" t="s">
        <v>22</v>
      </c>
      <c r="B24" s="52">
        <v>10.1875062564865</v>
      </c>
      <c r="C24" s="52">
        <v>10.287485466457801</v>
      </c>
      <c r="D24" s="52">
        <v>10.299492634799901</v>
      </c>
      <c r="E24" s="52">
        <v>10.274620913106601</v>
      </c>
      <c r="F24" s="52">
        <v>10.674625664308101</v>
      </c>
      <c r="G24" s="52">
        <v>11.578620849392699</v>
      </c>
      <c r="H24" s="52">
        <v>11.6197703676249</v>
      </c>
      <c r="I24" s="52">
        <v>11.709141159957699</v>
      </c>
      <c r="J24" s="52">
        <v>11.731892190082901</v>
      </c>
      <c r="K24" s="52">
        <v>12.3802732112082</v>
      </c>
      <c r="L24" s="52">
        <v>16.0806436735045</v>
      </c>
      <c r="M24" s="52">
        <v>20.495012115150701</v>
      </c>
      <c r="N24" s="52">
        <v>18.922663815266102</v>
      </c>
      <c r="O24" s="52">
        <v>18.335957828282456</v>
      </c>
      <c r="P24" s="52">
        <v>18.113510872061301</v>
      </c>
      <c r="Q24" s="185">
        <v>18.4661511388401</v>
      </c>
      <c r="R24" s="185">
        <v>18.361529801517555</v>
      </c>
      <c r="S24" s="185">
        <v>17.868958228814499</v>
      </c>
      <c r="T24" s="185">
        <v>16.714864314899035</v>
      </c>
      <c r="U24" s="185">
        <v>16.497571021691257</v>
      </c>
      <c r="V24" s="185">
        <v>16.33021524701979</v>
      </c>
      <c r="W24" s="185">
        <v>16.099435613576155</v>
      </c>
      <c r="X24" s="185">
        <v>15.943338369049714</v>
      </c>
      <c r="Y24" s="185">
        <v>14.838198350386241</v>
      </c>
      <c r="Z24" s="185">
        <v>13.703882081550519</v>
      </c>
      <c r="AA24" s="185">
        <v>11.187343252963247</v>
      </c>
      <c r="AB24" s="185">
        <v>10.03934791297706</v>
      </c>
      <c r="AC24" s="185">
        <v>10.767620416970363</v>
      </c>
      <c r="AD24" s="185">
        <v>13.952254603529465</v>
      </c>
      <c r="AE24" s="185" t="s">
        <v>56</v>
      </c>
      <c r="AF24" s="185" t="s">
        <v>123</v>
      </c>
      <c r="AG24" s="185">
        <v>14.880465348119078</v>
      </c>
      <c r="AH24" s="185">
        <v>12.746648700139225</v>
      </c>
      <c r="AI24" s="185">
        <v>7.2328132702328869</v>
      </c>
      <c r="AJ24" s="185">
        <v>1.9144096444164145</v>
      </c>
      <c r="AK24" s="185">
        <v>1.9499987437047199</v>
      </c>
      <c r="AL24" s="185">
        <v>5.3100759810676701</v>
      </c>
      <c r="AM24" s="185">
        <f>IFERROR(VLOOKUP(A24,Обнов[],$A$1,FALSE),"-")</f>
        <v>8.6223011361948529</v>
      </c>
      <c r="AN24" s="42"/>
      <c r="AO24" s="57">
        <v>2.5138241880202199</v>
      </c>
      <c r="AP24" s="57">
        <v>2.4169595599236202</v>
      </c>
      <c r="AQ24" s="57">
        <v>2.31630055565397</v>
      </c>
      <c r="AR24" s="57">
        <v>2.1982078890121901</v>
      </c>
      <c r="AS24" s="57">
        <v>2.2581109528786301</v>
      </c>
      <c r="AT24" s="57">
        <v>2.4636778556840002</v>
      </c>
      <c r="AU24" s="57">
        <v>2.48512787534214</v>
      </c>
      <c r="AV24" s="57">
        <v>2.5457052444480799</v>
      </c>
      <c r="AW24" s="57">
        <v>2.5445563064186101</v>
      </c>
      <c r="AX24" s="57">
        <v>2.5551937504767701</v>
      </c>
      <c r="AY24" s="57">
        <v>2.5379045052258702</v>
      </c>
      <c r="AZ24" s="57">
        <v>2.3670614387731899</v>
      </c>
      <c r="BA24" s="57">
        <v>2.4675503248849502</v>
      </c>
      <c r="BB24" s="57">
        <v>2.4787788933989363</v>
      </c>
      <c r="BC24" s="57">
        <v>2.4849527173565331</v>
      </c>
      <c r="BD24" s="179">
        <v>2.50414452500093</v>
      </c>
      <c r="BE24" s="179">
        <v>2.5252394920538568</v>
      </c>
      <c r="BF24" s="179">
        <v>2.5221933720361567</v>
      </c>
      <c r="BG24" s="179">
        <v>2.5301979153830487</v>
      </c>
      <c r="BH24" s="179">
        <v>2.5390729991347327</v>
      </c>
      <c r="BI24" s="179">
        <v>2.4851427547686504</v>
      </c>
      <c r="BJ24" s="179">
        <v>2.392109103423989</v>
      </c>
      <c r="BK24" s="179">
        <v>2.4018392996855877</v>
      </c>
      <c r="BL24" s="179">
        <v>2.4022475578702247</v>
      </c>
      <c r="BM24" s="179">
        <v>2.5998881516763865</v>
      </c>
      <c r="BN24" s="179">
        <v>2.7455211555870647</v>
      </c>
      <c r="BO24" s="179">
        <v>2.8871808861634523</v>
      </c>
      <c r="BP24" s="179">
        <v>3.3597801567141912</v>
      </c>
      <c r="BQ24" s="179">
        <v>4.4710737449133253</v>
      </c>
      <c r="BR24" s="179" t="s">
        <v>56</v>
      </c>
      <c r="BS24" s="179" t="s">
        <v>123</v>
      </c>
      <c r="BT24" s="179">
        <v>6.410819206711003</v>
      </c>
      <c r="BU24" s="179">
        <v>6.3638058610246011</v>
      </c>
      <c r="BV24" s="179">
        <v>6.1139865053495983</v>
      </c>
      <c r="BW24" s="179">
        <v>5.4582975265159233</v>
      </c>
      <c r="BX24" s="179">
        <v>4.7730528349055055</v>
      </c>
      <c r="BY24" s="179">
        <v>4.5355026759918893</v>
      </c>
      <c r="BZ24" s="179">
        <f>IFERROR(VLOOKUP(A24,Обнов[],$A$2,FALSE),"-")</f>
        <v>4.5008991569993224</v>
      </c>
      <c r="CA24" s="42"/>
    </row>
    <row r="25" spans="1:111" ht="15.75" x14ac:dyDescent="0.25">
      <c r="A25" s="51" t="s">
        <v>24</v>
      </c>
      <c r="B25" s="52">
        <v>11.806501494522401</v>
      </c>
      <c r="C25" s="52">
        <v>11.703093090084201</v>
      </c>
      <c r="D25" s="52">
        <v>11.7844379547959</v>
      </c>
      <c r="E25" s="52">
        <v>11.9730666305074</v>
      </c>
      <c r="F25" s="52">
        <v>12.0728284676772</v>
      </c>
      <c r="G25" s="52">
        <v>12.0816451690027</v>
      </c>
      <c r="H25" s="52">
        <v>12.2599084161837</v>
      </c>
      <c r="I25" s="52">
        <v>12.279501475007599</v>
      </c>
      <c r="J25" s="52">
        <v>12.4051017133486</v>
      </c>
      <c r="K25" s="52">
        <v>12.3970227523447</v>
      </c>
      <c r="L25" s="52">
        <v>12.312214371114001</v>
      </c>
      <c r="M25" s="52">
        <v>12.0875836654371</v>
      </c>
      <c r="N25" s="52">
        <v>11.200776157136801</v>
      </c>
      <c r="O25" s="52">
        <v>10.939036271016187</v>
      </c>
      <c r="P25" s="52">
        <v>10.850321961241242</v>
      </c>
      <c r="Q25" s="185">
        <v>10.8553274644115</v>
      </c>
      <c r="R25" s="185">
        <v>11.473255092099654</v>
      </c>
      <c r="S25" s="185">
        <v>14.593185252347409</v>
      </c>
      <c r="T25" s="185">
        <v>15.713506782123208</v>
      </c>
      <c r="U25" s="185">
        <v>15.869479451721107</v>
      </c>
      <c r="V25" s="185">
        <v>15.944080227043786</v>
      </c>
      <c r="W25" s="185">
        <v>15.943402718349637</v>
      </c>
      <c r="X25" s="185">
        <v>15.977261120256626</v>
      </c>
      <c r="Y25" s="185">
        <v>15.99067298998504</v>
      </c>
      <c r="Z25" s="185">
        <v>15.737787310767949</v>
      </c>
      <c r="AA25" s="185">
        <v>14.230423730477394</v>
      </c>
      <c r="AB25" s="185">
        <v>12.052468787850014</v>
      </c>
      <c r="AC25" s="185">
        <v>11.961255740700439</v>
      </c>
      <c r="AD25" s="185">
        <v>18.029435983025579</v>
      </c>
      <c r="AE25" s="185">
        <v>19.548896561868368</v>
      </c>
      <c r="AF25" s="185">
        <v>19.707649660167402</v>
      </c>
      <c r="AG25" s="185">
        <v>17.56582945057178</v>
      </c>
      <c r="AH25" s="185">
        <v>14.10793593532367</v>
      </c>
      <c r="AI25" s="185">
        <v>12.63047254708972</v>
      </c>
      <c r="AJ25" s="185">
        <v>10.550565281312204</v>
      </c>
      <c r="AK25" s="185">
        <v>9.8620726905524592</v>
      </c>
      <c r="AL25" s="185">
        <v>9.9655642748066953</v>
      </c>
      <c r="AM25" s="185">
        <f>IFERROR(VLOOKUP(A25,Обнов[],$A$1,FALSE),"-")</f>
        <v>11.307170911354369</v>
      </c>
      <c r="AN25" s="42"/>
      <c r="AO25" s="57">
        <v>1.83116330907713</v>
      </c>
      <c r="AP25" s="57">
        <v>1.3645315632723201</v>
      </c>
      <c r="AQ25" s="57">
        <v>1.2471200471134101</v>
      </c>
      <c r="AR25" s="57">
        <v>1.2361487398414801</v>
      </c>
      <c r="AS25" s="57">
        <v>1.1968707609915299</v>
      </c>
      <c r="AT25" s="57">
        <v>1.19432006167812</v>
      </c>
      <c r="AU25" s="57">
        <v>1.1869614228304699</v>
      </c>
      <c r="AV25" s="57">
        <v>1.25724142448895</v>
      </c>
      <c r="AW25" s="57">
        <v>1.2741762869602899</v>
      </c>
      <c r="AX25" s="57">
        <v>1.14857809761968</v>
      </c>
      <c r="AY25" s="57">
        <v>0.95991933131691298</v>
      </c>
      <c r="AZ25" s="57">
        <v>0.94886576674694301</v>
      </c>
      <c r="BA25" s="57">
        <v>0.946798079180321</v>
      </c>
      <c r="BB25" s="57">
        <v>0.94485289076078782</v>
      </c>
      <c r="BC25" s="57">
        <v>0.94811874600883461</v>
      </c>
      <c r="BD25" s="179">
        <v>0.89859195340908704</v>
      </c>
      <c r="BE25" s="179">
        <v>0.84958920284786732</v>
      </c>
      <c r="BF25" s="179">
        <v>1.0955110541217168</v>
      </c>
      <c r="BG25" s="179">
        <v>1.0955274009077178</v>
      </c>
      <c r="BH25" s="179">
        <v>0.99041317630727532</v>
      </c>
      <c r="BI25" s="179">
        <v>0.98947746923832991</v>
      </c>
      <c r="BJ25" s="179">
        <v>0.94305306970111358</v>
      </c>
      <c r="BK25" s="179">
        <v>0.92127569949980792</v>
      </c>
      <c r="BL25" s="179">
        <v>1.2552352483668718</v>
      </c>
      <c r="BM25" s="179">
        <v>1.6049505093984606</v>
      </c>
      <c r="BN25" s="179">
        <v>1.9709658579381235</v>
      </c>
      <c r="BO25" s="179">
        <v>2.0690080781951004</v>
      </c>
      <c r="BP25" s="179">
        <v>2.063625469064005</v>
      </c>
      <c r="BQ25" s="179">
        <v>2.0943112381976632</v>
      </c>
      <c r="BR25" s="179">
        <v>2.1025888505144854</v>
      </c>
      <c r="BS25" s="179">
        <v>2.0758337320098699</v>
      </c>
      <c r="BT25" s="179">
        <v>1.9806061176497884</v>
      </c>
      <c r="BU25" s="179">
        <v>2.1067397704962372</v>
      </c>
      <c r="BV25" s="179">
        <v>2.5277820584880204</v>
      </c>
      <c r="BW25" s="179">
        <v>4.2988315636132794</v>
      </c>
      <c r="BX25" s="179">
        <v>4.388884235053256</v>
      </c>
      <c r="BY25" s="179">
        <v>4.4851704190636159</v>
      </c>
      <c r="BZ25" s="179">
        <f>IFERROR(VLOOKUP(A25,Обнов[],$A$2,FALSE),"-")</f>
        <v>4.5412607078321354</v>
      </c>
      <c r="CA25" s="42"/>
    </row>
    <row r="26" spans="1:111" ht="15.75" x14ac:dyDescent="0.25">
      <c r="A26" s="55" t="s">
        <v>57</v>
      </c>
      <c r="B26" s="56">
        <v>10.5931183429909</v>
      </c>
      <c r="C26" s="56">
        <v>10.6283419507168</v>
      </c>
      <c r="D26" s="56">
        <v>10.5532538973898</v>
      </c>
      <c r="E26" s="56">
        <v>10.5958252382437</v>
      </c>
      <c r="F26" s="56">
        <v>10.5803580631903</v>
      </c>
      <c r="G26" s="56">
        <v>10.5736165961097</v>
      </c>
      <c r="H26" s="56">
        <v>10.576776300882999</v>
      </c>
      <c r="I26" s="56">
        <v>10.745287229590099</v>
      </c>
      <c r="J26" s="56">
        <v>10.7823996855217</v>
      </c>
      <c r="K26" s="56">
        <v>11.1612597145258</v>
      </c>
      <c r="L26" s="56">
        <v>11.691959834594799</v>
      </c>
      <c r="M26" s="56">
        <v>12.133351648725601</v>
      </c>
      <c r="N26" s="56">
        <v>12.864089595155299</v>
      </c>
      <c r="O26" s="56">
        <v>13.467862170574016</v>
      </c>
      <c r="P26" s="56">
        <v>13.654216098655985</v>
      </c>
      <c r="Q26" s="186">
        <v>14.3194947197393</v>
      </c>
      <c r="R26" s="186">
        <v>14.489678274323165</v>
      </c>
      <c r="S26" s="186">
        <v>14.497532093980903</v>
      </c>
      <c r="T26" s="186">
        <v>14.534879465124007</v>
      </c>
      <c r="U26" s="186">
        <v>14.907926347498652</v>
      </c>
      <c r="V26" s="186">
        <v>15.55919944649669</v>
      </c>
      <c r="W26" s="186">
        <v>15.950485408652877</v>
      </c>
      <c r="X26" s="186">
        <v>16.222896136165261</v>
      </c>
      <c r="Y26" s="186">
        <v>16.196850611828932</v>
      </c>
      <c r="Z26" s="186">
        <v>15.940963848268487</v>
      </c>
      <c r="AA26" s="186">
        <v>15.803834381069992</v>
      </c>
      <c r="AB26" s="186">
        <v>15.49015867910313</v>
      </c>
      <c r="AC26" s="186">
        <v>16.39113784245751</v>
      </c>
      <c r="AD26" s="186">
        <v>17.135882473573542</v>
      </c>
      <c r="AE26" s="186">
        <v>17.578491089198007</v>
      </c>
      <c r="AF26" s="186">
        <v>17.9456245372441</v>
      </c>
      <c r="AG26" s="186">
        <v>17.857657647392745</v>
      </c>
      <c r="AH26" s="186">
        <v>17.439039117695255</v>
      </c>
      <c r="AI26" s="186">
        <v>16.767081360994496</v>
      </c>
      <c r="AJ26" s="186">
        <v>16.123533022791779</v>
      </c>
      <c r="AK26" s="186">
        <v>15.484846616907292</v>
      </c>
      <c r="AL26" s="186">
        <v>15.032906760060621</v>
      </c>
      <c r="AM26" s="186">
        <f>IFERROR(VLOOKUP(A26,Обнов[],$A$1,FALSE),"-")</f>
        <v>14.897417329676417</v>
      </c>
      <c r="AN26" s="42"/>
      <c r="AO26" s="58">
        <v>1.5903880829449599</v>
      </c>
      <c r="AP26" s="58">
        <v>1.5871637392636</v>
      </c>
      <c r="AQ26" s="58">
        <v>1.5597548833557699</v>
      </c>
      <c r="AR26" s="58">
        <v>1.5108308833267099</v>
      </c>
      <c r="AS26" s="58">
        <v>1.5340293968621299</v>
      </c>
      <c r="AT26" s="58">
        <v>1.5224179140526899</v>
      </c>
      <c r="AU26" s="58">
        <v>1.52089341398072</v>
      </c>
      <c r="AV26" s="58">
        <v>1.5375760847917901</v>
      </c>
      <c r="AW26" s="58">
        <v>1.5532759460296</v>
      </c>
      <c r="AX26" s="58">
        <v>1.6353135861921</v>
      </c>
      <c r="AY26" s="58">
        <v>1.6723533928029699</v>
      </c>
      <c r="AZ26" s="58">
        <v>1.6839234400173899</v>
      </c>
      <c r="BA26" s="58">
        <v>1.71529843772667</v>
      </c>
      <c r="BB26" s="58">
        <v>1.7259211265977175</v>
      </c>
      <c r="BC26" s="58">
        <v>1.7115273363924624</v>
      </c>
      <c r="BD26" s="182">
        <v>1.72416427594273</v>
      </c>
      <c r="BE26" s="182">
        <v>1.7109778714318988</v>
      </c>
      <c r="BF26" s="182">
        <v>1.713752526283002</v>
      </c>
      <c r="BG26" s="182">
        <v>1.7159773856455403</v>
      </c>
      <c r="BH26" s="182">
        <v>1.7672318687284387</v>
      </c>
      <c r="BI26" s="182">
        <v>1.9139351123500923</v>
      </c>
      <c r="BJ26" s="182">
        <v>2.1529535306480172</v>
      </c>
      <c r="BK26" s="182">
        <v>2.3673678473583473</v>
      </c>
      <c r="BL26" s="182">
        <v>2.5387784653197669</v>
      </c>
      <c r="BM26" s="182">
        <v>2.6797999464412725</v>
      </c>
      <c r="BN26" s="182">
        <v>2.8097896463291256</v>
      </c>
      <c r="BO26" s="182">
        <v>2.8912630098311096</v>
      </c>
      <c r="BP26" s="182">
        <v>3.083363914698797</v>
      </c>
      <c r="BQ26" s="182">
        <v>3.3689514619021721</v>
      </c>
      <c r="BR26" s="182">
        <v>3.615416955989152</v>
      </c>
      <c r="BS26" s="182">
        <v>3.8581503354061799</v>
      </c>
      <c r="BT26" s="182">
        <v>4.0586356124364658</v>
      </c>
      <c r="BU26" s="182">
        <v>4.221610790932111</v>
      </c>
      <c r="BV26" s="182">
        <v>4.2044865429167269</v>
      </c>
      <c r="BW26" s="182">
        <v>4.1142652363284586</v>
      </c>
      <c r="BX26" s="182">
        <v>3.993040276443987</v>
      </c>
      <c r="BY26" s="182">
        <v>3.8829887703658916</v>
      </c>
      <c r="BZ26" s="182">
        <f>IFERROR(VLOOKUP(A26,Обнов[],$A$2,FALSE),"-")</f>
        <v>3.7778877294128446</v>
      </c>
      <c r="CA26" s="42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1724</v>
      </c>
      <c r="BZ28" s="80">
        <v>1724</v>
      </c>
    </row>
    <row r="29" spans="1:111" x14ac:dyDescent="0.25">
      <c r="A29" s="47"/>
    </row>
  </sheetData>
  <mergeCells count="5">
    <mergeCell ref="A2:F2"/>
    <mergeCell ref="A3:A4"/>
    <mergeCell ref="B3:AM3"/>
    <mergeCell ref="AO3:BZ3"/>
    <mergeCell ref="B1:BJ1"/>
  </mergeCells>
  <pageMargins left="0.7" right="0.7" top="0.75" bottom="0.75" header="0.3" footer="0.3"/>
  <pageSetup paperSize="9" scale="6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  <pageSetUpPr fitToPage="1"/>
  </sheetPr>
  <dimension ref="A1:DG31"/>
  <sheetViews>
    <sheetView view="pageBreakPreview" zoomScale="90" zoomScaleNormal="90" zoomScaleSheetLayoutView="90" workbookViewId="0">
      <selection activeCell="BM1" sqref="BM1:BM1048576"/>
    </sheetView>
  </sheetViews>
  <sheetFormatPr defaultColWidth="9.140625" defaultRowHeight="15" outlineLevelCol="1" x14ac:dyDescent="0.25"/>
  <cols>
    <col min="1" max="1" width="26.2851562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6" width="7.5703125" style="40" hidden="1" customWidth="1" outlineLevel="1" collapsed="1"/>
    <col min="17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4.8554687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1" width="7.5703125" style="40" hidden="1" customWidth="1" outlineLevel="1"/>
    <col min="62" max="62" width="7.5703125" style="40" hidden="1" customWidth="1" outlineLevel="1" collapsed="1"/>
    <col min="63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272" width="9.140625" style="40"/>
    <col min="273" max="273" width="6" style="40" customWidth="1"/>
    <col min="274" max="274" width="26.7109375" style="40" customWidth="1"/>
    <col min="275" max="310" width="0" style="40" hidden="1" customWidth="1"/>
    <col min="311" max="322" width="9.140625" style="40" customWidth="1"/>
    <col min="323" max="323" width="8.42578125" style="40" customWidth="1"/>
    <col min="324" max="335" width="8.7109375" style="40" customWidth="1"/>
    <col min="336" max="528" width="9.140625" style="40"/>
    <col min="529" max="529" width="6" style="40" customWidth="1"/>
    <col min="530" max="530" width="26.7109375" style="40" customWidth="1"/>
    <col min="531" max="566" width="0" style="40" hidden="1" customWidth="1"/>
    <col min="567" max="578" width="9.140625" style="40" customWidth="1"/>
    <col min="579" max="579" width="8.42578125" style="40" customWidth="1"/>
    <col min="580" max="591" width="8.7109375" style="40" customWidth="1"/>
    <col min="592" max="784" width="9.140625" style="40"/>
    <col min="785" max="785" width="6" style="40" customWidth="1"/>
    <col min="786" max="786" width="26.7109375" style="40" customWidth="1"/>
    <col min="787" max="822" width="0" style="40" hidden="1" customWidth="1"/>
    <col min="823" max="834" width="9.140625" style="40" customWidth="1"/>
    <col min="835" max="835" width="8.42578125" style="40" customWidth="1"/>
    <col min="836" max="847" width="8.7109375" style="40" customWidth="1"/>
    <col min="848" max="1040" width="9.140625" style="40"/>
    <col min="1041" max="1041" width="6" style="40" customWidth="1"/>
    <col min="1042" max="1042" width="26.7109375" style="40" customWidth="1"/>
    <col min="1043" max="1078" width="0" style="40" hidden="1" customWidth="1"/>
    <col min="1079" max="1090" width="9.140625" style="40" customWidth="1"/>
    <col min="1091" max="1091" width="8.42578125" style="40" customWidth="1"/>
    <col min="1092" max="1103" width="8.7109375" style="40" customWidth="1"/>
    <col min="1104" max="1296" width="9.140625" style="40"/>
    <col min="1297" max="1297" width="6" style="40" customWidth="1"/>
    <col min="1298" max="1298" width="26.7109375" style="40" customWidth="1"/>
    <col min="1299" max="1334" width="0" style="40" hidden="1" customWidth="1"/>
    <col min="1335" max="1346" width="9.140625" style="40" customWidth="1"/>
    <col min="1347" max="1347" width="8.42578125" style="40" customWidth="1"/>
    <col min="1348" max="1359" width="8.7109375" style="40" customWidth="1"/>
    <col min="1360" max="1552" width="9.140625" style="40"/>
    <col min="1553" max="1553" width="6" style="40" customWidth="1"/>
    <col min="1554" max="1554" width="26.7109375" style="40" customWidth="1"/>
    <col min="1555" max="1590" width="0" style="40" hidden="1" customWidth="1"/>
    <col min="1591" max="1602" width="9.140625" style="40" customWidth="1"/>
    <col min="1603" max="1603" width="8.42578125" style="40" customWidth="1"/>
    <col min="1604" max="1615" width="8.7109375" style="40" customWidth="1"/>
    <col min="1616" max="1808" width="9.140625" style="40"/>
    <col min="1809" max="1809" width="6" style="40" customWidth="1"/>
    <col min="1810" max="1810" width="26.7109375" style="40" customWidth="1"/>
    <col min="1811" max="1846" width="0" style="40" hidden="1" customWidth="1"/>
    <col min="1847" max="1858" width="9.140625" style="40" customWidth="1"/>
    <col min="1859" max="1859" width="8.42578125" style="40" customWidth="1"/>
    <col min="1860" max="1871" width="8.7109375" style="40" customWidth="1"/>
    <col min="1872" max="2064" width="9.140625" style="40"/>
    <col min="2065" max="2065" width="6" style="40" customWidth="1"/>
    <col min="2066" max="2066" width="26.7109375" style="40" customWidth="1"/>
    <col min="2067" max="2102" width="0" style="40" hidden="1" customWidth="1"/>
    <col min="2103" max="2114" width="9.140625" style="40" customWidth="1"/>
    <col min="2115" max="2115" width="8.42578125" style="40" customWidth="1"/>
    <col min="2116" max="2127" width="8.7109375" style="40" customWidth="1"/>
    <col min="2128" max="2320" width="9.140625" style="40"/>
    <col min="2321" max="2321" width="6" style="40" customWidth="1"/>
    <col min="2322" max="2322" width="26.7109375" style="40" customWidth="1"/>
    <col min="2323" max="2358" width="0" style="40" hidden="1" customWidth="1"/>
    <col min="2359" max="2370" width="9.140625" style="40" customWidth="1"/>
    <col min="2371" max="2371" width="8.42578125" style="40" customWidth="1"/>
    <col min="2372" max="2383" width="8.7109375" style="40" customWidth="1"/>
    <col min="2384" max="2576" width="9.140625" style="40"/>
    <col min="2577" max="2577" width="6" style="40" customWidth="1"/>
    <col min="2578" max="2578" width="26.7109375" style="40" customWidth="1"/>
    <col min="2579" max="2614" width="0" style="40" hidden="1" customWidth="1"/>
    <col min="2615" max="2626" width="9.140625" style="40" customWidth="1"/>
    <col min="2627" max="2627" width="8.42578125" style="40" customWidth="1"/>
    <col min="2628" max="2639" width="8.7109375" style="40" customWidth="1"/>
    <col min="2640" max="2832" width="9.140625" style="40"/>
    <col min="2833" max="2833" width="6" style="40" customWidth="1"/>
    <col min="2834" max="2834" width="26.7109375" style="40" customWidth="1"/>
    <col min="2835" max="2870" width="0" style="40" hidden="1" customWidth="1"/>
    <col min="2871" max="2882" width="9.140625" style="40" customWidth="1"/>
    <col min="2883" max="2883" width="8.42578125" style="40" customWidth="1"/>
    <col min="2884" max="2895" width="8.7109375" style="40" customWidth="1"/>
    <col min="2896" max="3088" width="9.140625" style="40"/>
    <col min="3089" max="3089" width="6" style="40" customWidth="1"/>
    <col min="3090" max="3090" width="26.7109375" style="40" customWidth="1"/>
    <col min="3091" max="3126" width="0" style="40" hidden="1" customWidth="1"/>
    <col min="3127" max="3138" width="9.140625" style="40" customWidth="1"/>
    <col min="3139" max="3139" width="8.42578125" style="40" customWidth="1"/>
    <col min="3140" max="3151" width="8.7109375" style="40" customWidth="1"/>
    <col min="3152" max="3344" width="9.140625" style="40"/>
    <col min="3345" max="3345" width="6" style="40" customWidth="1"/>
    <col min="3346" max="3346" width="26.7109375" style="40" customWidth="1"/>
    <col min="3347" max="3382" width="0" style="40" hidden="1" customWidth="1"/>
    <col min="3383" max="3394" width="9.140625" style="40" customWidth="1"/>
    <col min="3395" max="3395" width="8.42578125" style="40" customWidth="1"/>
    <col min="3396" max="3407" width="8.7109375" style="40" customWidth="1"/>
    <col min="3408" max="3600" width="9.140625" style="40"/>
    <col min="3601" max="3601" width="6" style="40" customWidth="1"/>
    <col min="3602" max="3602" width="26.7109375" style="40" customWidth="1"/>
    <col min="3603" max="3638" width="0" style="40" hidden="1" customWidth="1"/>
    <col min="3639" max="3650" width="9.140625" style="40" customWidth="1"/>
    <col min="3651" max="3651" width="8.42578125" style="40" customWidth="1"/>
    <col min="3652" max="3663" width="8.7109375" style="40" customWidth="1"/>
    <col min="3664" max="3856" width="9.140625" style="40"/>
    <col min="3857" max="3857" width="6" style="40" customWidth="1"/>
    <col min="3858" max="3858" width="26.7109375" style="40" customWidth="1"/>
    <col min="3859" max="3894" width="0" style="40" hidden="1" customWidth="1"/>
    <col min="3895" max="3906" width="9.140625" style="40" customWidth="1"/>
    <col min="3907" max="3907" width="8.42578125" style="40" customWidth="1"/>
    <col min="3908" max="3919" width="8.7109375" style="40" customWidth="1"/>
    <col min="3920" max="4112" width="9.140625" style="40"/>
    <col min="4113" max="4113" width="6" style="40" customWidth="1"/>
    <col min="4114" max="4114" width="26.7109375" style="40" customWidth="1"/>
    <col min="4115" max="4150" width="0" style="40" hidden="1" customWidth="1"/>
    <col min="4151" max="4162" width="9.140625" style="40" customWidth="1"/>
    <col min="4163" max="4163" width="8.42578125" style="40" customWidth="1"/>
    <col min="4164" max="4175" width="8.7109375" style="40" customWidth="1"/>
    <col min="4176" max="4368" width="9.140625" style="40"/>
    <col min="4369" max="4369" width="6" style="40" customWidth="1"/>
    <col min="4370" max="4370" width="26.7109375" style="40" customWidth="1"/>
    <col min="4371" max="4406" width="0" style="40" hidden="1" customWidth="1"/>
    <col min="4407" max="4418" width="9.140625" style="40" customWidth="1"/>
    <col min="4419" max="4419" width="8.42578125" style="40" customWidth="1"/>
    <col min="4420" max="4431" width="8.7109375" style="40" customWidth="1"/>
    <col min="4432" max="4624" width="9.140625" style="40"/>
    <col min="4625" max="4625" width="6" style="40" customWidth="1"/>
    <col min="4626" max="4626" width="26.7109375" style="40" customWidth="1"/>
    <col min="4627" max="4662" width="0" style="40" hidden="1" customWidth="1"/>
    <col min="4663" max="4674" width="9.140625" style="40" customWidth="1"/>
    <col min="4675" max="4675" width="8.42578125" style="40" customWidth="1"/>
    <col min="4676" max="4687" width="8.7109375" style="40" customWidth="1"/>
    <col min="4688" max="4880" width="9.140625" style="40"/>
    <col min="4881" max="4881" width="6" style="40" customWidth="1"/>
    <col min="4882" max="4882" width="26.7109375" style="40" customWidth="1"/>
    <col min="4883" max="4918" width="0" style="40" hidden="1" customWidth="1"/>
    <col min="4919" max="4930" width="9.140625" style="40" customWidth="1"/>
    <col min="4931" max="4931" width="8.42578125" style="40" customWidth="1"/>
    <col min="4932" max="4943" width="8.7109375" style="40" customWidth="1"/>
    <col min="4944" max="5136" width="9.140625" style="40"/>
    <col min="5137" max="5137" width="6" style="40" customWidth="1"/>
    <col min="5138" max="5138" width="26.7109375" style="40" customWidth="1"/>
    <col min="5139" max="5174" width="0" style="40" hidden="1" customWidth="1"/>
    <col min="5175" max="5186" width="9.140625" style="40" customWidth="1"/>
    <col min="5187" max="5187" width="8.42578125" style="40" customWidth="1"/>
    <col min="5188" max="5199" width="8.7109375" style="40" customWidth="1"/>
    <col min="5200" max="5392" width="9.140625" style="40"/>
    <col min="5393" max="5393" width="6" style="40" customWidth="1"/>
    <col min="5394" max="5394" width="26.7109375" style="40" customWidth="1"/>
    <col min="5395" max="5430" width="0" style="40" hidden="1" customWidth="1"/>
    <col min="5431" max="5442" width="9.140625" style="40" customWidth="1"/>
    <col min="5443" max="5443" width="8.42578125" style="40" customWidth="1"/>
    <col min="5444" max="5455" width="8.7109375" style="40" customWidth="1"/>
    <col min="5456" max="5648" width="9.140625" style="40"/>
    <col min="5649" max="5649" width="6" style="40" customWidth="1"/>
    <col min="5650" max="5650" width="26.7109375" style="40" customWidth="1"/>
    <col min="5651" max="5686" width="0" style="40" hidden="1" customWidth="1"/>
    <col min="5687" max="5698" width="9.140625" style="40" customWidth="1"/>
    <col min="5699" max="5699" width="8.42578125" style="40" customWidth="1"/>
    <col min="5700" max="5711" width="8.7109375" style="40" customWidth="1"/>
    <col min="5712" max="5904" width="9.140625" style="40"/>
    <col min="5905" max="5905" width="6" style="40" customWidth="1"/>
    <col min="5906" max="5906" width="26.7109375" style="40" customWidth="1"/>
    <col min="5907" max="5942" width="0" style="40" hidden="1" customWidth="1"/>
    <col min="5943" max="5954" width="9.140625" style="40" customWidth="1"/>
    <col min="5955" max="5955" width="8.42578125" style="40" customWidth="1"/>
    <col min="5956" max="5967" width="8.7109375" style="40" customWidth="1"/>
    <col min="5968" max="6160" width="9.140625" style="40"/>
    <col min="6161" max="6161" width="6" style="40" customWidth="1"/>
    <col min="6162" max="6162" width="26.7109375" style="40" customWidth="1"/>
    <col min="6163" max="6198" width="0" style="40" hidden="1" customWidth="1"/>
    <col min="6199" max="6210" width="9.140625" style="40" customWidth="1"/>
    <col min="6211" max="6211" width="8.42578125" style="40" customWidth="1"/>
    <col min="6212" max="6223" width="8.7109375" style="40" customWidth="1"/>
    <col min="6224" max="6416" width="9.140625" style="40"/>
    <col min="6417" max="6417" width="6" style="40" customWidth="1"/>
    <col min="6418" max="6418" width="26.7109375" style="40" customWidth="1"/>
    <col min="6419" max="6454" width="0" style="40" hidden="1" customWidth="1"/>
    <col min="6455" max="6466" width="9.140625" style="40" customWidth="1"/>
    <col min="6467" max="6467" width="8.42578125" style="40" customWidth="1"/>
    <col min="6468" max="6479" width="8.7109375" style="40" customWidth="1"/>
    <col min="6480" max="6672" width="9.140625" style="40"/>
    <col min="6673" max="6673" width="6" style="40" customWidth="1"/>
    <col min="6674" max="6674" width="26.7109375" style="40" customWidth="1"/>
    <col min="6675" max="6710" width="0" style="40" hidden="1" customWidth="1"/>
    <col min="6711" max="6722" width="9.140625" style="40" customWidth="1"/>
    <col min="6723" max="6723" width="8.42578125" style="40" customWidth="1"/>
    <col min="6724" max="6735" width="8.7109375" style="40" customWidth="1"/>
    <col min="6736" max="6928" width="9.140625" style="40"/>
    <col min="6929" max="6929" width="6" style="40" customWidth="1"/>
    <col min="6930" max="6930" width="26.7109375" style="40" customWidth="1"/>
    <col min="6931" max="6966" width="0" style="40" hidden="1" customWidth="1"/>
    <col min="6967" max="6978" width="9.140625" style="40" customWidth="1"/>
    <col min="6979" max="6979" width="8.42578125" style="40" customWidth="1"/>
    <col min="6980" max="6991" width="8.7109375" style="40" customWidth="1"/>
    <col min="6992" max="7184" width="9.140625" style="40"/>
    <col min="7185" max="7185" width="6" style="40" customWidth="1"/>
    <col min="7186" max="7186" width="26.7109375" style="40" customWidth="1"/>
    <col min="7187" max="7222" width="0" style="40" hidden="1" customWidth="1"/>
    <col min="7223" max="7234" width="9.140625" style="40" customWidth="1"/>
    <col min="7235" max="7235" width="8.42578125" style="40" customWidth="1"/>
    <col min="7236" max="7247" width="8.7109375" style="40" customWidth="1"/>
    <col min="7248" max="7440" width="9.140625" style="40"/>
    <col min="7441" max="7441" width="6" style="40" customWidth="1"/>
    <col min="7442" max="7442" width="26.7109375" style="40" customWidth="1"/>
    <col min="7443" max="7478" width="0" style="40" hidden="1" customWidth="1"/>
    <col min="7479" max="7490" width="9.140625" style="40" customWidth="1"/>
    <col min="7491" max="7491" width="8.42578125" style="40" customWidth="1"/>
    <col min="7492" max="7503" width="8.7109375" style="40" customWidth="1"/>
    <col min="7504" max="7696" width="9.140625" style="40"/>
    <col min="7697" max="7697" width="6" style="40" customWidth="1"/>
    <col min="7698" max="7698" width="26.7109375" style="40" customWidth="1"/>
    <col min="7699" max="7734" width="0" style="40" hidden="1" customWidth="1"/>
    <col min="7735" max="7746" width="9.140625" style="40" customWidth="1"/>
    <col min="7747" max="7747" width="8.42578125" style="40" customWidth="1"/>
    <col min="7748" max="7759" width="8.7109375" style="40" customWidth="1"/>
    <col min="7760" max="7952" width="9.140625" style="40"/>
    <col min="7953" max="7953" width="6" style="40" customWidth="1"/>
    <col min="7954" max="7954" width="26.7109375" style="40" customWidth="1"/>
    <col min="7955" max="7990" width="0" style="40" hidden="1" customWidth="1"/>
    <col min="7991" max="8002" width="9.140625" style="40" customWidth="1"/>
    <col min="8003" max="8003" width="8.42578125" style="40" customWidth="1"/>
    <col min="8004" max="8015" width="8.7109375" style="40" customWidth="1"/>
    <col min="8016" max="8208" width="9.140625" style="40"/>
    <col min="8209" max="8209" width="6" style="40" customWidth="1"/>
    <col min="8210" max="8210" width="26.7109375" style="40" customWidth="1"/>
    <col min="8211" max="8246" width="0" style="40" hidden="1" customWidth="1"/>
    <col min="8247" max="8258" width="9.140625" style="40" customWidth="1"/>
    <col min="8259" max="8259" width="8.42578125" style="40" customWidth="1"/>
    <col min="8260" max="8271" width="8.7109375" style="40" customWidth="1"/>
    <col min="8272" max="8464" width="9.140625" style="40"/>
    <col min="8465" max="8465" width="6" style="40" customWidth="1"/>
    <col min="8466" max="8466" width="26.7109375" style="40" customWidth="1"/>
    <col min="8467" max="8502" width="0" style="40" hidden="1" customWidth="1"/>
    <col min="8503" max="8514" width="9.140625" style="40" customWidth="1"/>
    <col min="8515" max="8515" width="8.42578125" style="40" customWidth="1"/>
    <col min="8516" max="8527" width="8.7109375" style="40" customWidth="1"/>
    <col min="8528" max="8720" width="9.140625" style="40"/>
    <col min="8721" max="8721" width="6" style="40" customWidth="1"/>
    <col min="8722" max="8722" width="26.7109375" style="40" customWidth="1"/>
    <col min="8723" max="8758" width="0" style="40" hidden="1" customWidth="1"/>
    <col min="8759" max="8770" width="9.140625" style="40" customWidth="1"/>
    <col min="8771" max="8771" width="8.42578125" style="40" customWidth="1"/>
    <col min="8772" max="8783" width="8.7109375" style="40" customWidth="1"/>
    <col min="8784" max="8976" width="9.140625" style="40"/>
    <col min="8977" max="8977" width="6" style="40" customWidth="1"/>
    <col min="8978" max="8978" width="26.7109375" style="40" customWidth="1"/>
    <col min="8979" max="9014" width="0" style="40" hidden="1" customWidth="1"/>
    <col min="9015" max="9026" width="9.140625" style="40" customWidth="1"/>
    <col min="9027" max="9027" width="8.42578125" style="40" customWidth="1"/>
    <col min="9028" max="9039" width="8.7109375" style="40" customWidth="1"/>
    <col min="9040" max="9232" width="9.140625" style="40"/>
    <col min="9233" max="9233" width="6" style="40" customWidth="1"/>
    <col min="9234" max="9234" width="26.7109375" style="40" customWidth="1"/>
    <col min="9235" max="9270" width="0" style="40" hidden="1" customWidth="1"/>
    <col min="9271" max="9282" width="9.140625" style="40" customWidth="1"/>
    <col min="9283" max="9283" width="8.42578125" style="40" customWidth="1"/>
    <col min="9284" max="9295" width="8.7109375" style="40" customWidth="1"/>
    <col min="9296" max="9488" width="9.140625" style="40"/>
    <col min="9489" max="9489" width="6" style="40" customWidth="1"/>
    <col min="9490" max="9490" width="26.7109375" style="40" customWidth="1"/>
    <col min="9491" max="9526" width="0" style="40" hidden="1" customWidth="1"/>
    <col min="9527" max="9538" width="9.140625" style="40" customWidth="1"/>
    <col min="9539" max="9539" width="8.42578125" style="40" customWidth="1"/>
    <col min="9540" max="9551" width="8.7109375" style="40" customWidth="1"/>
    <col min="9552" max="9744" width="9.140625" style="40"/>
    <col min="9745" max="9745" width="6" style="40" customWidth="1"/>
    <col min="9746" max="9746" width="26.7109375" style="40" customWidth="1"/>
    <col min="9747" max="9782" width="0" style="40" hidden="1" customWidth="1"/>
    <col min="9783" max="9794" width="9.140625" style="40" customWidth="1"/>
    <col min="9795" max="9795" width="8.42578125" style="40" customWidth="1"/>
    <col min="9796" max="9807" width="8.7109375" style="40" customWidth="1"/>
    <col min="9808" max="10000" width="9.140625" style="40"/>
    <col min="10001" max="10001" width="6" style="40" customWidth="1"/>
    <col min="10002" max="10002" width="26.7109375" style="40" customWidth="1"/>
    <col min="10003" max="10038" width="0" style="40" hidden="1" customWidth="1"/>
    <col min="10039" max="10050" width="9.140625" style="40" customWidth="1"/>
    <col min="10051" max="10051" width="8.42578125" style="40" customWidth="1"/>
    <col min="10052" max="10063" width="8.7109375" style="40" customWidth="1"/>
    <col min="10064" max="10256" width="9.140625" style="40"/>
    <col min="10257" max="10257" width="6" style="40" customWidth="1"/>
    <col min="10258" max="10258" width="26.7109375" style="40" customWidth="1"/>
    <col min="10259" max="10294" width="0" style="40" hidden="1" customWidth="1"/>
    <col min="10295" max="10306" width="9.140625" style="40" customWidth="1"/>
    <col min="10307" max="10307" width="8.42578125" style="40" customWidth="1"/>
    <col min="10308" max="10319" width="8.7109375" style="40" customWidth="1"/>
    <col min="10320" max="10512" width="9.140625" style="40"/>
    <col min="10513" max="10513" width="6" style="40" customWidth="1"/>
    <col min="10514" max="10514" width="26.7109375" style="40" customWidth="1"/>
    <col min="10515" max="10550" width="0" style="40" hidden="1" customWidth="1"/>
    <col min="10551" max="10562" width="9.140625" style="40" customWidth="1"/>
    <col min="10563" max="10563" width="8.42578125" style="40" customWidth="1"/>
    <col min="10564" max="10575" width="8.7109375" style="40" customWidth="1"/>
    <col min="10576" max="10768" width="9.140625" style="40"/>
    <col min="10769" max="10769" width="6" style="40" customWidth="1"/>
    <col min="10770" max="10770" width="26.7109375" style="40" customWidth="1"/>
    <col min="10771" max="10806" width="0" style="40" hidden="1" customWidth="1"/>
    <col min="10807" max="10818" width="9.140625" style="40" customWidth="1"/>
    <col min="10819" max="10819" width="8.42578125" style="40" customWidth="1"/>
    <col min="10820" max="10831" width="8.7109375" style="40" customWidth="1"/>
    <col min="10832" max="11024" width="9.140625" style="40"/>
    <col min="11025" max="11025" width="6" style="40" customWidth="1"/>
    <col min="11026" max="11026" width="26.7109375" style="40" customWidth="1"/>
    <col min="11027" max="11062" width="0" style="40" hidden="1" customWidth="1"/>
    <col min="11063" max="11074" width="9.140625" style="40" customWidth="1"/>
    <col min="11075" max="11075" width="8.42578125" style="40" customWidth="1"/>
    <col min="11076" max="11087" width="8.7109375" style="40" customWidth="1"/>
    <col min="11088" max="11280" width="9.140625" style="40"/>
    <col min="11281" max="11281" width="6" style="40" customWidth="1"/>
    <col min="11282" max="11282" width="26.7109375" style="40" customWidth="1"/>
    <col min="11283" max="11318" width="0" style="40" hidden="1" customWidth="1"/>
    <col min="11319" max="11330" width="9.140625" style="40" customWidth="1"/>
    <col min="11331" max="11331" width="8.42578125" style="40" customWidth="1"/>
    <col min="11332" max="11343" width="8.7109375" style="40" customWidth="1"/>
    <col min="11344" max="11536" width="9.140625" style="40"/>
    <col min="11537" max="11537" width="6" style="40" customWidth="1"/>
    <col min="11538" max="11538" width="26.7109375" style="40" customWidth="1"/>
    <col min="11539" max="11574" width="0" style="40" hidden="1" customWidth="1"/>
    <col min="11575" max="11586" width="9.140625" style="40" customWidth="1"/>
    <col min="11587" max="11587" width="8.42578125" style="40" customWidth="1"/>
    <col min="11588" max="11599" width="8.7109375" style="40" customWidth="1"/>
    <col min="11600" max="11792" width="9.140625" style="40"/>
    <col min="11793" max="11793" width="6" style="40" customWidth="1"/>
    <col min="11794" max="11794" width="26.7109375" style="40" customWidth="1"/>
    <col min="11795" max="11830" width="0" style="40" hidden="1" customWidth="1"/>
    <col min="11831" max="11842" width="9.140625" style="40" customWidth="1"/>
    <col min="11843" max="11843" width="8.42578125" style="40" customWidth="1"/>
    <col min="11844" max="11855" width="8.7109375" style="40" customWidth="1"/>
    <col min="11856" max="12048" width="9.140625" style="40"/>
    <col min="12049" max="12049" width="6" style="40" customWidth="1"/>
    <col min="12050" max="12050" width="26.7109375" style="40" customWidth="1"/>
    <col min="12051" max="12086" width="0" style="40" hidden="1" customWidth="1"/>
    <col min="12087" max="12098" width="9.140625" style="40" customWidth="1"/>
    <col min="12099" max="12099" width="8.42578125" style="40" customWidth="1"/>
    <col min="12100" max="12111" width="8.7109375" style="40" customWidth="1"/>
    <col min="12112" max="12304" width="9.140625" style="40"/>
    <col min="12305" max="12305" width="6" style="40" customWidth="1"/>
    <col min="12306" max="12306" width="26.7109375" style="40" customWidth="1"/>
    <col min="12307" max="12342" width="0" style="40" hidden="1" customWidth="1"/>
    <col min="12343" max="12354" width="9.140625" style="40" customWidth="1"/>
    <col min="12355" max="12355" width="8.42578125" style="40" customWidth="1"/>
    <col min="12356" max="12367" width="8.7109375" style="40" customWidth="1"/>
    <col min="12368" max="12560" width="9.140625" style="40"/>
    <col min="12561" max="12561" width="6" style="40" customWidth="1"/>
    <col min="12562" max="12562" width="26.7109375" style="40" customWidth="1"/>
    <col min="12563" max="12598" width="0" style="40" hidden="1" customWidth="1"/>
    <col min="12599" max="12610" width="9.140625" style="40" customWidth="1"/>
    <col min="12611" max="12611" width="8.42578125" style="40" customWidth="1"/>
    <col min="12612" max="12623" width="8.7109375" style="40" customWidth="1"/>
    <col min="12624" max="12816" width="9.140625" style="40"/>
    <col min="12817" max="12817" width="6" style="40" customWidth="1"/>
    <col min="12818" max="12818" width="26.7109375" style="40" customWidth="1"/>
    <col min="12819" max="12854" width="0" style="40" hidden="1" customWidth="1"/>
    <col min="12855" max="12866" width="9.140625" style="40" customWidth="1"/>
    <col min="12867" max="12867" width="8.42578125" style="40" customWidth="1"/>
    <col min="12868" max="12879" width="8.7109375" style="40" customWidth="1"/>
    <col min="12880" max="13072" width="9.140625" style="40"/>
    <col min="13073" max="13073" width="6" style="40" customWidth="1"/>
    <col min="13074" max="13074" width="26.7109375" style="40" customWidth="1"/>
    <col min="13075" max="13110" width="0" style="40" hidden="1" customWidth="1"/>
    <col min="13111" max="13122" width="9.140625" style="40" customWidth="1"/>
    <col min="13123" max="13123" width="8.42578125" style="40" customWidth="1"/>
    <col min="13124" max="13135" width="8.7109375" style="40" customWidth="1"/>
    <col min="13136" max="13328" width="9.140625" style="40"/>
    <col min="13329" max="13329" width="6" style="40" customWidth="1"/>
    <col min="13330" max="13330" width="26.7109375" style="40" customWidth="1"/>
    <col min="13331" max="13366" width="0" style="40" hidden="1" customWidth="1"/>
    <col min="13367" max="13378" width="9.140625" style="40" customWidth="1"/>
    <col min="13379" max="13379" width="8.42578125" style="40" customWidth="1"/>
    <col min="13380" max="13391" width="8.7109375" style="40" customWidth="1"/>
    <col min="13392" max="13584" width="9.140625" style="40"/>
    <col min="13585" max="13585" width="6" style="40" customWidth="1"/>
    <col min="13586" max="13586" width="26.7109375" style="40" customWidth="1"/>
    <col min="13587" max="13622" width="0" style="40" hidden="1" customWidth="1"/>
    <col min="13623" max="13634" width="9.140625" style="40" customWidth="1"/>
    <col min="13635" max="13635" width="8.42578125" style="40" customWidth="1"/>
    <col min="13636" max="13647" width="8.7109375" style="40" customWidth="1"/>
    <col min="13648" max="13840" width="9.140625" style="40"/>
    <col min="13841" max="13841" width="6" style="40" customWidth="1"/>
    <col min="13842" max="13842" width="26.7109375" style="40" customWidth="1"/>
    <col min="13843" max="13878" width="0" style="40" hidden="1" customWidth="1"/>
    <col min="13879" max="13890" width="9.140625" style="40" customWidth="1"/>
    <col min="13891" max="13891" width="8.42578125" style="40" customWidth="1"/>
    <col min="13892" max="13903" width="8.7109375" style="40" customWidth="1"/>
    <col min="13904" max="14096" width="9.140625" style="40"/>
    <col min="14097" max="14097" width="6" style="40" customWidth="1"/>
    <col min="14098" max="14098" width="26.7109375" style="40" customWidth="1"/>
    <col min="14099" max="14134" width="0" style="40" hidden="1" customWidth="1"/>
    <col min="14135" max="14146" width="9.140625" style="40" customWidth="1"/>
    <col min="14147" max="14147" width="8.42578125" style="40" customWidth="1"/>
    <col min="14148" max="14159" width="8.7109375" style="40" customWidth="1"/>
    <col min="14160" max="14352" width="9.140625" style="40"/>
    <col min="14353" max="14353" width="6" style="40" customWidth="1"/>
    <col min="14354" max="14354" width="26.7109375" style="40" customWidth="1"/>
    <col min="14355" max="14390" width="0" style="40" hidden="1" customWidth="1"/>
    <col min="14391" max="14402" width="9.140625" style="40" customWidth="1"/>
    <col min="14403" max="14403" width="8.42578125" style="40" customWidth="1"/>
    <col min="14404" max="14415" width="8.7109375" style="40" customWidth="1"/>
    <col min="14416" max="14608" width="9.140625" style="40"/>
    <col min="14609" max="14609" width="6" style="40" customWidth="1"/>
    <col min="14610" max="14610" width="26.7109375" style="40" customWidth="1"/>
    <col min="14611" max="14646" width="0" style="40" hidden="1" customWidth="1"/>
    <col min="14647" max="14658" width="9.140625" style="40" customWidth="1"/>
    <col min="14659" max="14659" width="8.42578125" style="40" customWidth="1"/>
    <col min="14660" max="14671" width="8.7109375" style="40" customWidth="1"/>
    <col min="14672" max="14864" width="9.140625" style="40"/>
    <col min="14865" max="14865" width="6" style="40" customWidth="1"/>
    <col min="14866" max="14866" width="26.7109375" style="40" customWidth="1"/>
    <col min="14867" max="14902" width="0" style="40" hidden="1" customWidth="1"/>
    <col min="14903" max="14914" width="9.140625" style="40" customWidth="1"/>
    <col min="14915" max="14915" width="8.42578125" style="40" customWidth="1"/>
    <col min="14916" max="14927" width="8.7109375" style="40" customWidth="1"/>
    <col min="14928" max="15120" width="9.140625" style="40"/>
    <col min="15121" max="15121" width="6" style="40" customWidth="1"/>
    <col min="15122" max="15122" width="26.7109375" style="40" customWidth="1"/>
    <col min="15123" max="15158" width="0" style="40" hidden="1" customWidth="1"/>
    <col min="15159" max="15170" width="9.140625" style="40" customWidth="1"/>
    <col min="15171" max="15171" width="8.42578125" style="40" customWidth="1"/>
    <col min="15172" max="15183" width="8.7109375" style="40" customWidth="1"/>
    <col min="15184" max="15376" width="9.140625" style="40"/>
    <col min="15377" max="15377" width="6" style="40" customWidth="1"/>
    <col min="15378" max="15378" width="26.7109375" style="40" customWidth="1"/>
    <col min="15379" max="15414" width="0" style="40" hidden="1" customWidth="1"/>
    <col min="15415" max="15426" width="9.140625" style="40" customWidth="1"/>
    <col min="15427" max="15427" width="8.42578125" style="40" customWidth="1"/>
    <col min="15428" max="15439" width="8.7109375" style="40" customWidth="1"/>
    <col min="15440" max="15632" width="9.140625" style="40"/>
    <col min="15633" max="15633" width="6" style="40" customWidth="1"/>
    <col min="15634" max="15634" width="26.7109375" style="40" customWidth="1"/>
    <col min="15635" max="15670" width="0" style="40" hidden="1" customWidth="1"/>
    <col min="15671" max="15682" width="9.140625" style="40" customWidth="1"/>
    <col min="15683" max="15683" width="8.42578125" style="40" customWidth="1"/>
    <col min="15684" max="15695" width="8.7109375" style="40" customWidth="1"/>
    <col min="15696" max="15888" width="9.140625" style="40"/>
    <col min="15889" max="15889" width="6" style="40" customWidth="1"/>
    <col min="15890" max="15890" width="26.7109375" style="40" customWidth="1"/>
    <col min="15891" max="15926" width="0" style="40" hidden="1" customWidth="1"/>
    <col min="15927" max="15938" width="9.140625" style="40" customWidth="1"/>
    <col min="15939" max="15939" width="8.42578125" style="40" customWidth="1"/>
    <col min="15940" max="15951" width="8.7109375" style="40" customWidth="1"/>
    <col min="15952" max="16144" width="9.140625" style="40"/>
    <col min="16145" max="16145" width="6" style="40" customWidth="1"/>
    <col min="16146" max="16146" width="26.7109375" style="40" customWidth="1"/>
    <col min="16147" max="16182" width="0" style="40" hidden="1" customWidth="1"/>
    <col min="16183" max="16194" width="9.140625" style="40" customWidth="1"/>
    <col min="16195" max="16195" width="8.42578125" style="40" customWidth="1"/>
    <col min="16196" max="16207" width="8.7109375" style="40" customWidth="1"/>
    <col min="16208" max="16384" width="9.140625" style="40"/>
  </cols>
  <sheetData>
    <row r="1" spans="1:82" ht="19.149999999999999" customHeight="1" x14ac:dyDescent="0.25">
      <c r="A1" s="49">
        <v>12</v>
      </c>
      <c r="B1" s="273" t="s">
        <v>62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82" ht="15" customHeight="1" x14ac:dyDescent="0.25">
      <c r="A2" s="274">
        <v>15</v>
      </c>
      <c r="B2" s="274"/>
      <c r="C2" s="275"/>
      <c r="D2" s="275"/>
      <c r="E2" s="275"/>
      <c r="F2" s="275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2" ht="19.899999999999999" customHeight="1" x14ac:dyDescent="0.25">
      <c r="A3" s="267" t="s">
        <v>0</v>
      </c>
      <c r="B3" s="269" t="s">
        <v>59</v>
      </c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1"/>
      <c r="AO3" s="282" t="s">
        <v>60</v>
      </c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  <c r="BI3" s="282"/>
      <c r="BJ3" s="282"/>
      <c r="BK3" s="282"/>
      <c r="BL3" s="282"/>
      <c r="BM3" s="282"/>
      <c r="BN3" s="282"/>
      <c r="BO3" s="282"/>
      <c r="BP3" s="282"/>
      <c r="BQ3" s="282"/>
      <c r="BR3" s="282"/>
      <c r="BS3" s="282"/>
      <c r="BT3" s="282"/>
      <c r="BU3" s="282"/>
      <c r="BV3" s="282"/>
      <c r="BW3" s="282"/>
      <c r="BX3" s="282"/>
      <c r="BY3" s="282"/>
      <c r="BZ3" s="282"/>
    </row>
    <row r="4" spans="1:82" s="80" customFormat="1" ht="12" x14ac:dyDescent="0.2">
      <c r="A4" s="268"/>
      <c r="B4" s="115" t="s">
        <v>55</v>
      </c>
      <c r="C4" s="115" t="s">
        <v>35</v>
      </c>
      <c r="D4" s="116" t="s">
        <v>36</v>
      </c>
      <c r="E4" s="116" t="s">
        <v>37</v>
      </c>
      <c r="F4" s="116" t="s">
        <v>38</v>
      </c>
      <c r="G4" s="116" t="s">
        <v>39</v>
      </c>
      <c r="H4" s="116" t="s">
        <v>40</v>
      </c>
      <c r="I4" s="116" t="s">
        <v>41</v>
      </c>
      <c r="J4" s="116" t="s">
        <v>42</v>
      </c>
      <c r="K4" s="116" t="s">
        <v>43</v>
      </c>
      <c r="L4" s="116" t="s">
        <v>44</v>
      </c>
      <c r="M4" s="116" t="s">
        <v>45</v>
      </c>
      <c r="N4" s="116" t="s">
        <v>34</v>
      </c>
      <c r="O4" s="116" t="s">
        <v>89</v>
      </c>
      <c r="P4" s="116" t="s">
        <v>103</v>
      </c>
      <c r="Q4" s="116" t="s">
        <v>104</v>
      </c>
      <c r="R4" s="116" t="s">
        <v>38</v>
      </c>
      <c r="S4" s="116" t="str">
        <f>Вкл.ЮЛ.вал.!S4</f>
        <v>май.21</v>
      </c>
      <c r="T4" s="116" t="s">
        <v>107</v>
      </c>
      <c r="U4" s="116" t="s">
        <v>108</v>
      </c>
      <c r="V4" s="116" t="s">
        <v>109</v>
      </c>
      <c r="W4" s="116" t="s">
        <v>111</v>
      </c>
      <c r="X4" s="116" t="s">
        <v>112</v>
      </c>
      <c r="Y4" s="116" t="s">
        <v>113</v>
      </c>
      <c r="Z4" s="116" t="s">
        <v>114</v>
      </c>
      <c r="AA4" s="116" t="s">
        <v>115</v>
      </c>
      <c r="AB4" s="116" t="s">
        <v>117</v>
      </c>
      <c r="AC4" s="116" t="s">
        <v>118</v>
      </c>
      <c r="AD4" s="116" t="s">
        <v>119</v>
      </c>
      <c r="AE4" s="116" t="s">
        <v>122</v>
      </c>
      <c r="AF4" s="116" t="s">
        <v>130</v>
      </c>
      <c r="AG4" s="116" t="s">
        <v>133</v>
      </c>
      <c r="AH4" s="116" t="s">
        <v>174</v>
      </c>
      <c r="AI4" s="116" t="s">
        <v>175</v>
      </c>
      <c r="AJ4" s="116" t="s">
        <v>176</v>
      </c>
      <c r="AK4" s="116" t="s">
        <v>177</v>
      </c>
      <c r="AL4" s="116" t="s">
        <v>184</v>
      </c>
      <c r="AM4" s="116" t="str">
        <f>Вкл.ЮЛ.вал.!AM4</f>
        <v>янв.23</v>
      </c>
      <c r="AO4" s="114" t="s">
        <v>55</v>
      </c>
      <c r="AP4" s="114" t="s">
        <v>35</v>
      </c>
      <c r="AQ4" s="114" t="s">
        <v>36</v>
      </c>
      <c r="AR4" s="114" t="s">
        <v>37</v>
      </c>
      <c r="AS4" s="114" t="s">
        <v>38</v>
      </c>
      <c r="AT4" s="114" t="s">
        <v>39</v>
      </c>
      <c r="AU4" s="114" t="s">
        <v>40</v>
      </c>
      <c r="AV4" s="114" t="s">
        <v>41</v>
      </c>
      <c r="AW4" s="114" t="s">
        <v>42</v>
      </c>
      <c r="AX4" s="114" t="s">
        <v>43</v>
      </c>
      <c r="AY4" s="114" t="s">
        <v>44</v>
      </c>
      <c r="AZ4" s="114" t="s">
        <v>45</v>
      </c>
      <c r="BA4" s="114" t="s">
        <v>34</v>
      </c>
      <c r="BB4" s="114" t="s">
        <v>89</v>
      </c>
      <c r="BC4" s="114" t="str">
        <f>КРЕДИТЫ!Q59</f>
        <v>фев.21</v>
      </c>
      <c r="BD4" s="114" t="str">
        <f>КРЕДИТЫ!R59</f>
        <v>мар.21</v>
      </c>
      <c r="BE4" s="114" t="str">
        <f>КРЕДИТЫ!S59</f>
        <v>апр.21</v>
      </c>
      <c r="BF4" s="114" t="str">
        <f>КРЕДИТЫ!T59</f>
        <v>май.21</v>
      </c>
      <c r="BG4" s="114" t="s">
        <v>107</v>
      </c>
      <c r="BH4" s="114" t="s">
        <v>108</v>
      </c>
      <c r="BI4" s="114" t="s">
        <v>109</v>
      </c>
      <c r="BJ4" s="114" t="s">
        <v>111</v>
      </c>
      <c r="BK4" s="114" t="s">
        <v>112</v>
      </c>
      <c r="BL4" s="114" t="s">
        <v>113</v>
      </c>
      <c r="BM4" s="114" t="s">
        <v>114</v>
      </c>
      <c r="BN4" s="114" t="s">
        <v>115</v>
      </c>
      <c r="BO4" s="114" t="s">
        <v>117</v>
      </c>
      <c r="BP4" s="114" t="s">
        <v>118</v>
      </c>
      <c r="BQ4" s="114" t="s">
        <v>119</v>
      </c>
      <c r="BR4" s="114" t="s">
        <v>122</v>
      </c>
      <c r="BS4" s="114" t="s">
        <v>130</v>
      </c>
      <c r="BT4" s="114" t="s">
        <v>133</v>
      </c>
      <c r="BU4" s="114" t="s">
        <v>174</v>
      </c>
      <c r="BV4" s="114" t="s">
        <v>175</v>
      </c>
      <c r="BW4" s="114" t="s">
        <v>176</v>
      </c>
      <c r="BX4" s="114" t="s">
        <v>177</v>
      </c>
      <c r="BY4" s="114" t="s">
        <v>184</v>
      </c>
      <c r="BZ4" s="114" t="str">
        <f>КРЕДИТЫ!AN59</f>
        <v>янв.23</v>
      </c>
    </row>
    <row r="5" spans="1:82" ht="15.75" x14ac:dyDescent="0.25">
      <c r="A5" s="63" t="s">
        <v>5</v>
      </c>
      <c r="B5" s="64">
        <v>8.5198249098271805</v>
      </c>
      <c r="C5" s="64">
        <v>8.4617887779113108</v>
      </c>
      <c r="D5" s="64">
        <v>8.3500027619184891</v>
      </c>
      <c r="E5" s="64">
        <v>8.2944496303805693</v>
      </c>
      <c r="F5" s="64">
        <v>8.5943961235873907</v>
      </c>
      <c r="G5" s="64">
        <v>8.4739705135900305</v>
      </c>
      <c r="H5" s="64">
        <v>8.7402189978873093</v>
      </c>
      <c r="I5" s="64">
        <v>8.40375726712114</v>
      </c>
      <c r="J5" s="64">
        <v>8.5798343364540894</v>
      </c>
      <c r="K5" s="64">
        <v>12.4962767152052</v>
      </c>
      <c r="L5" s="64">
        <v>10.0462809383353</v>
      </c>
      <c r="M5" s="64">
        <v>9.4730535321241494</v>
      </c>
      <c r="N5" s="64">
        <v>9.7347619452028393</v>
      </c>
      <c r="O5" s="64">
        <v>11.94534017601657</v>
      </c>
      <c r="P5" s="64">
        <v>12.885059187843652</v>
      </c>
      <c r="Q5" s="180">
        <v>11.427402852624001</v>
      </c>
      <c r="R5" s="180">
        <v>14.013097155672551</v>
      </c>
      <c r="S5" s="180">
        <v>12.883818505384477</v>
      </c>
      <c r="T5" s="180">
        <v>14.199835264969948</v>
      </c>
      <c r="U5" s="180">
        <v>14.288090439022572</v>
      </c>
      <c r="V5" s="180">
        <v>12.331027593679039</v>
      </c>
      <c r="W5" s="180">
        <v>13.039459506892666</v>
      </c>
      <c r="X5" s="180">
        <v>11.271329753297398</v>
      </c>
      <c r="Y5" s="180">
        <v>10.139328523411578</v>
      </c>
      <c r="Z5" s="180">
        <v>9.9613232714172142</v>
      </c>
      <c r="AA5" s="180">
        <v>10.072775756516339</v>
      </c>
      <c r="AB5" s="180">
        <v>9.1609446534542851</v>
      </c>
      <c r="AC5" s="180">
        <v>12.624810362927068</v>
      </c>
      <c r="AD5" s="180">
        <v>13.293724198796825</v>
      </c>
      <c r="AE5" s="180">
        <v>12.994489079649849</v>
      </c>
      <c r="AF5" s="180">
        <v>12.346491656092899</v>
      </c>
      <c r="AG5" s="180">
        <v>9.9119519189015968</v>
      </c>
      <c r="AH5" s="180">
        <v>7.1917179717215118</v>
      </c>
      <c r="AI5" s="180">
        <v>6.4374204435753839</v>
      </c>
      <c r="AJ5" s="180">
        <v>4.2422652213026302</v>
      </c>
      <c r="AK5" s="180">
        <v>5.9744616394637644</v>
      </c>
      <c r="AL5" s="180">
        <v>5.1941207437277361</v>
      </c>
      <c r="AM5" s="180">
        <f>IFERROR(VLOOKUP(A5,Обнов[],$A$1,FALSE),"-")</f>
        <v>3.1645299595869645</v>
      </c>
      <c r="AO5" s="61">
        <v>6.4908600056338202</v>
      </c>
      <c r="AP5" s="61">
        <v>6.4429991701036</v>
      </c>
      <c r="AQ5" s="61">
        <v>6.0630173334059396</v>
      </c>
      <c r="AR5" s="61">
        <v>7.7452220741610098</v>
      </c>
      <c r="AS5" s="61">
        <v>8.1487830456739996</v>
      </c>
      <c r="AT5" s="61">
        <v>7.5429840840212403</v>
      </c>
      <c r="AU5" s="61">
        <v>8.6990054989580194</v>
      </c>
      <c r="AV5" s="61">
        <v>5.5821015421042199</v>
      </c>
      <c r="AW5" s="61">
        <v>6.9299683686308402</v>
      </c>
      <c r="AX5" s="61">
        <v>15.8717408686515</v>
      </c>
      <c r="AY5" s="61">
        <v>12.110071028220499</v>
      </c>
      <c r="AZ5" s="61">
        <v>11.4612628151402</v>
      </c>
      <c r="BA5" s="61">
        <v>13.463027960188146</v>
      </c>
      <c r="BB5" s="61">
        <v>10.853120321783155</v>
      </c>
      <c r="BC5" s="61">
        <v>9.9593154735492018</v>
      </c>
      <c r="BD5" s="183">
        <v>9.2062722531720507</v>
      </c>
      <c r="BE5" s="183">
        <v>8.348691912606709</v>
      </c>
      <c r="BF5" s="183">
        <v>11.18345304812644</v>
      </c>
      <c r="BG5" s="183">
        <v>8.5030773295249578</v>
      </c>
      <c r="BH5" s="183">
        <v>14.579339318603109</v>
      </c>
      <c r="BI5" s="183">
        <v>13.225563839586695</v>
      </c>
      <c r="BJ5" s="183">
        <v>13.315054462203978</v>
      </c>
      <c r="BK5" s="183">
        <v>10.503299431034559</v>
      </c>
      <c r="BL5" s="183">
        <v>4.7355383105276339</v>
      </c>
      <c r="BM5" s="183">
        <v>3.0073925639304218</v>
      </c>
      <c r="BN5" s="183">
        <v>7.0067072584433179</v>
      </c>
      <c r="BO5" s="183">
        <v>3.0631305242850666</v>
      </c>
      <c r="BP5" s="183">
        <v>12.246319247281228</v>
      </c>
      <c r="BQ5" s="183">
        <v>13.076901011622702</v>
      </c>
      <c r="BR5" s="183">
        <v>13.71429292332499</v>
      </c>
      <c r="BS5" s="183">
        <v>9.2495109867805798</v>
      </c>
      <c r="BT5" s="183">
        <v>5.9042662386458904</v>
      </c>
      <c r="BU5" s="183">
        <v>0.9612580417153791</v>
      </c>
      <c r="BV5" s="183">
        <v>0.51000000000000012</v>
      </c>
      <c r="BW5" s="183">
        <v>0.50989750699152714</v>
      </c>
      <c r="BX5" s="183">
        <v>0.50999897152419815</v>
      </c>
      <c r="BY5" s="183">
        <v>0.51</v>
      </c>
      <c r="BZ5" s="183">
        <f>IFERROR(VLOOKUP(A5,Обнов[],$A$2,FALSE),"-")</f>
        <v>0.49831664613980398</v>
      </c>
    </row>
    <row r="6" spans="1:82" ht="15.75" x14ac:dyDescent="0.25">
      <c r="A6" s="63" t="s">
        <v>6</v>
      </c>
      <c r="B6" s="64">
        <v>9.5624876693878793</v>
      </c>
      <c r="C6" s="64">
        <v>8.3078987601531207</v>
      </c>
      <c r="D6" s="64">
        <v>7.4505868619969799</v>
      </c>
      <c r="E6" s="64">
        <v>7.7352144808996499</v>
      </c>
      <c r="F6" s="64">
        <v>8.3563006021775799</v>
      </c>
      <c r="G6" s="64">
        <v>8.9591100083199997</v>
      </c>
      <c r="H6" s="64">
        <v>7.5728501007589699</v>
      </c>
      <c r="I6" s="64">
        <v>6.8851999425186703</v>
      </c>
      <c r="J6" s="64">
        <v>7.2583125701683002</v>
      </c>
      <c r="K6" s="64">
        <v>10.7107156606152</v>
      </c>
      <c r="L6" s="64">
        <v>11.330015476363201</v>
      </c>
      <c r="M6" s="64">
        <v>12.2408411380539</v>
      </c>
      <c r="N6" s="64">
        <v>11.822589562865913</v>
      </c>
      <c r="O6" s="64">
        <v>14.06192447570721</v>
      </c>
      <c r="P6" s="64">
        <v>13.306947423302882</v>
      </c>
      <c r="Q6" s="180">
        <v>13.487937160713299</v>
      </c>
      <c r="R6" s="180">
        <v>13.464219118879006</v>
      </c>
      <c r="S6" s="180">
        <v>14.018807010009274</v>
      </c>
      <c r="T6" s="180">
        <v>14.167451031742122</v>
      </c>
      <c r="U6" s="180">
        <v>14.932211005953731</v>
      </c>
      <c r="V6" s="180">
        <v>13.972629217922757</v>
      </c>
      <c r="W6" s="180">
        <v>14.578349572050252</v>
      </c>
      <c r="X6" s="180">
        <v>13.367233685813638</v>
      </c>
      <c r="Y6" s="180">
        <v>11.29247241106831</v>
      </c>
      <c r="Z6" s="180">
        <v>11.140352271522827</v>
      </c>
      <c r="AA6" s="180">
        <v>10.636429520549207</v>
      </c>
      <c r="AB6" s="180">
        <v>9.568695262486246</v>
      </c>
      <c r="AC6" s="180">
        <v>13.363184753195302</v>
      </c>
      <c r="AD6" s="180">
        <v>14.396209399669209</v>
      </c>
      <c r="AE6" s="180">
        <v>14.581683129118483</v>
      </c>
      <c r="AF6" s="180">
        <v>13.9130058142336</v>
      </c>
      <c r="AG6" s="180">
        <v>9.6005836299674794</v>
      </c>
      <c r="AH6" s="180">
        <v>7.1564603271411045</v>
      </c>
      <c r="AI6" s="180">
        <v>6.3943177250710939</v>
      </c>
      <c r="AJ6" s="180">
        <v>7.218123621267523</v>
      </c>
      <c r="AK6" s="180">
        <v>6.3216559479339045</v>
      </c>
      <c r="AL6" s="180">
        <v>6.3026258223959974</v>
      </c>
      <c r="AM6" s="180">
        <f>IFERROR(VLOOKUP(A6,Обнов[],$A$1,FALSE),"-")</f>
        <v>7.8298547455481309</v>
      </c>
      <c r="AO6" s="61">
        <v>6.5507335027906999</v>
      </c>
      <c r="AP6" s="61">
        <v>6.1064914660562</v>
      </c>
      <c r="AQ6" s="61">
        <v>5.9528678848581</v>
      </c>
      <c r="AR6" s="61">
        <v>6.3563148733599597</v>
      </c>
      <c r="AS6" s="61">
        <v>8.2086533969052802</v>
      </c>
      <c r="AT6" s="61">
        <v>7.8598448167411297</v>
      </c>
      <c r="AU6" s="61">
        <v>8.1523764357783097</v>
      </c>
      <c r="AV6" s="61">
        <v>7.4560056002757298</v>
      </c>
      <c r="AW6" s="61">
        <v>7.7902428904734098</v>
      </c>
      <c r="AX6" s="61">
        <v>14.4640341320864</v>
      </c>
      <c r="AY6" s="61">
        <v>16.535585858252801</v>
      </c>
      <c r="AZ6" s="61">
        <v>16.428306516013802</v>
      </c>
      <c r="BA6" s="61">
        <v>15.009692084425481</v>
      </c>
      <c r="BB6" s="61">
        <v>13.635272595051537</v>
      </c>
      <c r="BC6" s="61">
        <v>13.515424459382773</v>
      </c>
      <c r="BD6" s="183">
        <v>11.5233780036033</v>
      </c>
      <c r="BE6" s="183">
        <v>11.182118437240735</v>
      </c>
      <c r="BF6" s="183">
        <v>11.227346198423447</v>
      </c>
      <c r="BG6" s="183">
        <v>13.423284274744603</v>
      </c>
      <c r="BH6" s="183">
        <v>13.081102420264518</v>
      </c>
      <c r="BI6" s="183">
        <v>13.033299146461395</v>
      </c>
      <c r="BJ6" s="183">
        <v>12.462026252722076</v>
      </c>
      <c r="BK6" s="183">
        <v>10.172234201889207</v>
      </c>
      <c r="BL6" s="183">
        <v>6.0783976419702803</v>
      </c>
      <c r="BM6" s="183">
        <v>4.4596784884181906</v>
      </c>
      <c r="BN6" s="183">
        <v>3.3519476440208638</v>
      </c>
      <c r="BO6" s="183">
        <v>4.1893525635716689</v>
      </c>
      <c r="BP6" s="183">
        <v>16.392546274598384</v>
      </c>
      <c r="BQ6" s="183">
        <v>13.734224259401731</v>
      </c>
      <c r="BR6" s="183">
        <v>13.669951778899533</v>
      </c>
      <c r="BS6" s="183">
        <v>8.8366254338933103</v>
      </c>
      <c r="BT6" s="183">
        <v>6.1025931568304568</v>
      </c>
      <c r="BU6" s="183">
        <v>2.7061453854801814</v>
      </c>
      <c r="BV6" s="183">
        <v>0.51511879284131601</v>
      </c>
      <c r="BW6" s="183">
        <v>4.4820268212887751</v>
      </c>
      <c r="BX6" s="183">
        <v>0.84166491848492819</v>
      </c>
      <c r="BY6" s="183">
        <v>1.6903897204321829</v>
      </c>
      <c r="BZ6" s="183">
        <f>IFERROR(VLOOKUP(A6,Обнов[],$A$2,FALSE),"-")</f>
        <v>1.6899609659046571</v>
      </c>
    </row>
    <row r="7" spans="1:82" ht="15.75" x14ac:dyDescent="0.25">
      <c r="A7" s="63" t="s">
        <v>8</v>
      </c>
      <c r="B7" s="64">
        <v>9.5092195810397495</v>
      </c>
      <c r="C7" s="64">
        <v>9.3318469038631502</v>
      </c>
      <c r="D7" s="64">
        <v>9.0703971338512304</v>
      </c>
      <c r="E7" s="64">
        <v>8.8874619933930603</v>
      </c>
      <c r="F7" s="64">
        <v>9.7389527871705699</v>
      </c>
      <c r="G7" s="64">
        <v>10.553448967366901</v>
      </c>
      <c r="H7" s="64">
        <v>11.1975518050728</v>
      </c>
      <c r="I7" s="64">
        <v>7.2612010284743702</v>
      </c>
      <c r="J7" s="64">
        <v>10.324078887549099</v>
      </c>
      <c r="K7" s="64">
        <v>16.562123341239602</v>
      </c>
      <c r="L7" s="64">
        <v>14.803315037227501</v>
      </c>
      <c r="M7" s="64">
        <v>14.7536198902423</v>
      </c>
      <c r="N7" s="64">
        <v>13.591320797591022</v>
      </c>
      <c r="O7" s="64">
        <v>13.951887382624928</v>
      </c>
      <c r="P7" s="64">
        <v>14.30042671318366</v>
      </c>
      <c r="Q7" s="180">
        <v>12.246493079485701</v>
      </c>
      <c r="R7" s="180">
        <v>11.408929693909799</v>
      </c>
      <c r="S7" s="180">
        <v>11.544983891359509</v>
      </c>
      <c r="T7" s="180">
        <v>11.944073897695416</v>
      </c>
      <c r="U7" s="180">
        <v>12.769283888536016</v>
      </c>
      <c r="V7" s="180">
        <v>13.345178866499385</v>
      </c>
      <c r="W7" s="180">
        <v>14.190827624956432</v>
      </c>
      <c r="X7" s="180">
        <v>12.425855634617362</v>
      </c>
      <c r="Y7" s="180">
        <v>11.406914547098088</v>
      </c>
      <c r="Z7" s="180">
        <v>10.651440771951579</v>
      </c>
      <c r="AA7" s="180">
        <v>8.4371431088348245</v>
      </c>
      <c r="AB7" s="180">
        <v>7.8835802473624375</v>
      </c>
      <c r="AC7" s="180">
        <v>15.028134308590303</v>
      </c>
      <c r="AD7" s="180">
        <v>16.982004847146499</v>
      </c>
      <c r="AE7" s="180">
        <v>12.999304464516264</v>
      </c>
      <c r="AF7" s="180">
        <v>10.454164331968199</v>
      </c>
      <c r="AG7" s="180">
        <v>7.976990365609498</v>
      </c>
      <c r="AH7" s="180">
        <v>1.8808889521216661</v>
      </c>
      <c r="AI7" s="180">
        <v>1.0865491073233005</v>
      </c>
      <c r="AJ7" s="180">
        <v>0.5771962097396437</v>
      </c>
      <c r="AK7" s="180">
        <v>1.6491923127709089</v>
      </c>
      <c r="AL7" s="180">
        <v>0.96683749741311875</v>
      </c>
      <c r="AM7" s="180">
        <f>IFERROR(VLOOKUP(A7,Обнов[],$A$1,FALSE),"-")</f>
        <v>0.97044383696347336</v>
      </c>
      <c r="AO7" s="61">
        <v>6.5360184676839701</v>
      </c>
      <c r="AP7" s="61">
        <v>6.4321546564454604</v>
      </c>
      <c r="AQ7" s="61">
        <v>6.1364610432649096</v>
      </c>
      <c r="AR7" s="61">
        <v>6.4242112974165</v>
      </c>
      <c r="AS7" s="61">
        <v>8.8142204686007997</v>
      </c>
      <c r="AT7" s="61">
        <v>9.99575755631842</v>
      </c>
      <c r="AU7" s="61">
        <v>9.6424993451127605</v>
      </c>
      <c r="AV7" s="61">
        <v>6.2596639908601697</v>
      </c>
      <c r="AW7" s="61">
        <v>7.6271250788012104</v>
      </c>
      <c r="AX7" s="61">
        <v>13.8984107318042</v>
      </c>
      <c r="AY7" s="61">
        <v>13.3395023341258</v>
      </c>
      <c r="AZ7" s="61">
        <v>12.2896948766028</v>
      </c>
      <c r="BA7" s="61">
        <v>11.774401814482074</v>
      </c>
      <c r="BB7" s="61">
        <v>11.345680934374275</v>
      </c>
      <c r="BC7" s="61">
        <v>10.619235943494603</v>
      </c>
      <c r="BD7" s="183">
        <v>10.279928238282301</v>
      </c>
      <c r="BE7" s="183">
        <v>9.3010071804269447</v>
      </c>
      <c r="BF7" s="183">
        <v>8.6734053939302402</v>
      </c>
      <c r="BG7" s="183">
        <v>8.1202588990795537</v>
      </c>
      <c r="BH7" s="183">
        <v>8.1173421750117534</v>
      </c>
      <c r="BI7" s="183">
        <v>8.4292684895794885</v>
      </c>
      <c r="BJ7" s="183">
        <v>7.4382306888956355</v>
      </c>
      <c r="BK7" s="183">
        <v>6.1508618627012455</v>
      </c>
      <c r="BL7" s="183">
        <v>5.2735338123332376</v>
      </c>
      <c r="BM7" s="183">
        <v>2.6481062758786056</v>
      </c>
      <c r="BN7" s="183">
        <v>2.0769465008350667</v>
      </c>
      <c r="BO7" s="183">
        <v>2.0108006582114335</v>
      </c>
      <c r="BP7" s="183">
        <v>7.7652310591316445</v>
      </c>
      <c r="BQ7" s="183">
        <v>11.333842506647448</v>
      </c>
      <c r="BR7" s="183">
        <v>9.2434203903619157</v>
      </c>
      <c r="BS7" s="183">
        <v>4.7835980200981698</v>
      </c>
      <c r="BT7" s="183">
        <v>0.98056137776839225</v>
      </c>
      <c r="BU7" s="183">
        <v>0.81983853233485049</v>
      </c>
      <c r="BV7" s="183">
        <v>0.4768846984338464</v>
      </c>
      <c r="BW7" s="183">
        <v>0.39787288565072404</v>
      </c>
      <c r="BX7" s="183">
        <v>0.10144639567408842</v>
      </c>
      <c r="BY7" s="183">
        <v>9.9868223491603486E-2</v>
      </c>
      <c r="BZ7" s="183">
        <f>IFERROR(VLOOKUP(A7,Обнов[],$A$2,FALSE),"-")</f>
        <v>0.1</v>
      </c>
    </row>
    <row r="8" spans="1:82" ht="15.75" x14ac:dyDescent="0.25">
      <c r="A8" s="63" t="s">
        <v>9</v>
      </c>
      <c r="B8" s="64">
        <v>9.3855837006820604</v>
      </c>
      <c r="C8" s="64">
        <v>8.7803678719942102</v>
      </c>
      <c r="D8" s="64">
        <v>9.1512457885740002</v>
      </c>
      <c r="E8" s="64">
        <v>8.4983719160822506</v>
      </c>
      <c r="F8" s="64">
        <v>10.364532899496099</v>
      </c>
      <c r="G8" s="64">
        <v>10.659756151117801</v>
      </c>
      <c r="H8" s="64">
        <v>10.7786875014241</v>
      </c>
      <c r="I8" s="64">
        <v>9.7665462487405694</v>
      </c>
      <c r="J8" s="64">
        <v>8.8273985578022192</v>
      </c>
      <c r="K8" s="64">
        <v>17.816257207105501</v>
      </c>
      <c r="L8" s="64">
        <v>15.0007536264857</v>
      </c>
      <c r="M8" s="64">
        <v>14.2009054669268</v>
      </c>
      <c r="N8" s="64">
        <v>14.331422459253075</v>
      </c>
      <c r="O8" s="64">
        <v>15.478991525570651</v>
      </c>
      <c r="P8" s="64">
        <v>14.245272505071151</v>
      </c>
      <c r="Q8" s="180">
        <v>13.917377133995601</v>
      </c>
      <c r="R8" s="180">
        <v>13.60634546530871</v>
      </c>
      <c r="S8" s="180">
        <v>14.166364015234974</v>
      </c>
      <c r="T8" s="180">
        <v>14.13921749707295</v>
      </c>
      <c r="U8" s="180">
        <v>14.440273764521342</v>
      </c>
      <c r="V8" s="180">
        <v>14.531480711247145</v>
      </c>
      <c r="W8" s="180">
        <v>13.992819664906296</v>
      </c>
      <c r="X8" s="180">
        <v>12.783145789034798</v>
      </c>
      <c r="Y8" s="180">
        <v>11.296290791292646</v>
      </c>
      <c r="Z8" s="180">
        <v>9.2795885999379433</v>
      </c>
      <c r="AA8" s="180">
        <v>9.3034911819125146</v>
      </c>
      <c r="AB8" s="180">
        <v>9.1156846009410142</v>
      </c>
      <c r="AC8" s="180">
        <v>19.621738599584166</v>
      </c>
      <c r="AD8" s="180">
        <v>21.447617605512939</v>
      </c>
      <c r="AE8" s="180">
        <v>20.323422129392483</v>
      </c>
      <c r="AF8" s="180">
        <v>17.8126533938932</v>
      </c>
      <c r="AG8" s="180">
        <v>12.444625454675881</v>
      </c>
      <c r="AH8" s="180">
        <v>9.6769490338177206</v>
      </c>
      <c r="AI8" s="180">
        <v>6.684916729573807</v>
      </c>
      <c r="AJ8" s="180">
        <v>4.3876062946255256</v>
      </c>
      <c r="AK8" s="180">
        <v>4.7956267104979808</v>
      </c>
      <c r="AL8" s="180">
        <v>5.5058404366143447</v>
      </c>
      <c r="AM8" s="180">
        <f>IFERROR(VLOOKUP(A8,Обнов[],$A$1,FALSE),"-")</f>
        <v>7.5391809418839877</v>
      </c>
      <c r="AO8" s="61">
        <v>6.5424239809522602</v>
      </c>
      <c r="AP8" s="61">
        <v>6.4067273734991197</v>
      </c>
      <c r="AQ8" s="61">
        <v>6.1139570043838898</v>
      </c>
      <c r="AR8" s="61">
        <v>7.7612266915626398</v>
      </c>
      <c r="AS8" s="61">
        <v>9.2213657042081998</v>
      </c>
      <c r="AT8" s="61">
        <v>9.7191383670094602</v>
      </c>
      <c r="AU8" s="61">
        <v>7.7045736132306502</v>
      </c>
      <c r="AV8" s="61">
        <v>7.7509688899915501</v>
      </c>
      <c r="AW8" s="61">
        <v>6.73289277222979</v>
      </c>
      <c r="AX8" s="61">
        <v>16.0368738927259</v>
      </c>
      <c r="AY8" s="61">
        <v>11.4312182144928</v>
      </c>
      <c r="AZ8" s="61">
        <v>11.0798919675576</v>
      </c>
      <c r="BA8" s="61">
        <v>10.90353823800735</v>
      </c>
      <c r="BB8" s="61">
        <v>11.696213339158001</v>
      </c>
      <c r="BC8" s="61">
        <v>11.285620376810106</v>
      </c>
      <c r="BD8" s="183">
        <v>10.9054252106093</v>
      </c>
      <c r="BE8" s="183">
        <v>8.7015006856563044</v>
      </c>
      <c r="BF8" s="183">
        <v>10.57655708194704</v>
      </c>
      <c r="BG8" s="183">
        <v>10.495967909903568</v>
      </c>
      <c r="BH8" s="183">
        <v>10.747283887219364</v>
      </c>
      <c r="BI8" s="183">
        <v>11.312445184676182</v>
      </c>
      <c r="BJ8" s="183">
        <v>10.718380375325514</v>
      </c>
      <c r="BK8" s="183">
        <v>9.9801241185241913</v>
      </c>
      <c r="BL8" s="183">
        <v>7.7616019698689733</v>
      </c>
      <c r="BM8" s="183">
        <v>5.8613797101199721</v>
      </c>
      <c r="BN8" s="183">
        <v>3.2500468470522654</v>
      </c>
      <c r="BO8" s="183">
        <v>3.7918507085007604</v>
      </c>
      <c r="BP8" s="183">
        <v>17.672773997730751</v>
      </c>
      <c r="BQ8" s="183">
        <v>13.638488944411325</v>
      </c>
      <c r="BR8" s="183">
        <v>11.050085333535726</v>
      </c>
      <c r="BS8" s="183">
        <v>9.1685618291574507</v>
      </c>
      <c r="BT8" s="183">
        <v>5.661203511232765</v>
      </c>
      <c r="BU8" s="183">
        <v>5.6576521822107351</v>
      </c>
      <c r="BV8" s="183">
        <v>4.2119729225708262</v>
      </c>
      <c r="BW8" s="183">
        <v>0.68093230123719894</v>
      </c>
      <c r="BX8" s="183">
        <v>0.81557350067410173</v>
      </c>
      <c r="BY8" s="183">
        <v>0.94605561953870554</v>
      </c>
      <c r="BZ8" s="183">
        <f>IFERROR(VLOOKUP(A8,Обнов[],$A$2,FALSE),"-")</f>
        <v>2.3775495207691257</v>
      </c>
    </row>
    <row r="9" spans="1:82" ht="15.75" x14ac:dyDescent="0.25">
      <c r="A9" s="63" t="s">
        <v>110</v>
      </c>
      <c r="B9" s="64">
        <v>9.0669448948994908</v>
      </c>
      <c r="C9" s="64">
        <v>9.1738603114650701</v>
      </c>
      <c r="D9" s="64">
        <v>8.5096388224008592</v>
      </c>
      <c r="E9" s="64">
        <v>9.0755383648175805</v>
      </c>
      <c r="F9" s="64">
        <v>10.476012944109399</v>
      </c>
      <c r="G9" s="64">
        <v>10.238081303704099</v>
      </c>
      <c r="H9" s="64">
        <v>10.5160898440224</v>
      </c>
      <c r="I9" s="64">
        <v>9.8483921684221194</v>
      </c>
      <c r="J9" s="64">
        <v>9.6850403528347808</v>
      </c>
      <c r="K9" s="64">
        <v>15.795481915640799</v>
      </c>
      <c r="L9" s="64">
        <v>15.6407182200282</v>
      </c>
      <c r="M9" s="64">
        <v>15.893752406247</v>
      </c>
      <c r="N9" s="64">
        <v>15.707876926130398</v>
      </c>
      <c r="O9" s="64">
        <v>15.242840763618982</v>
      </c>
      <c r="P9" s="64">
        <v>15.92327848427148</v>
      </c>
      <c r="Q9" s="180">
        <v>15.1537250258034</v>
      </c>
      <c r="R9" s="180">
        <v>14.89979596940273</v>
      </c>
      <c r="S9" s="180">
        <v>15.040028059283918</v>
      </c>
      <c r="T9" s="180">
        <v>15.028456109946603</v>
      </c>
      <c r="U9" s="180">
        <v>14.895104969120807</v>
      </c>
      <c r="V9" s="180">
        <v>14.817247694088614</v>
      </c>
      <c r="W9" s="180">
        <v>14.668811045576184</v>
      </c>
      <c r="X9" s="180">
        <v>12.495595694947109</v>
      </c>
      <c r="Y9" s="180">
        <v>11.641008441290454</v>
      </c>
      <c r="Z9" s="180">
        <v>10.149273266827647</v>
      </c>
      <c r="AA9" s="180">
        <v>9.0562600902098858</v>
      </c>
      <c r="AB9" s="180">
        <v>8.5511935087936504</v>
      </c>
      <c r="AC9" s="180">
        <v>17.662019043610979</v>
      </c>
      <c r="AD9" s="180">
        <v>22.020536532806084</v>
      </c>
      <c r="AE9" s="180">
        <v>17.679787792580253</v>
      </c>
      <c r="AF9" s="180">
        <v>15.220923663048801</v>
      </c>
      <c r="AG9" s="180">
        <v>11.05630219048555</v>
      </c>
      <c r="AH9" s="180">
        <v>8.6744704620485908</v>
      </c>
      <c r="AI9" s="180">
        <v>6.750050663727162</v>
      </c>
      <c r="AJ9" s="180">
        <v>5.8943617460474291</v>
      </c>
      <c r="AK9" s="180">
        <v>5.7995463881480989</v>
      </c>
      <c r="AL9" s="180">
        <v>4.8765327127713567</v>
      </c>
      <c r="AM9" s="180">
        <f>IFERROR(VLOOKUP(A9,Обнов[],$A$1,FALSE),"-")</f>
        <v>4.276784413157233</v>
      </c>
      <c r="AO9" s="61">
        <v>6.3899687569476704</v>
      </c>
      <c r="AP9" s="61">
        <v>6.3743717010714098</v>
      </c>
      <c r="AQ9" s="61">
        <v>5.9839212227244696</v>
      </c>
      <c r="AR9" s="61">
        <v>6.2456160982780098</v>
      </c>
      <c r="AS9" s="61">
        <v>7.4788038878304901</v>
      </c>
      <c r="AT9" s="61">
        <v>7.5531486487539397</v>
      </c>
      <c r="AU9" s="61">
        <v>7.2485392898989396</v>
      </c>
      <c r="AV9" s="61">
        <v>4.1672508035133697</v>
      </c>
      <c r="AW9" s="61">
        <v>7.1003475722075402</v>
      </c>
      <c r="AX9" s="61">
        <v>10.932097668291201</v>
      </c>
      <c r="AY9" s="61">
        <v>10.311670460422601</v>
      </c>
      <c r="AZ9" s="61">
        <v>9.6679341684060596</v>
      </c>
      <c r="BA9" s="61">
        <v>9.8295166196732602</v>
      </c>
      <c r="BB9" s="61">
        <v>8.1090633568565362</v>
      </c>
      <c r="BC9" s="61">
        <v>7.7019089684785413</v>
      </c>
      <c r="BD9" s="183">
        <v>7.1986399227857598</v>
      </c>
      <c r="BE9" s="183">
        <v>6.5327692956002155</v>
      </c>
      <c r="BF9" s="183">
        <v>8.1697397786898822</v>
      </c>
      <c r="BG9" s="183">
        <v>6.8611721203787246</v>
      </c>
      <c r="BH9" s="183">
        <v>4.7515130302688098</v>
      </c>
      <c r="BI9" s="183">
        <v>4.706121893689688</v>
      </c>
      <c r="BJ9" s="183">
        <v>3.7896650622444801</v>
      </c>
      <c r="BK9" s="183">
        <v>4.973532260778927</v>
      </c>
      <c r="BL9" s="183">
        <v>4.1608200711143635</v>
      </c>
      <c r="BM9" s="183">
        <v>2.092013356938367</v>
      </c>
      <c r="BN9" s="183">
        <v>1.029788091317982</v>
      </c>
      <c r="BO9" s="183">
        <v>0.93599725472016204</v>
      </c>
      <c r="BP9" s="183">
        <v>11.797833477132158</v>
      </c>
      <c r="BQ9" s="183">
        <v>9.420506866597437</v>
      </c>
      <c r="BR9" s="183">
        <v>7.3250823051473875</v>
      </c>
      <c r="BS9" s="183">
        <v>4.2215456060527297</v>
      </c>
      <c r="BT9" s="183">
        <v>1.2628300735459166</v>
      </c>
      <c r="BU9" s="183">
        <v>0.3579737270184879</v>
      </c>
      <c r="BV9" s="183">
        <v>0.31331725811909461</v>
      </c>
      <c r="BW9" s="183">
        <v>0.17668873666591745</v>
      </c>
      <c r="BX9" s="183">
        <v>0.15846339805173637</v>
      </c>
      <c r="BY9" s="183">
        <v>0.15725137079160048</v>
      </c>
      <c r="BZ9" s="183">
        <f>IFERROR(VLOOKUP(A9,Обнов[],$A$2,FALSE),"-")</f>
        <v>0.1694557954745744</v>
      </c>
    </row>
    <row r="10" spans="1:82" ht="15.75" x14ac:dyDescent="0.25">
      <c r="A10" s="63" t="s">
        <v>10</v>
      </c>
      <c r="B10" s="64">
        <v>8.0562026375646703</v>
      </c>
      <c r="C10" s="64">
        <v>8.2273638930086896</v>
      </c>
      <c r="D10" s="64">
        <v>8.22103258435736</v>
      </c>
      <c r="E10" s="64">
        <v>8.5722923297924591</v>
      </c>
      <c r="F10" s="64">
        <v>9.3323718329626395</v>
      </c>
      <c r="G10" s="64">
        <v>9.6115570982386291</v>
      </c>
      <c r="H10" s="64">
        <v>9.4404925693376303</v>
      </c>
      <c r="I10" s="64">
        <v>9.0027755644738594</v>
      </c>
      <c r="J10" s="64">
        <v>10.957724321084999</v>
      </c>
      <c r="K10" s="64">
        <v>13.0772094702315</v>
      </c>
      <c r="L10" s="64">
        <v>13.136000445161599</v>
      </c>
      <c r="M10" s="64">
        <v>13.258826936626599</v>
      </c>
      <c r="N10" s="64">
        <v>12.740250646888786</v>
      </c>
      <c r="O10" s="64">
        <v>13.054140483847467</v>
      </c>
      <c r="P10" s="64">
        <v>13.629728240904786</v>
      </c>
      <c r="Q10" s="180">
        <v>13.6534606076212</v>
      </c>
      <c r="R10" s="180">
        <v>14.356369927942293</v>
      </c>
      <c r="S10" s="180">
        <v>14.225823119360642</v>
      </c>
      <c r="T10" s="180">
        <v>14.178206881676397</v>
      </c>
      <c r="U10" s="180">
        <v>15.000256714288046</v>
      </c>
      <c r="V10" s="180">
        <v>16.266458998228181</v>
      </c>
      <c r="W10" s="180">
        <v>14.629545147851193</v>
      </c>
      <c r="X10" s="180">
        <v>13.632099123673099</v>
      </c>
      <c r="Y10" s="180">
        <v>11.337469155440477</v>
      </c>
      <c r="Z10" s="180">
        <v>7.8073629653434411</v>
      </c>
      <c r="AA10" s="180">
        <v>8.4852977270302539</v>
      </c>
      <c r="AB10" s="180">
        <v>7.8219694901673797</v>
      </c>
      <c r="AC10" s="180">
        <v>12.461192655860804</v>
      </c>
      <c r="AD10" s="180">
        <v>13.662968545398424</v>
      </c>
      <c r="AE10" s="180">
        <v>13.228438581064873</v>
      </c>
      <c r="AF10" s="180">
        <v>12.480051202338499</v>
      </c>
      <c r="AG10" s="180">
        <v>10.003979993648782</v>
      </c>
      <c r="AH10" s="180">
        <v>8.7392733087716667</v>
      </c>
      <c r="AI10" s="180">
        <v>4.9955219557796893</v>
      </c>
      <c r="AJ10" s="180">
        <v>4.2267444921197637</v>
      </c>
      <c r="AK10" s="180">
        <v>3.8789847131393165</v>
      </c>
      <c r="AL10" s="180">
        <v>3.1987516198468748</v>
      </c>
      <c r="AM10" s="180">
        <f>IFERROR(VLOOKUP(A10,Обнов[],$A$1,FALSE),"-")</f>
        <v>3.3018298731774989</v>
      </c>
      <c r="AN10" s="42"/>
      <c r="AO10" s="61">
        <v>5.9041199950597401</v>
      </c>
      <c r="AP10" s="61">
        <v>5.9543265519684798</v>
      </c>
      <c r="AQ10" s="61">
        <v>5.5612587256544304</v>
      </c>
      <c r="AR10" s="61">
        <v>6.06297374555791</v>
      </c>
      <c r="AS10" s="61">
        <v>6.7537803884593099</v>
      </c>
      <c r="AT10" s="61">
        <v>7.1509698177369696</v>
      </c>
      <c r="AU10" s="61">
        <v>7.3254461771024104</v>
      </c>
      <c r="AV10" s="61">
        <v>6.59194503599221</v>
      </c>
      <c r="AW10" s="61">
        <v>8.3887772396694498</v>
      </c>
      <c r="AX10" s="61">
        <v>12.139798490980899</v>
      </c>
      <c r="AY10" s="61">
        <v>10.531657911288899</v>
      </c>
      <c r="AZ10" s="61">
        <v>9.9747461711683894</v>
      </c>
      <c r="BA10" s="61">
        <v>9.5717116126072543</v>
      </c>
      <c r="BB10" s="61">
        <v>9.3406762860341601</v>
      </c>
      <c r="BC10" s="61">
        <v>8.7298225935481977</v>
      </c>
      <c r="BD10" s="183">
        <v>8.1721116187105292</v>
      </c>
      <c r="BE10" s="183">
        <v>9.7837184953226135</v>
      </c>
      <c r="BF10" s="183">
        <v>8.8682054870421112</v>
      </c>
      <c r="BG10" s="183">
        <v>10.250203581866463</v>
      </c>
      <c r="BH10" s="183">
        <v>9.8892637771773462</v>
      </c>
      <c r="BI10" s="183">
        <v>12.323431632321517</v>
      </c>
      <c r="BJ10" s="183">
        <v>12.20165906667544</v>
      </c>
      <c r="BK10" s="183">
        <v>10.158222778148282</v>
      </c>
      <c r="BL10" s="183">
        <v>3.2287330871797733</v>
      </c>
      <c r="BM10" s="183">
        <v>1.9177279812061383</v>
      </c>
      <c r="BN10" s="183">
        <v>1.5076609503349052</v>
      </c>
      <c r="BO10" s="183">
        <v>3.5178149759070867</v>
      </c>
      <c r="BP10" s="183">
        <v>11.275590726217793</v>
      </c>
      <c r="BQ10" s="183">
        <v>9.6856474673160111</v>
      </c>
      <c r="BR10" s="183">
        <v>11.159367804057295</v>
      </c>
      <c r="BS10" s="183">
        <v>7.5566225265483498</v>
      </c>
      <c r="BT10" s="183">
        <v>5.6653938915277307</v>
      </c>
      <c r="BU10" s="183">
        <v>2.6290175541117189</v>
      </c>
      <c r="BV10" s="183">
        <v>0.57223683276062676</v>
      </c>
      <c r="BW10" s="183">
        <v>0.47490941677330445</v>
      </c>
      <c r="BX10" s="183">
        <v>1.0766282970352365</v>
      </c>
      <c r="BY10" s="183">
        <v>0.34642030016325487</v>
      </c>
      <c r="BZ10" s="183">
        <f>IFERROR(VLOOKUP(A10,Обнов[],$A$2,FALSE),"-")</f>
        <v>0.36569352883918088</v>
      </c>
      <c r="CA10" s="42"/>
    </row>
    <row r="11" spans="1:82" ht="15.75" x14ac:dyDescent="0.25">
      <c r="A11" s="63" t="s">
        <v>7</v>
      </c>
      <c r="B11" s="64">
        <v>9.7885626029173007</v>
      </c>
      <c r="C11" s="64">
        <v>9.2791813234076201</v>
      </c>
      <c r="D11" s="64">
        <v>9.4062539265795699</v>
      </c>
      <c r="E11" s="64">
        <v>9.0764275694444798</v>
      </c>
      <c r="F11" s="64">
        <v>9.3176706903932498</v>
      </c>
      <c r="G11" s="64">
        <v>9.7515929478961993</v>
      </c>
      <c r="H11" s="64">
        <v>10.2080434120584</v>
      </c>
      <c r="I11" s="64">
        <v>12.383529795295299</v>
      </c>
      <c r="J11" s="64">
        <v>10.7953574439648</v>
      </c>
      <c r="K11" s="64">
        <v>16.827371206294998</v>
      </c>
      <c r="L11" s="64">
        <v>15.179661216601099</v>
      </c>
      <c r="M11" s="64">
        <v>11.8704210264632</v>
      </c>
      <c r="N11" s="64">
        <v>8.5735881751437937</v>
      </c>
      <c r="O11" s="64">
        <v>10.457042643373137</v>
      </c>
      <c r="P11" s="64">
        <v>4.2974714661997835</v>
      </c>
      <c r="Q11" s="180">
        <v>7.7091483849677402</v>
      </c>
      <c r="R11" s="180">
        <v>6.5758913562382109</v>
      </c>
      <c r="S11" s="180">
        <v>15.072233396111484</v>
      </c>
      <c r="T11" s="180">
        <v>13.563799285224453</v>
      </c>
      <c r="U11" s="180">
        <v>13.453997815114905</v>
      </c>
      <c r="V11" s="180">
        <v>14.343950977630358</v>
      </c>
      <c r="W11" s="180">
        <v>12.145965684883102</v>
      </c>
      <c r="X11" s="180">
        <v>11.127396123142743</v>
      </c>
      <c r="Y11" s="180">
        <v>10.26235845098455</v>
      </c>
      <c r="Z11" s="180">
        <v>8.55109637769168</v>
      </c>
      <c r="AA11" s="180">
        <v>8.9273490616015838</v>
      </c>
      <c r="AB11" s="180">
        <v>9.2395210230781881</v>
      </c>
      <c r="AC11" s="180">
        <v>14.147717177556189</v>
      </c>
      <c r="AD11" s="180">
        <v>17.312887361984039</v>
      </c>
      <c r="AE11" s="180">
        <v>12.446494366808523</v>
      </c>
      <c r="AF11" s="180">
        <v>15.9374163569017</v>
      </c>
      <c r="AG11" s="180">
        <v>15.346220476133656</v>
      </c>
      <c r="AH11" s="180">
        <v>12.041287752951838</v>
      </c>
      <c r="AI11" s="180">
        <v>4.4128106471454753</v>
      </c>
      <c r="AJ11" s="180">
        <v>3.9346312649823063</v>
      </c>
      <c r="AK11" s="180">
        <v>1.8384950463388536</v>
      </c>
      <c r="AL11" s="180">
        <v>4.069206007487109</v>
      </c>
      <c r="AM11" s="180">
        <f>IFERROR(VLOOKUP(A11,Обнов[],$A$1,FALSE),"-")</f>
        <v>4.3675235236845387</v>
      </c>
      <c r="AO11" s="61">
        <v>6.6</v>
      </c>
      <c r="AP11" s="61">
        <v>6.4998107727615304</v>
      </c>
      <c r="AQ11" s="61">
        <v>6.1362913548132498</v>
      </c>
      <c r="AR11" s="61">
        <v>6.34260637748684</v>
      </c>
      <c r="AS11" s="61">
        <v>8.5342919873464798</v>
      </c>
      <c r="AT11" s="61">
        <v>8.1578757870867999</v>
      </c>
      <c r="AU11" s="61">
        <v>7.5736796223056304</v>
      </c>
      <c r="AV11" s="61">
        <v>10.085411642629699</v>
      </c>
      <c r="AW11" s="61">
        <v>8.9636621519328905</v>
      </c>
      <c r="AX11" s="61">
        <v>15.9890815244952</v>
      </c>
      <c r="AY11" s="61">
        <v>11.528103889252501</v>
      </c>
      <c r="AZ11" s="61">
        <v>15.212862915947399</v>
      </c>
      <c r="BA11" s="61">
        <v>14.984830281199848</v>
      </c>
      <c r="BB11" s="61">
        <v>6.8950674451641785</v>
      </c>
      <c r="BC11" s="61">
        <v>9.518556163281918</v>
      </c>
      <c r="BD11" s="183">
        <v>10.0290839692181</v>
      </c>
      <c r="BE11" s="183">
        <v>11.694402441718101</v>
      </c>
      <c r="BF11" s="183">
        <v>11.390509929184235</v>
      </c>
      <c r="BG11" s="183">
        <v>11.272076643788331</v>
      </c>
      <c r="BH11" s="183">
        <v>11.359943091773971</v>
      </c>
      <c r="BI11" s="183">
        <v>10.278302678407297</v>
      </c>
      <c r="BJ11" s="183">
        <v>8.8603471231644129</v>
      </c>
      <c r="BK11" s="183">
        <v>7.370543483679989</v>
      </c>
      <c r="BL11" s="183">
        <v>6.4565023904053387</v>
      </c>
      <c r="BM11" s="183">
        <v>4.5283083029825608</v>
      </c>
      <c r="BN11" s="183">
        <v>3.3569874955329539</v>
      </c>
      <c r="BO11" s="183">
        <v>3.4513345434344922</v>
      </c>
      <c r="BP11" s="183">
        <v>8.1089181396376571</v>
      </c>
      <c r="BQ11" s="183">
        <v>13.745529658475828</v>
      </c>
      <c r="BR11" s="183">
        <v>12.975414412570634</v>
      </c>
      <c r="BS11" s="183">
        <v>9.4078983112471199</v>
      </c>
      <c r="BT11" s="183">
        <v>3.2218557193802719</v>
      </c>
      <c r="BU11" s="183">
        <v>1.8712283961933198</v>
      </c>
      <c r="BV11" s="183">
        <v>1.3000000000000002E-3</v>
      </c>
      <c r="BW11" s="183">
        <v>1.2999999999999995E-3</v>
      </c>
      <c r="BX11" s="183">
        <v>1.2999999999999997E-3</v>
      </c>
      <c r="BY11" s="183">
        <v>1.2999999999999999E-3</v>
      </c>
      <c r="BZ11" s="183">
        <f>IFERROR(VLOOKUP(A11,Обнов[],$A$2,FALSE),"-")</f>
        <v>1.2999999999999999E-3</v>
      </c>
    </row>
    <row r="12" spans="1:82" ht="15.75" x14ac:dyDescent="0.25">
      <c r="A12" s="63" t="s">
        <v>11</v>
      </c>
      <c r="B12" s="64">
        <v>8.5576960971399405</v>
      </c>
      <c r="C12" s="64">
        <v>8.5326348110231098</v>
      </c>
      <c r="D12" s="64">
        <v>9.0048610654357599</v>
      </c>
      <c r="E12" s="64">
        <v>8.7876265601202199</v>
      </c>
      <c r="F12" s="64">
        <v>11.266017303695</v>
      </c>
      <c r="G12" s="64">
        <v>12.429391808206701</v>
      </c>
      <c r="H12" s="64">
        <v>11.634065849653201</v>
      </c>
      <c r="I12" s="64">
        <v>10.7881938581874</v>
      </c>
      <c r="J12" s="64">
        <v>12.168404545416299</v>
      </c>
      <c r="K12" s="64">
        <v>15.3636867237982</v>
      </c>
      <c r="L12" s="64">
        <v>15.059304295205299</v>
      </c>
      <c r="M12" s="64">
        <v>16.947818647071198</v>
      </c>
      <c r="N12" s="64">
        <v>17.352782158338329</v>
      </c>
      <c r="O12" s="64">
        <v>17.130212672031821</v>
      </c>
      <c r="P12" s="64">
        <v>16.850828965924659</v>
      </c>
      <c r="Q12" s="180">
        <v>13.6911412171747</v>
      </c>
      <c r="R12" s="180">
        <v>14.216511671435759</v>
      </c>
      <c r="S12" s="180">
        <v>14.212288885938971</v>
      </c>
      <c r="T12" s="180">
        <v>14.864468360794033</v>
      </c>
      <c r="U12" s="180">
        <v>14.987280909980717</v>
      </c>
      <c r="V12" s="180">
        <v>15.94992725523203</v>
      </c>
      <c r="W12" s="180">
        <v>15.86660203208748</v>
      </c>
      <c r="X12" s="180">
        <v>14.952368468728412</v>
      </c>
      <c r="Y12" s="180">
        <v>12.545268005208374</v>
      </c>
      <c r="Z12" s="180">
        <v>11.588263240823085</v>
      </c>
      <c r="AA12" s="180">
        <v>10.968814911265019</v>
      </c>
      <c r="AB12" s="180">
        <v>10.679227502260352</v>
      </c>
      <c r="AC12" s="180">
        <v>16.520381419603503</v>
      </c>
      <c r="AD12" s="180">
        <v>19.472914067023659</v>
      </c>
      <c r="AE12" s="180">
        <v>20.264586051750609</v>
      </c>
      <c r="AF12" s="180">
        <v>16.0937195948569</v>
      </c>
      <c r="AG12" s="180">
        <v>12.317963140434754</v>
      </c>
      <c r="AH12" s="180">
        <v>9.0855249420547946</v>
      </c>
      <c r="AI12" s="180">
        <v>6.9169610581116938</v>
      </c>
      <c r="AJ12" s="180">
        <v>5.3161716772440721</v>
      </c>
      <c r="AK12" s="180">
        <v>7.5341834737645632</v>
      </c>
      <c r="AL12" s="180">
        <v>6.1179861879972881</v>
      </c>
      <c r="AM12" s="180">
        <f>IFERROR(VLOOKUP(A12,Обнов[],$A$1,FALSE),"-")</f>
        <v>5.8322313673036623</v>
      </c>
      <c r="AN12" s="42"/>
      <c r="AO12" s="61">
        <v>6.4751600983383701</v>
      </c>
      <c r="AP12" s="61">
        <v>6.3098907058044702</v>
      </c>
      <c r="AQ12" s="61">
        <v>6.0316270550900404</v>
      </c>
      <c r="AR12" s="61">
        <v>8.1978869568788593</v>
      </c>
      <c r="AS12" s="61">
        <v>9.2477895969189898</v>
      </c>
      <c r="AT12" s="61">
        <v>10.651090565982001</v>
      </c>
      <c r="AU12" s="61">
        <v>8.9521820601539996</v>
      </c>
      <c r="AV12" s="61">
        <v>5.4719399931819899</v>
      </c>
      <c r="AW12" s="61">
        <v>10.468157549635899</v>
      </c>
      <c r="AX12" s="61">
        <v>16.010312056310099</v>
      </c>
      <c r="AY12" s="61">
        <v>14.3548473326671</v>
      </c>
      <c r="AZ12" s="61">
        <v>14.5688962550461</v>
      </c>
      <c r="BA12" s="61">
        <v>11.668992800668265</v>
      </c>
      <c r="BB12" s="61">
        <v>11.544915957362898</v>
      </c>
      <c r="BC12" s="61">
        <v>8.4841168666995745</v>
      </c>
      <c r="BD12" s="183">
        <v>7.0761938801612603</v>
      </c>
      <c r="BE12" s="183">
        <v>7.3387173854927052</v>
      </c>
      <c r="BF12" s="183">
        <v>9.4401391383863675</v>
      </c>
      <c r="BG12" s="183">
        <v>9.3125028812689692</v>
      </c>
      <c r="BH12" s="183">
        <v>8.9825196060505217</v>
      </c>
      <c r="BI12" s="183">
        <v>9.3012182330647519</v>
      </c>
      <c r="BJ12" s="183">
        <v>6.3259490676019539</v>
      </c>
      <c r="BK12" s="183">
        <v>5.9073155507626307</v>
      </c>
      <c r="BL12" s="183">
        <v>4.8551346273495319</v>
      </c>
      <c r="BM12" s="183">
        <v>2.9753297160044583</v>
      </c>
      <c r="BN12" s="183">
        <v>3.1828735921244919</v>
      </c>
      <c r="BO12" s="183">
        <v>3.1252340033993495</v>
      </c>
      <c r="BP12" s="183">
        <v>8.2880233770236824</v>
      </c>
      <c r="BQ12" s="183">
        <v>10.443195639907243</v>
      </c>
      <c r="BR12" s="183">
        <v>11.988530900436444</v>
      </c>
      <c r="BS12" s="183">
        <v>9.1232344747042902</v>
      </c>
      <c r="BT12" s="183">
        <v>0.93753800109008256</v>
      </c>
      <c r="BU12" s="183">
        <v>1.3781264737458787</v>
      </c>
      <c r="BV12" s="183">
        <v>0.43116841952913643</v>
      </c>
      <c r="BW12" s="183">
        <v>5.8205111592757229E-2</v>
      </c>
      <c r="BX12" s="183">
        <v>0.91981036750851752</v>
      </c>
      <c r="BY12" s="183">
        <v>0.57380924485401841</v>
      </c>
      <c r="BZ12" s="183">
        <f>IFERROR(VLOOKUP(A12,Обнов[],$A$2,FALSE),"-")</f>
        <v>1.1250828016147583</v>
      </c>
      <c r="CA12" s="42"/>
    </row>
    <row r="13" spans="1:82" ht="15.75" x14ac:dyDescent="0.25">
      <c r="A13" s="63" t="s">
        <v>12</v>
      </c>
      <c r="B13" s="64">
        <v>9.1784422137527493</v>
      </c>
      <c r="C13" s="64">
        <v>8.9788179669030708</v>
      </c>
      <c r="D13" s="64">
        <v>9.8928531390134609</v>
      </c>
      <c r="E13" s="64">
        <v>8.1308875739645003</v>
      </c>
      <c r="F13" s="64">
        <v>9.1445936478281205</v>
      </c>
      <c r="G13" s="64">
        <v>11.9</v>
      </c>
      <c r="H13" s="64">
        <v>11.529925026776199</v>
      </c>
      <c r="I13" s="64">
        <v>8.5107569721115599</v>
      </c>
      <c r="J13" s="64">
        <v>4.9256809338521403</v>
      </c>
      <c r="K13" s="64">
        <v>23.836786980193999</v>
      </c>
      <c r="L13" s="64">
        <v>12.8399811038501</v>
      </c>
      <c r="M13" s="64">
        <v>13.8538650203422</v>
      </c>
      <c r="N13" s="64">
        <v>15.440545076047242</v>
      </c>
      <c r="O13" s="64">
        <v>15.123798358733881</v>
      </c>
      <c r="P13" s="64">
        <v>15.796136267754182</v>
      </c>
      <c r="Q13" s="180">
        <v>14.8517497377927</v>
      </c>
      <c r="R13" s="180">
        <v>8.2279796102678784</v>
      </c>
      <c r="S13" s="180">
        <v>12.39521427178914</v>
      </c>
      <c r="T13" s="180">
        <v>15.477355328522714</v>
      </c>
      <c r="U13" s="180">
        <v>15.296105502385947</v>
      </c>
      <c r="V13" s="180">
        <v>15.786577134727571</v>
      </c>
      <c r="W13" s="180">
        <v>15.135087628899537</v>
      </c>
      <c r="X13" s="180">
        <v>14.289316848156691</v>
      </c>
      <c r="Y13" s="180">
        <v>14.701117076642969</v>
      </c>
      <c r="Z13" s="180">
        <v>11.0392782226634</v>
      </c>
      <c r="AA13" s="180">
        <v>9.9523170325139052</v>
      </c>
      <c r="AB13" s="180">
        <v>8.7164584916478454</v>
      </c>
      <c r="AC13" s="180">
        <v>23.607293146239439</v>
      </c>
      <c r="AD13" s="180">
        <v>20.463128322783451</v>
      </c>
      <c r="AE13" s="180">
        <v>15.409488025063087</v>
      </c>
      <c r="AF13" s="180">
        <v>14.784882166419001</v>
      </c>
      <c r="AG13" s="180">
        <v>10.516586497473861</v>
      </c>
      <c r="AH13" s="180">
        <v>8.4514588668332262</v>
      </c>
      <c r="AI13" s="180">
        <v>8.1384158276363312</v>
      </c>
      <c r="AJ13" s="180">
        <v>3.8152393349440081</v>
      </c>
      <c r="AK13" s="180">
        <v>3.3024975673045733</v>
      </c>
      <c r="AL13" s="180">
        <v>1.1297271155953659</v>
      </c>
      <c r="AM13" s="180">
        <f>IFERROR(VLOOKUP(A13,Обнов[],$A$1,FALSE),"-")</f>
        <v>1.0684539443185177</v>
      </c>
      <c r="AN13" s="42"/>
      <c r="AO13" s="61">
        <v>6.7892617722483104</v>
      </c>
      <c r="AP13" s="61">
        <v>6.2615240111752204</v>
      </c>
      <c r="AQ13" s="61">
        <v>5.68145364766099</v>
      </c>
      <c r="AR13" s="61">
        <v>7.1943512106276897</v>
      </c>
      <c r="AS13" s="61">
        <v>9.4018869714542799</v>
      </c>
      <c r="AT13" s="61">
        <v>9.7999428269495095</v>
      </c>
      <c r="AU13" s="61">
        <v>10.3052886016887</v>
      </c>
      <c r="AV13" s="61">
        <v>9.1378340396568802</v>
      </c>
      <c r="AW13" s="61">
        <v>10.7966763699716</v>
      </c>
      <c r="AX13" s="61">
        <v>18.693746950844201</v>
      </c>
      <c r="AY13" s="61">
        <v>13.164633793874099</v>
      </c>
      <c r="AZ13" s="61">
        <v>14.698604847365701</v>
      </c>
      <c r="BA13" s="61">
        <v>13.850276675928983</v>
      </c>
      <c r="BB13" s="61">
        <v>14.023611261440273</v>
      </c>
      <c r="BC13" s="61">
        <v>13.100445143405913</v>
      </c>
      <c r="BD13" s="183">
        <v>12.296094775843899</v>
      </c>
      <c r="BE13" s="183">
        <v>12.280382390017683</v>
      </c>
      <c r="BF13" s="183">
        <v>12.876426730700702</v>
      </c>
      <c r="BG13" s="183">
        <v>13.665650659018173</v>
      </c>
      <c r="BH13" s="183">
        <v>13.128348163187392</v>
      </c>
      <c r="BI13" s="183">
        <v>12.834119799833378</v>
      </c>
      <c r="BJ13" s="183">
        <v>12.066597024350317</v>
      </c>
      <c r="BK13" s="183">
        <v>8.444782935705506</v>
      </c>
      <c r="BL13" s="183">
        <v>7.5393231751653564</v>
      </c>
      <c r="BM13" s="183">
        <v>4.2160161140563925</v>
      </c>
      <c r="BN13" s="183">
        <v>2.7504326796578704</v>
      </c>
      <c r="BO13" s="183">
        <v>1.9086476217404782</v>
      </c>
      <c r="BP13" s="183">
        <v>15.442620504335633</v>
      </c>
      <c r="BQ13" s="183">
        <v>16.53294487369552</v>
      </c>
      <c r="BR13" s="183">
        <v>9.49774275550174</v>
      </c>
      <c r="BS13" s="183">
        <v>8.7738621033582902</v>
      </c>
      <c r="BT13" s="183">
        <v>6.2156809045688073</v>
      </c>
      <c r="BU13" s="183">
        <v>4.5857906747836168</v>
      </c>
      <c r="BV13" s="183">
        <v>2.5002141672925915</v>
      </c>
      <c r="BW13" s="183">
        <v>0.99507237999113618</v>
      </c>
      <c r="BX13" s="183">
        <v>1.3396611456400112</v>
      </c>
      <c r="BY13" s="183">
        <v>1.1163322289817017</v>
      </c>
      <c r="BZ13" s="183">
        <f>IFERROR(VLOOKUP(A13,Обнов[],$A$2,FALSE),"-")</f>
        <v>1.2489248407290736</v>
      </c>
      <c r="CA13" s="42"/>
    </row>
    <row r="14" spans="1:82" ht="15.75" x14ac:dyDescent="0.25">
      <c r="A14" s="63" t="s">
        <v>13</v>
      </c>
      <c r="B14" s="64">
        <v>9.4839177654493998</v>
      </c>
      <c r="C14" s="64">
        <v>8.7530116855052196</v>
      </c>
      <c r="D14" s="64">
        <v>8.1280881213711194</v>
      </c>
      <c r="E14" s="64">
        <v>9.26581536435374</v>
      </c>
      <c r="F14" s="64">
        <v>9.31567499891149</v>
      </c>
      <c r="G14" s="64">
        <v>10.074502994316401</v>
      </c>
      <c r="H14" s="64">
        <v>9.6813672438356804</v>
      </c>
      <c r="I14" s="64">
        <v>8.9345766379872398</v>
      </c>
      <c r="J14" s="64">
        <v>13.664658130686901</v>
      </c>
      <c r="K14" s="64">
        <v>18.4104805360044</v>
      </c>
      <c r="L14" s="64">
        <v>16.742145677261</v>
      </c>
      <c r="M14" s="64">
        <v>16.052637249470099</v>
      </c>
      <c r="N14" s="64">
        <v>12.318660276118088</v>
      </c>
      <c r="O14" s="64">
        <v>14.52661662663311</v>
      </c>
      <c r="P14" s="64">
        <v>14.945468746824695</v>
      </c>
      <c r="Q14" s="180">
        <v>13.7746003795052</v>
      </c>
      <c r="R14" s="180">
        <v>14.369114186925033</v>
      </c>
      <c r="S14" s="180">
        <v>14.350306142643154</v>
      </c>
      <c r="T14" s="180">
        <v>14.009841917790617</v>
      </c>
      <c r="U14" s="180">
        <v>15.136204124057336</v>
      </c>
      <c r="V14" s="180">
        <v>14.596410492348857</v>
      </c>
      <c r="W14" s="180">
        <v>13.972040729536472</v>
      </c>
      <c r="X14" s="180">
        <v>13.498743728027073</v>
      </c>
      <c r="Y14" s="180">
        <v>11.118546676179196</v>
      </c>
      <c r="Z14" s="180">
        <v>9.6204854958153856</v>
      </c>
      <c r="AA14" s="180">
        <v>9.722076143391595</v>
      </c>
      <c r="AB14" s="180">
        <v>10.685543564431217</v>
      </c>
      <c r="AC14" s="180">
        <v>19.48023897764028</v>
      </c>
      <c r="AD14" s="180">
        <v>18.110556813782384</v>
      </c>
      <c r="AE14" s="180">
        <v>17.415315191233105</v>
      </c>
      <c r="AF14" s="180">
        <v>13.877059138554101</v>
      </c>
      <c r="AG14" s="180">
        <v>12.805363662209503</v>
      </c>
      <c r="AH14" s="180">
        <v>8.3473340280039068</v>
      </c>
      <c r="AI14" s="180">
        <v>3.0361376405438092</v>
      </c>
      <c r="AJ14" s="180">
        <v>2.0835172921265643</v>
      </c>
      <c r="AK14" s="180">
        <v>3.4123003150726352</v>
      </c>
      <c r="AL14" s="180">
        <v>3.7342140044599521</v>
      </c>
      <c r="AM14" s="180">
        <f>IFERROR(VLOOKUP(A14,Обнов[],$A$1,FALSE),"-")</f>
        <v>1.477137704313916</v>
      </c>
      <c r="AN14" s="42"/>
      <c r="AO14" s="61">
        <v>6.5644155338924497</v>
      </c>
      <c r="AP14" s="61">
        <v>6.4211423887670902</v>
      </c>
      <c r="AQ14" s="61">
        <v>6.1354582940999798</v>
      </c>
      <c r="AR14" s="61">
        <v>6.7994734739838503</v>
      </c>
      <c r="AS14" s="61">
        <v>9.6268850675643591</v>
      </c>
      <c r="AT14" s="61">
        <v>9.1958560938781009</v>
      </c>
      <c r="AU14" s="61">
        <v>7.9625611940243601</v>
      </c>
      <c r="AV14" s="61">
        <v>8.1990187327523394</v>
      </c>
      <c r="AW14" s="61">
        <v>9.3176544066489608</v>
      </c>
      <c r="AX14" s="61">
        <v>17.017161994775101</v>
      </c>
      <c r="AY14" s="61">
        <v>16.762078642119398</v>
      </c>
      <c r="AZ14" s="61">
        <v>15.6112902195822</v>
      </c>
      <c r="BA14" s="61">
        <v>14.296036137518676</v>
      </c>
      <c r="BB14" s="61">
        <v>13.271012281184866</v>
      </c>
      <c r="BC14" s="61">
        <v>12.008736827319433</v>
      </c>
      <c r="BD14" s="183">
        <v>11.805226333621601</v>
      </c>
      <c r="BE14" s="183">
        <v>11.341470366676344</v>
      </c>
      <c r="BF14" s="183">
        <v>11.683010703693073</v>
      </c>
      <c r="BG14" s="183">
        <v>11.08004069573591</v>
      </c>
      <c r="BH14" s="183">
        <v>11.244647032171493</v>
      </c>
      <c r="BI14" s="183">
        <v>12.360605775373484</v>
      </c>
      <c r="BJ14" s="183">
        <v>11.685014472609227</v>
      </c>
      <c r="BK14" s="183">
        <v>10.295274015294915</v>
      </c>
      <c r="BL14" s="183">
        <v>8.9156104794548341</v>
      </c>
      <c r="BM14" s="183">
        <v>6.5767547074517294</v>
      </c>
      <c r="BN14" s="183">
        <v>4.7182076896400895</v>
      </c>
      <c r="BO14" s="183">
        <v>5.4083226742574606</v>
      </c>
      <c r="BP14" s="183">
        <v>12.397139276827437</v>
      </c>
      <c r="BQ14" s="183">
        <v>11.777034138482003</v>
      </c>
      <c r="BR14" s="183">
        <v>12.795715222214731</v>
      </c>
      <c r="BS14" s="183">
        <v>8.0314840174814499</v>
      </c>
      <c r="BT14" s="183">
        <v>4.2581304877831734</v>
      </c>
      <c r="BU14" s="183">
        <v>1.9724949740282032</v>
      </c>
      <c r="BV14" s="183">
        <v>1.3007158777698384</v>
      </c>
      <c r="BW14" s="183">
        <v>3.1340538151248003</v>
      </c>
      <c r="BX14" s="183">
        <v>1.4371351347666192</v>
      </c>
      <c r="BY14" s="183">
        <v>1.6808411691815164</v>
      </c>
      <c r="BZ14" s="183">
        <f>IFERROR(VLOOKUP(A14,Обнов[],$A$2,FALSE),"-")</f>
        <v>2.0387018514012256</v>
      </c>
      <c r="CA14" s="42"/>
    </row>
    <row r="15" spans="1:82" ht="15.75" x14ac:dyDescent="0.25">
      <c r="A15" s="63" t="s">
        <v>14</v>
      </c>
      <c r="B15" s="64">
        <v>8.5974510500692904</v>
      </c>
      <c r="C15" s="64">
        <v>8.6540169237416702</v>
      </c>
      <c r="D15" s="64">
        <v>7.90374114850494</v>
      </c>
      <c r="E15" s="64">
        <v>8.5692466679577208</v>
      </c>
      <c r="F15" s="64">
        <v>10.469953379574701</v>
      </c>
      <c r="G15" s="64">
        <v>9.8406665864516896</v>
      </c>
      <c r="H15" s="64">
        <v>8.5158745342407105</v>
      </c>
      <c r="I15" s="64">
        <v>8.1516282573708203</v>
      </c>
      <c r="J15" s="64">
        <v>10.1008752323728</v>
      </c>
      <c r="K15" s="64">
        <v>10.772187906371901</v>
      </c>
      <c r="L15" s="64">
        <v>12.3452126150752</v>
      </c>
      <c r="M15" s="64">
        <v>10.693904109998901</v>
      </c>
      <c r="N15" s="64">
        <v>11.402055377630033</v>
      </c>
      <c r="O15" s="64">
        <v>12.509899745435117</v>
      </c>
      <c r="P15" s="64">
        <v>11.98005122922293</v>
      </c>
      <c r="Q15" s="180">
        <v>11.2177578752316</v>
      </c>
      <c r="R15" s="180">
        <v>15.080398976263027</v>
      </c>
      <c r="S15" s="180">
        <v>11.514453144219718</v>
      </c>
      <c r="T15" s="180">
        <v>12.710867092970437</v>
      </c>
      <c r="U15" s="180">
        <v>10.855750936559224</v>
      </c>
      <c r="V15" s="180">
        <v>11.343627288717538</v>
      </c>
      <c r="W15" s="180">
        <v>13.679596186728503</v>
      </c>
      <c r="X15" s="180">
        <v>10.167604411946957</v>
      </c>
      <c r="Y15" s="180">
        <v>10.715659016367113</v>
      </c>
      <c r="Z15" s="180">
        <v>12.253333333333334</v>
      </c>
      <c r="AA15" s="180">
        <v>8.7049251152073737</v>
      </c>
      <c r="AB15" s="180">
        <v>11.910714821869924</v>
      </c>
      <c r="AC15" s="180">
        <v>12.247182178042554</v>
      </c>
      <c r="AD15" s="180">
        <v>14.808823529411763</v>
      </c>
      <c r="AE15" s="180">
        <v>14.452854689398064</v>
      </c>
      <c r="AF15" s="180">
        <v>10.5355493998153</v>
      </c>
      <c r="AG15" s="180">
        <v>11.084438183626119</v>
      </c>
      <c r="AH15" s="180">
        <v>7.789685706195784</v>
      </c>
      <c r="AI15" s="180">
        <v>5.412598425196852</v>
      </c>
      <c r="AJ15" s="180">
        <v>8.1459940388363634</v>
      </c>
      <c r="AK15" s="180">
        <v>9.6183226926866183</v>
      </c>
      <c r="AL15" s="180">
        <v>7.3236818211460415</v>
      </c>
      <c r="AM15" s="180">
        <f>IFERROR(VLOOKUP(A15,Обнов[],$A$1,FALSE),"-")</f>
        <v>4.2025324469768917</v>
      </c>
      <c r="AN15" s="42"/>
      <c r="AO15" s="61">
        <v>6.7118037242663098</v>
      </c>
      <c r="AP15" s="61">
        <v>6.43443105943392</v>
      </c>
      <c r="AQ15" s="61">
        <v>6.1530248726105699</v>
      </c>
      <c r="AR15" s="61">
        <v>6.3508807114596904</v>
      </c>
      <c r="AS15" s="61">
        <v>9.15043454589315</v>
      </c>
      <c r="AT15" s="61">
        <v>8.6039270277484903</v>
      </c>
      <c r="AU15" s="61">
        <v>8.5821214873609595</v>
      </c>
      <c r="AV15" s="61">
        <v>5.46784122818051</v>
      </c>
      <c r="AW15" s="61">
        <v>7.5508644001605898</v>
      </c>
      <c r="AX15" s="61">
        <v>11.9643222243373</v>
      </c>
      <c r="AY15" s="61">
        <v>13.7150171218194</v>
      </c>
      <c r="AZ15" s="61">
        <v>13.0532444053117</v>
      </c>
      <c r="BA15" s="61">
        <v>8.9362679457354215</v>
      </c>
      <c r="BB15" s="61">
        <v>12.6902012737213</v>
      </c>
      <c r="BC15" s="61">
        <v>12.209406159671634</v>
      </c>
      <c r="BD15" s="183">
        <v>11.189671019167699</v>
      </c>
      <c r="BE15" s="183">
        <v>9.6963469483706923</v>
      </c>
      <c r="BF15" s="183">
        <v>9.4454904587460575</v>
      </c>
      <c r="BG15" s="183">
        <v>10.128486829023139</v>
      </c>
      <c r="BH15" s="183">
        <v>10.244875420271718</v>
      </c>
      <c r="BI15" s="183">
        <v>9.4969265559336851</v>
      </c>
      <c r="BJ15" s="183">
        <v>9.2622455851191159</v>
      </c>
      <c r="BK15" s="183">
        <v>8.7532065653396991</v>
      </c>
      <c r="BL15" s="183">
        <v>5.6094224506288262</v>
      </c>
      <c r="BM15" s="183">
        <v>4.9289455270223046</v>
      </c>
      <c r="BN15" s="183">
        <v>1.9717151341067918</v>
      </c>
      <c r="BO15" s="183">
        <v>4.4171058405892953</v>
      </c>
      <c r="BP15" s="183">
        <v>11.933502640508415</v>
      </c>
      <c r="BQ15" s="183">
        <v>13.617830939296788</v>
      </c>
      <c r="BR15" s="183">
        <v>12.828510281286183</v>
      </c>
      <c r="BS15" s="183">
        <v>6.84598547172026</v>
      </c>
      <c r="BT15" s="183">
        <v>2.7520679993219446</v>
      </c>
      <c r="BU15" s="183">
        <v>4.042152449026065</v>
      </c>
      <c r="BV15" s="183">
        <v>1</v>
      </c>
      <c r="BW15" s="183">
        <v>1.4513920659111652</v>
      </c>
      <c r="BX15" s="183">
        <v>2.0727395310708308</v>
      </c>
      <c r="BY15" s="183">
        <v>1.844964066996313</v>
      </c>
      <c r="BZ15" s="183">
        <f>IFERROR(VLOOKUP(A15,Обнов[],$A$2,FALSE),"-")</f>
        <v>0.98344173138809665</v>
      </c>
      <c r="CA15" s="42"/>
    </row>
    <row r="16" spans="1:82" ht="15.75" x14ac:dyDescent="0.25">
      <c r="A16" s="63" t="s">
        <v>15</v>
      </c>
      <c r="B16" s="64">
        <v>9.4003981640013095</v>
      </c>
      <c r="C16" s="64">
        <v>9.6812155172867094</v>
      </c>
      <c r="D16" s="64">
        <v>9.1049618599861795</v>
      </c>
      <c r="E16" s="64">
        <v>8.8800843592899792</v>
      </c>
      <c r="F16" s="64">
        <v>11.470501487746301</v>
      </c>
      <c r="G16" s="64">
        <v>12.8547423600013</v>
      </c>
      <c r="H16" s="64">
        <v>12.1213219524028</v>
      </c>
      <c r="I16" s="64">
        <v>11.1194002359208</v>
      </c>
      <c r="J16" s="64">
        <v>13.2984292717284</v>
      </c>
      <c r="K16" s="64">
        <v>15.807793560097901</v>
      </c>
      <c r="L16" s="64">
        <v>21.0724110233351</v>
      </c>
      <c r="M16" s="64">
        <v>19.243562538199999</v>
      </c>
      <c r="N16" s="64">
        <v>18.209404243004521</v>
      </c>
      <c r="O16" s="64">
        <v>16.943108509693992</v>
      </c>
      <c r="P16" s="64">
        <v>13.72000759535873</v>
      </c>
      <c r="Q16" s="180">
        <v>12.4847969919002</v>
      </c>
      <c r="R16" s="180">
        <v>14.821413169185881</v>
      </c>
      <c r="S16" s="180">
        <v>13.944994797359197</v>
      </c>
      <c r="T16" s="180">
        <v>15.117115432065392</v>
      </c>
      <c r="U16" s="180">
        <v>15.749141566816261</v>
      </c>
      <c r="V16" s="180">
        <v>14.297657816967343</v>
      </c>
      <c r="W16" s="180">
        <v>14.566012268316909</v>
      </c>
      <c r="X16" s="180">
        <v>15.094489352309909</v>
      </c>
      <c r="Y16" s="180">
        <v>12.30151866294819</v>
      </c>
      <c r="Z16" s="180">
        <v>9.6963436678823793</v>
      </c>
      <c r="AA16" s="180">
        <v>10.76461877750164</v>
      </c>
      <c r="AB16" s="180">
        <v>8.5300555636850994</v>
      </c>
      <c r="AC16" s="180">
        <v>20.597078416022921</v>
      </c>
      <c r="AD16" s="180">
        <v>19.110701063471609</v>
      </c>
      <c r="AE16" s="180">
        <v>15.381344737547852</v>
      </c>
      <c r="AF16" s="180">
        <v>18.1969067303862</v>
      </c>
      <c r="AG16" s="180">
        <v>10.748981367605781</v>
      </c>
      <c r="AH16" s="180">
        <v>7.4751435901122543</v>
      </c>
      <c r="AI16" s="180">
        <v>6.8569935812709453</v>
      </c>
      <c r="AJ16" s="180">
        <v>3.9474981822616573</v>
      </c>
      <c r="AK16" s="180">
        <v>6.0783280291696959</v>
      </c>
      <c r="AL16" s="180">
        <v>6.1329936814639119</v>
      </c>
      <c r="AM16" s="180">
        <f>IFERROR(VLOOKUP(A16,Обнов[],$A$1,FALSE),"-")</f>
        <v>7.6225331715295299</v>
      </c>
      <c r="AN16" s="42"/>
      <c r="AO16" s="61">
        <v>6.7494031408408697</v>
      </c>
      <c r="AP16" s="61">
        <v>6.65</v>
      </c>
      <c r="AQ16" s="61">
        <v>6.21</v>
      </c>
      <c r="AR16" s="61">
        <v>8.2240632432911394</v>
      </c>
      <c r="AS16" s="61">
        <v>10.050787018360699</v>
      </c>
      <c r="AT16" s="61">
        <v>10.5616950853248</v>
      </c>
      <c r="AU16" s="61">
        <v>11.4436245044795</v>
      </c>
      <c r="AV16" s="61">
        <v>6.2013964895069202</v>
      </c>
      <c r="AW16" s="61">
        <v>5.31664245797338</v>
      </c>
      <c r="AX16" s="61">
        <v>19.671975028365001</v>
      </c>
      <c r="AY16" s="61">
        <v>16.508219541558201</v>
      </c>
      <c r="AZ16" s="61">
        <v>15.7766730624889</v>
      </c>
      <c r="BA16" s="61">
        <v>15.248742375356757</v>
      </c>
      <c r="BB16" s="61">
        <v>13.575958290065222</v>
      </c>
      <c r="BC16" s="61">
        <v>11.592611763118009</v>
      </c>
      <c r="BD16" s="183">
        <v>11.388182681226301</v>
      </c>
      <c r="BE16" s="183">
        <v>11.432365210780704</v>
      </c>
      <c r="BF16" s="183">
        <v>11.582288855318501</v>
      </c>
      <c r="BG16" s="183">
        <v>10.93940214844419</v>
      </c>
      <c r="BH16" s="183">
        <v>11.721006380489964</v>
      </c>
      <c r="BI16" s="183">
        <v>10.20897239220219</v>
      </c>
      <c r="BJ16" s="183">
        <v>9.776927780780122</v>
      </c>
      <c r="BK16" s="183">
        <v>8.999630644801643</v>
      </c>
      <c r="BL16" s="183">
        <v>8.8701688557868046</v>
      </c>
      <c r="BM16" s="183">
        <v>4.9904486217083122</v>
      </c>
      <c r="BN16" s="183">
        <v>3.8058827151898749</v>
      </c>
      <c r="BO16" s="183">
        <v>3.1758364774727421</v>
      </c>
      <c r="BP16" s="183">
        <v>9.27564518663843</v>
      </c>
      <c r="BQ16" s="183">
        <v>14.979112111733782</v>
      </c>
      <c r="BR16" s="183">
        <v>11.233240188158774</v>
      </c>
      <c r="BS16" s="183">
        <v>11.5745125056996</v>
      </c>
      <c r="BT16" s="183">
        <v>4.5192205519468347</v>
      </c>
      <c r="BU16" s="183">
        <v>2.6999682774848299</v>
      </c>
      <c r="BV16" s="183">
        <v>0.93255013961295319</v>
      </c>
      <c r="BW16" s="183">
        <v>0.95141266688330983</v>
      </c>
      <c r="BX16" s="183">
        <v>0.83346538427617245</v>
      </c>
      <c r="BY16" s="183">
        <v>1.3465103686663162</v>
      </c>
      <c r="BZ16" s="183">
        <f>IFERROR(VLOOKUP(A16,Обнов[],$A$2,FALSE),"-")</f>
        <v>0.97351041111941183</v>
      </c>
      <c r="CA16" s="42"/>
    </row>
    <row r="17" spans="1:111" ht="15.75" x14ac:dyDescent="0.25">
      <c r="A17" s="63" t="s">
        <v>16</v>
      </c>
      <c r="B17" s="64">
        <v>9.1720587905138906</v>
      </c>
      <c r="C17" s="64">
        <v>9.26298243003232</v>
      </c>
      <c r="D17" s="64">
        <v>8.6730632952232405</v>
      </c>
      <c r="E17" s="64">
        <v>9.2165138779473299</v>
      </c>
      <c r="F17" s="64">
        <v>10.240977525170999</v>
      </c>
      <c r="G17" s="64">
        <v>10.932449151277</v>
      </c>
      <c r="H17" s="64">
        <v>10.6334116367878</v>
      </c>
      <c r="I17" s="64">
        <v>9.5844820875745</v>
      </c>
      <c r="J17" s="64">
        <v>6.8962823037515699</v>
      </c>
      <c r="K17" s="64">
        <v>17.161868079697399</v>
      </c>
      <c r="L17" s="64">
        <v>13.921809848220301</v>
      </c>
      <c r="M17" s="64">
        <v>9.8528449405104297</v>
      </c>
      <c r="N17" s="64">
        <v>5.8415400724467563</v>
      </c>
      <c r="O17" s="64">
        <v>15.959483787689496</v>
      </c>
      <c r="P17" s="64">
        <v>14.412509033939212</v>
      </c>
      <c r="Q17" s="180">
        <v>5.4992775112486498</v>
      </c>
      <c r="R17" s="180">
        <v>7.6072705207908387</v>
      </c>
      <c r="S17" s="180">
        <v>13.031507539841435</v>
      </c>
      <c r="T17" s="180">
        <v>12.858947496683177</v>
      </c>
      <c r="U17" s="180">
        <v>10.792063197582705</v>
      </c>
      <c r="V17" s="180">
        <v>9.3170782590641643</v>
      </c>
      <c r="W17" s="180">
        <v>12.449061479940278</v>
      </c>
      <c r="X17" s="180">
        <v>5.6895840325850449</v>
      </c>
      <c r="Y17" s="180">
        <v>10.233523605839206</v>
      </c>
      <c r="Z17" s="180">
        <v>7.3103966435522976</v>
      </c>
      <c r="AA17" s="180">
        <v>10.063318779635443</v>
      </c>
      <c r="AB17" s="180">
        <v>2.9653583821626168</v>
      </c>
      <c r="AC17" s="180">
        <v>15.49702096000579</v>
      </c>
      <c r="AD17" s="180">
        <v>15.998752265077774</v>
      </c>
      <c r="AE17" s="180">
        <v>15.155921588891534</v>
      </c>
      <c r="AF17" s="180">
        <v>10.6184642748368</v>
      </c>
      <c r="AG17" s="180">
        <v>7.2940021983130894</v>
      </c>
      <c r="AH17" s="180">
        <v>6.5347702878642808</v>
      </c>
      <c r="AI17" s="180">
        <v>4.808841744981053</v>
      </c>
      <c r="AJ17" s="180">
        <v>3.7599157616568721</v>
      </c>
      <c r="AK17" s="180">
        <v>2.5232357492054853</v>
      </c>
      <c r="AL17" s="180">
        <v>3.5571498874208736</v>
      </c>
      <c r="AM17" s="180">
        <f>IFERROR(VLOOKUP(A17,Обнов[],$A$1,FALSE),"-")</f>
        <v>4.0794828927512805</v>
      </c>
      <c r="AN17" s="42"/>
      <c r="AO17" s="61">
        <v>6.7922557426957404</v>
      </c>
      <c r="AP17" s="61">
        <v>6.3899347372604201</v>
      </c>
      <c r="AQ17" s="61">
        <v>6.15573112032222</v>
      </c>
      <c r="AR17" s="61">
        <v>7.3467809391757797</v>
      </c>
      <c r="AS17" s="61">
        <v>9.8578414819249804</v>
      </c>
      <c r="AT17" s="61">
        <v>9.9144226606271602</v>
      </c>
      <c r="AU17" s="61">
        <v>9.6627353155629105</v>
      </c>
      <c r="AV17" s="61">
        <v>7.0057997721399303</v>
      </c>
      <c r="AW17" s="61">
        <v>10.134063717722899</v>
      </c>
      <c r="AX17" s="61">
        <v>17.400858867560999</v>
      </c>
      <c r="AY17" s="61">
        <v>15.531286520358201</v>
      </c>
      <c r="AZ17" s="61">
        <v>13.7401698618384</v>
      </c>
      <c r="BA17" s="61">
        <v>13.636506969191098</v>
      </c>
      <c r="BB17" s="61">
        <v>13.007586418865648</v>
      </c>
      <c r="BC17" s="61">
        <v>11.429160827050369</v>
      </c>
      <c r="BD17" s="183">
        <v>11.6431063071407</v>
      </c>
      <c r="BE17" s="183">
        <v>12.149424441266991</v>
      </c>
      <c r="BF17" s="183">
        <v>11.621706687781741</v>
      </c>
      <c r="BG17" s="183">
        <v>10.806203417528844</v>
      </c>
      <c r="BH17" s="183">
        <v>10.484991116342803</v>
      </c>
      <c r="BI17" s="183">
        <v>10.572224102215758</v>
      </c>
      <c r="BJ17" s="183">
        <v>9.6281602073546466</v>
      </c>
      <c r="BK17" s="183">
        <v>8.5548760409869438</v>
      </c>
      <c r="BL17" s="183">
        <v>6.6164930613273683</v>
      </c>
      <c r="BM17" s="183">
        <v>3.2433800491397058</v>
      </c>
      <c r="BN17" s="183">
        <v>3.0028345522865587</v>
      </c>
      <c r="BO17" s="183">
        <v>3.2217625757276425</v>
      </c>
      <c r="BP17" s="183">
        <v>9.8453366044021671</v>
      </c>
      <c r="BQ17" s="183">
        <v>10.947565374837037</v>
      </c>
      <c r="BR17" s="183">
        <v>10.91082010452298</v>
      </c>
      <c r="BS17" s="183">
        <v>5.9496636006316201</v>
      </c>
      <c r="BT17" s="183">
        <v>2.9981493052706165</v>
      </c>
      <c r="BU17" s="183">
        <v>2.0004679807079504</v>
      </c>
      <c r="BV17" s="183">
        <v>1.0020619115127107</v>
      </c>
      <c r="BW17" s="183">
        <v>0.409996377361107</v>
      </c>
      <c r="BX17" s="183">
        <v>0.30735807284320121</v>
      </c>
      <c r="BY17" s="183">
        <v>0.30124016453092473</v>
      </c>
      <c r="BZ17" s="183">
        <f>IFERROR(VLOOKUP(A17,Обнов[],$A$2,FALSE),"-")</f>
        <v>0.30180404968598989</v>
      </c>
      <c r="CA17" s="42"/>
    </row>
    <row r="18" spans="1:111" ht="15.75" x14ac:dyDescent="0.25">
      <c r="A18" s="63" t="s">
        <v>17</v>
      </c>
      <c r="B18" s="64">
        <v>10.2228854591934</v>
      </c>
      <c r="C18" s="64">
        <v>8.6564401677410707</v>
      </c>
      <c r="D18" s="64">
        <v>9.0038382213254593</v>
      </c>
      <c r="E18" s="64">
        <v>8.5906380775098299</v>
      </c>
      <c r="F18" s="64">
        <v>9.1355139056539407</v>
      </c>
      <c r="G18" s="64">
        <v>10.755655490656199</v>
      </c>
      <c r="H18" s="64">
        <v>8.8982112050977609</v>
      </c>
      <c r="I18" s="64">
        <v>4.8669681144541901</v>
      </c>
      <c r="J18" s="64">
        <v>5.2517006300648497</v>
      </c>
      <c r="K18" s="64">
        <v>18.3487339298519</v>
      </c>
      <c r="L18" s="64">
        <v>13.281664945528201</v>
      </c>
      <c r="M18" s="64">
        <v>17.651460151541599</v>
      </c>
      <c r="N18" s="64">
        <v>18.224071318262389</v>
      </c>
      <c r="O18" s="64">
        <v>14.199367318491721</v>
      </c>
      <c r="P18" s="64">
        <v>16.770630798211005</v>
      </c>
      <c r="Q18" s="180">
        <v>16.080312250842599</v>
      </c>
      <c r="R18" s="180">
        <v>16.002040479092749</v>
      </c>
      <c r="S18" s="180">
        <v>15.600574374756381</v>
      </c>
      <c r="T18" s="180">
        <v>15.785882286263307</v>
      </c>
      <c r="U18" s="180">
        <v>16.04135348378016</v>
      </c>
      <c r="V18" s="180">
        <v>4.9287237962018722</v>
      </c>
      <c r="W18" s="180">
        <v>4.5884182776335152</v>
      </c>
      <c r="X18" s="180">
        <v>6.1271540769402115</v>
      </c>
      <c r="Y18" s="180">
        <v>12.60228537105742</v>
      </c>
      <c r="Z18" s="180">
        <v>1.6473793541288084</v>
      </c>
      <c r="AA18" s="180">
        <v>1.6987849550770471</v>
      </c>
      <c r="AB18" s="180">
        <v>3.1256030077448185</v>
      </c>
      <c r="AC18" s="180">
        <v>26.204534095649613</v>
      </c>
      <c r="AD18" s="180">
        <v>16.863749920140183</v>
      </c>
      <c r="AE18" s="180">
        <v>14.553343045013728</v>
      </c>
      <c r="AF18" s="180">
        <v>4.7841925858890102</v>
      </c>
      <c r="AG18" s="180">
        <v>2.5509104949293611</v>
      </c>
      <c r="AH18" s="180">
        <v>5.4153893622439968</v>
      </c>
      <c r="AI18" s="180">
        <v>7.0784236333196509</v>
      </c>
      <c r="AJ18" s="180">
        <v>2.3118886569145793</v>
      </c>
      <c r="AK18" s="180">
        <v>1.6373253506924599</v>
      </c>
      <c r="AL18" s="180">
        <v>1.2923445775018969</v>
      </c>
      <c r="AM18" s="180">
        <f>IFERROR(VLOOKUP(A18,Обнов[],$A$1,FALSE),"-")</f>
        <v>5.0813570748328738</v>
      </c>
      <c r="AN18" s="42"/>
      <c r="AO18" s="61">
        <v>6.84</v>
      </c>
      <c r="AP18" s="61">
        <v>6.65</v>
      </c>
      <c r="AQ18" s="61">
        <v>6.21</v>
      </c>
      <c r="AR18" s="61">
        <v>7.6171343324089502</v>
      </c>
      <c r="AS18" s="61">
        <v>7.9128548799899203</v>
      </c>
      <c r="AT18" s="61">
        <v>10.935853503472099</v>
      </c>
      <c r="AU18" s="61">
        <v>10.245917825844</v>
      </c>
      <c r="AV18" s="61">
        <v>8.7446743572580399</v>
      </c>
      <c r="AW18" s="61">
        <v>10.7513464625124</v>
      </c>
      <c r="AX18" s="61">
        <v>16.263809654564</v>
      </c>
      <c r="AY18" s="61">
        <v>14.1410933814718</v>
      </c>
      <c r="AZ18" s="61">
        <v>17.424159033890799</v>
      </c>
      <c r="BA18" s="61">
        <v>12.533710293767122</v>
      </c>
      <c r="BB18" s="61">
        <v>11.959060035988291</v>
      </c>
      <c r="BC18" s="61">
        <v>13.773197751567761</v>
      </c>
      <c r="BD18" s="183">
        <v>12.8435055767574</v>
      </c>
      <c r="BE18" s="183">
        <v>11.406056007152207</v>
      </c>
      <c r="BF18" s="183">
        <v>11.817700641111809</v>
      </c>
      <c r="BG18" s="183">
        <v>12.214582568771396</v>
      </c>
      <c r="BH18" s="183">
        <v>11.945302957758523</v>
      </c>
      <c r="BI18" s="183">
        <v>16.410206592489121</v>
      </c>
      <c r="BJ18" s="183">
        <v>12.808336771499173</v>
      </c>
      <c r="BK18" s="183">
        <v>12.78607241162549</v>
      </c>
      <c r="BL18" s="183">
        <v>7.256172153729147</v>
      </c>
      <c r="BM18" s="183">
        <v>5.3596095655066565</v>
      </c>
      <c r="BN18" s="183">
        <v>4.6017576765544881</v>
      </c>
      <c r="BO18" s="183">
        <v>5.26457927805333</v>
      </c>
      <c r="BP18" s="183">
        <v>21.564950915425136</v>
      </c>
      <c r="BQ18" s="183">
        <v>18.057105616723732</v>
      </c>
      <c r="BR18" s="183">
        <v>13.062713875164791</v>
      </c>
      <c r="BS18" s="183">
        <v>10.0013942771609</v>
      </c>
      <c r="BT18" s="183">
        <v>6.1959215016359188</v>
      </c>
      <c r="BU18" s="183">
        <v>4.6665454641350017</v>
      </c>
      <c r="BV18" s="183">
        <v>2.8976632724206715</v>
      </c>
      <c r="BW18" s="183">
        <v>1.5636753395024627</v>
      </c>
      <c r="BX18" s="183">
        <v>0.77042872031861609</v>
      </c>
      <c r="BY18" s="183">
        <v>0.98985779177201749</v>
      </c>
      <c r="BZ18" s="183">
        <f>IFERROR(VLOOKUP(A18,Обнов[],$A$2,FALSE),"-")</f>
        <v>0.76399799577778593</v>
      </c>
      <c r="CA18" s="42"/>
    </row>
    <row r="19" spans="1:111" ht="15.75" x14ac:dyDescent="0.25">
      <c r="A19" s="63" t="s">
        <v>18</v>
      </c>
      <c r="B19" s="64">
        <v>8.8728879225143302</v>
      </c>
      <c r="C19" s="64">
        <v>9.2702612427090294</v>
      </c>
      <c r="D19" s="64">
        <v>9.6354028931025102</v>
      </c>
      <c r="E19" s="64">
        <v>9.5258019569410894</v>
      </c>
      <c r="F19" s="64">
        <v>10.7897776257023</v>
      </c>
      <c r="G19" s="64">
        <v>11.766164283345701</v>
      </c>
      <c r="H19" s="64">
        <v>11.3983255437861</v>
      </c>
      <c r="I19" s="64">
        <v>10.942906346488099</v>
      </c>
      <c r="J19" s="64">
        <v>8.4092312271833496</v>
      </c>
      <c r="K19" s="64">
        <v>16.8943777621256</v>
      </c>
      <c r="L19" s="64">
        <v>16.743353084004699</v>
      </c>
      <c r="M19" s="64">
        <v>17.941202738910398</v>
      </c>
      <c r="N19" s="64">
        <v>16.471536817852051</v>
      </c>
      <c r="O19" s="64">
        <v>17.072254910807914</v>
      </c>
      <c r="P19" s="64">
        <v>14.662988294098399</v>
      </c>
      <c r="Q19" s="180">
        <v>14.370489950762799</v>
      </c>
      <c r="R19" s="180">
        <v>6.6575659231485824</v>
      </c>
      <c r="S19" s="180">
        <v>10.06959707331367</v>
      </c>
      <c r="T19" s="180">
        <v>13.53651494309198</v>
      </c>
      <c r="U19" s="180">
        <v>12.99441040262279</v>
      </c>
      <c r="V19" s="180">
        <v>12.886152469507214</v>
      </c>
      <c r="W19" s="180">
        <v>12.943725603725932</v>
      </c>
      <c r="X19" s="180">
        <v>13.978292459249042</v>
      </c>
      <c r="Y19" s="180">
        <v>13.064856756524989</v>
      </c>
      <c r="Z19" s="180">
        <v>10.220798135741335</v>
      </c>
      <c r="AA19" s="180">
        <v>9.6777668952007829</v>
      </c>
      <c r="AB19" s="180">
        <v>10.916768037117755</v>
      </c>
      <c r="AC19" s="180">
        <v>18.079160485541124</v>
      </c>
      <c r="AD19" s="180">
        <v>15.08135319294504</v>
      </c>
      <c r="AE19" s="180">
        <v>19.069011361821389</v>
      </c>
      <c r="AF19" s="180">
        <v>14.791346756214301</v>
      </c>
      <c r="AG19" s="180">
        <v>9.3784294118329452</v>
      </c>
      <c r="AH19" s="180">
        <v>9.9477199509100771</v>
      </c>
      <c r="AI19" s="180">
        <v>8.4368954302892671</v>
      </c>
      <c r="AJ19" s="180">
        <v>2.5000000000000004</v>
      </c>
      <c r="AK19" s="180">
        <v>3.152837214182711</v>
      </c>
      <c r="AL19" s="180">
        <v>2.9961593172119492</v>
      </c>
      <c r="AM19" s="180">
        <f>IFERROR(VLOOKUP(A19,Обнов[],$A$1,FALSE),"-")</f>
        <v>5.1881933248627359</v>
      </c>
      <c r="AN19" s="42"/>
      <c r="AO19" s="61">
        <v>6.83454365403834</v>
      </c>
      <c r="AP19" s="61">
        <v>6.6317225159762501</v>
      </c>
      <c r="AQ19" s="61">
        <v>6.21</v>
      </c>
      <c r="AR19" s="61">
        <v>9.1566601321683692</v>
      </c>
      <c r="AS19" s="61">
        <v>9.8410113324516395</v>
      </c>
      <c r="AT19" s="61">
        <v>11.408887882682899</v>
      </c>
      <c r="AU19" s="61">
        <v>10.932744186665101</v>
      </c>
      <c r="AV19" s="61">
        <v>5.83354823751589</v>
      </c>
      <c r="AW19" s="61">
        <v>10.174315107649299</v>
      </c>
      <c r="AX19" s="61">
        <v>16.3759761933647</v>
      </c>
      <c r="AY19" s="61">
        <v>15.2192025738634</v>
      </c>
      <c r="AZ19" s="61">
        <v>15.907044199269199</v>
      </c>
      <c r="BA19" s="61">
        <v>15.797497470793083</v>
      </c>
      <c r="BB19" s="61">
        <v>15.19804002620802</v>
      </c>
      <c r="BC19" s="61">
        <v>14.416793092857928</v>
      </c>
      <c r="BD19" s="183">
        <v>12.8106106237933</v>
      </c>
      <c r="BE19" s="183">
        <v>12.267324992033618</v>
      </c>
      <c r="BF19" s="183">
        <v>11.683289464580968</v>
      </c>
      <c r="BG19" s="183">
        <v>12.824135656900818</v>
      </c>
      <c r="BH19" s="183">
        <v>12.373395986690641</v>
      </c>
      <c r="BI19" s="183">
        <v>6.4387529678275754</v>
      </c>
      <c r="BJ19" s="183">
        <v>12.209881338364687</v>
      </c>
      <c r="BK19" s="183">
        <v>4.5662293402829244</v>
      </c>
      <c r="BL19" s="183">
        <v>3.6176635744331853</v>
      </c>
      <c r="BM19" s="183">
        <v>7.188233397934404</v>
      </c>
      <c r="BN19" s="183">
        <v>1.162920338760161</v>
      </c>
      <c r="BO19" s="183">
        <v>1.4471357334522112</v>
      </c>
      <c r="BP19" s="183">
        <v>20.221579767873695</v>
      </c>
      <c r="BQ19" s="183">
        <v>17.916911332503528</v>
      </c>
      <c r="BR19" s="183">
        <v>12.809049138322752</v>
      </c>
      <c r="BS19" s="183">
        <v>10.1499092868326</v>
      </c>
      <c r="BT19" s="183">
        <v>3.8056449241517001</v>
      </c>
      <c r="BU19" s="183">
        <v>2.9471051107921657</v>
      </c>
      <c r="BV19" s="183">
        <v>1.6934231675120364</v>
      </c>
      <c r="BW19" s="183">
        <v>1.0099415261197513</v>
      </c>
      <c r="BX19" s="183">
        <v>1.0296915374676725</v>
      </c>
      <c r="BY19" s="183">
        <v>1.2421081499244779</v>
      </c>
      <c r="BZ19" s="183">
        <f>IFERROR(VLOOKUP(A19,Обнов[],$A$2,FALSE),"-")</f>
        <v>1.1640405171873816</v>
      </c>
      <c r="CA19" s="42"/>
    </row>
    <row r="20" spans="1:111" ht="15.75" x14ac:dyDescent="0.25">
      <c r="A20" s="63" t="s">
        <v>19</v>
      </c>
      <c r="B20" s="64">
        <v>9.8822654821008609</v>
      </c>
      <c r="C20" s="64">
        <v>9.8708821938329692</v>
      </c>
      <c r="D20" s="64">
        <v>11.060792452267499</v>
      </c>
      <c r="E20" s="64">
        <v>9.4855628134591594</v>
      </c>
      <c r="F20" s="64">
        <v>11.3063205417607</v>
      </c>
      <c r="G20" s="64">
        <v>11.444147755099999</v>
      </c>
      <c r="H20" s="64">
        <v>10.839542003306001</v>
      </c>
      <c r="I20" s="64">
        <v>10.501765406305299</v>
      </c>
      <c r="J20" s="64">
        <v>11.3084992122361</v>
      </c>
      <c r="K20" s="64">
        <v>18.1016177385014</v>
      </c>
      <c r="L20" s="64">
        <v>18.725336406585001</v>
      </c>
      <c r="M20" s="64">
        <v>17.872640490941802</v>
      </c>
      <c r="N20" s="64">
        <v>17.552827899841695</v>
      </c>
      <c r="O20" s="64">
        <v>14.639132450824874</v>
      </c>
      <c r="P20" s="64">
        <v>15.162718291520926</v>
      </c>
      <c r="Q20" s="180">
        <v>14.670659222895001</v>
      </c>
      <c r="R20" s="180">
        <v>15.518248626637128</v>
      </c>
      <c r="S20" s="180">
        <v>9.6685728042918662</v>
      </c>
      <c r="T20" s="180">
        <v>6.9012277528024839</v>
      </c>
      <c r="U20" s="180">
        <v>5.6656670058598015</v>
      </c>
      <c r="V20" s="180">
        <v>4.382389987114955</v>
      </c>
      <c r="W20" s="180">
        <v>4.159453079940163</v>
      </c>
      <c r="X20" s="180">
        <v>3.1263230175707455</v>
      </c>
      <c r="Y20" s="180">
        <v>2.3941007651575772</v>
      </c>
      <c r="Z20" s="180">
        <v>11.921442260644735</v>
      </c>
      <c r="AA20" s="180">
        <v>10.212250825177881</v>
      </c>
      <c r="AB20" s="180">
        <v>1.4333260686882932</v>
      </c>
      <c r="AC20" s="180">
        <v>22.403440515691575</v>
      </c>
      <c r="AD20" s="180">
        <v>17.918771667754687</v>
      </c>
      <c r="AE20" s="180">
        <v>11.305445796591579</v>
      </c>
      <c r="AF20" s="180">
        <v>9.1929077011034099</v>
      </c>
      <c r="AG20" s="180">
        <v>2.3380387624884449</v>
      </c>
      <c r="AH20" s="180">
        <v>6.6422011980308042</v>
      </c>
      <c r="AI20" s="180">
        <v>7.8083188526211078</v>
      </c>
      <c r="AJ20" s="180">
        <v>1.2830881006567327</v>
      </c>
      <c r="AK20" s="180">
        <v>1.1822698436629178</v>
      </c>
      <c r="AL20" s="180">
        <v>1.1578796587463762</v>
      </c>
      <c r="AM20" s="180">
        <f>IFERROR(VLOOKUP(A20,Обнов[],$A$1,FALSE),"-")</f>
        <v>1.3673308979738954</v>
      </c>
      <c r="AN20" s="42"/>
      <c r="AO20" s="61">
        <v>6.6505816662494999</v>
      </c>
      <c r="AP20" s="61">
        <v>6.65</v>
      </c>
      <c r="AQ20" s="61">
        <v>5.15111071413601</v>
      </c>
      <c r="AR20" s="61">
        <v>7.2734223790045602</v>
      </c>
      <c r="AS20" s="61">
        <v>9.4237725828278602</v>
      </c>
      <c r="AT20" s="61">
        <v>10.5362854828849</v>
      </c>
      <c r="AU20" s="61">
        <v>6.7964600673279802</v>
      </c>
      <c r="AV20" s="61">
        <v>5.9627435289363397</v>
      </c>
      <c r="AW20" s="61">
        <v>10.871857071787501</v>
      </c>
      <c r="AX20" s="61">
        <v>17.4207781751747</v>
      </c>
      <c r="AY20" s="61">
        <v>15.8880075705772</v>
      </c>
      <c r="AZ20" s="61">
        <v>17.056932206462498</v>
      </c>
      <c r="BA20" s="61">
        <v>16.33131533131256</v>
      </c>
      <c r="BB20" s="61">
        <v>10.481118461158799</v>
      </c>
      <c r="BC20" s="61">
        <v>11.698538702274284</v>
      </c>
      <c r="BD20" s="183">
        <v>13.295353852677399</v>
      </c>
      <c r="BE20" s="183">
        <v>15.274594635538474</v>
      </c>
      <c r="BF20" s="183">
        <v>13.249711786872425</v>
      </c>
      <c r="BG20" s="183">
        <v>12.294958100116135</v>
      </c>
      <c r="BH20" s="183">
        <v>12.471131826605177</v>
      </c>
      <c r="BI20" s="183">
        <v>12.802245017122639</v>
      </c>
      <c r="BJ20" s="183">
        <v>12.77886746248641</v>
      </c>
      <c r="BK20" s="183">
        <v>11.823019178387476</v>
      </c>
      <c r="BL20" s="183">
        <v>10.648024064076353</v>
      </c>
      <c r="BM20" s="183">
        <v>7.740112404390314</v>
      </c>
      <c r="BN20" s="183">
        <v>4.7813067224193802</v>
      </c>
      <c r="BO20" s="183">
        <v>5.7319497652021711</v>
      </c>
      <c r="BP20" s="183">
        <v>15.358068960850819</v>
      </c>
      <c r="BQ20" s="183">
        <v>13.569437704865843</v>
      </c>
      <c r="BR20" s="183">
        <v>16.004942131181956</v>
      </c>
      <c r="BS20" s="183">
        <v>13.127983230482201</v>
      </c>
      <c r="BT20" s="183">
        <v>4.9981699875258716</v>
      </c>
      <c r="BU20" s="183">
        <v>4.9981020914551211</v>
      </c>
      <c r="BV20" s="183">
        <v>2.0384729264677621</v>
      </c>
      <c r="BW20" s="183">
        <v>0.63523636359232594</v>
      </c>
      <c r="BX20" s="183">
        <v>0.97774926529322925</v>
      </c>
      <c r="BY20" s="183">
        <v>0.77443245425350427</v>
      </c>
      <c r="BZ20" s="183">
        <f>IFERROR(VLOOKUP(A20,Обнов[],$A$2,FALSE),"-")</f>
        <v>1.2312546580862316</v>
      </c>
      <c r="CA20" s="42"/>
    </row>
    <row r="21" spans="1:111" ht="15.75" x14ac:dyDescent="0.25">
      <c r="A21" s="63" t="s">
        <v>20</v>
      </c>
      <c r="B21" s="64">
        <v>6.8006141615681397</v>
      </c>
      <c r="C21" s="64">
        <v>6.6928208872284003</v>
      </c>
      <c r="D21" s="64">
        <v>6.6718306352308003</v>
      </c>
      <c r="E21" s="64">
        <v>7.1334930963055401</v>
      </c>
      <c r="F21" s="64">
        <v>6.72170997891119</v>
      </c>
      <c r="G21" s="64">
        <v>7.3378043496601704</v>
      </c>
      <c r="H21" s="64">
        <v>7.69249272836612</v>
      </c>
      <c r="I21" s="64">
        <v>5.7890939364506702</v>
      </c>
      <c r="J21" s="64">
        <v>5.7283907238229101</v>
      </c>
      <c r="K21" s="64">
        <v>10.684677600539199</v>
      </c>
      <c r="L21" s="64">
        <v>7.9312896405919702</v>
      </c>
      <c r="M21" s="64">
        <v>9.8233612611888894</v>
      </c>
      <c r="N21" s="64">
        <v>7.9210526315789478</v>
      </c>
      <c r="O21" s="64">
        <v>11.570581896551724</v>
      </c>
      <c r="P21" s="64">
        <v>9.026254437869822</v>
      </c>
      <c r="Q21" s="180">
        <v>8.1200873439186694</v>
      </c>
      <c r="R21" s="180">
        <v>11.517597569642682</v>
      </c>
      <c r="S21" s="180">
        <v>9.063428459942557</v>
      </c>
      <c r="T21" s="180">
        <v>9.1730141458106633</v>
      </c>
      <c r="U21" s="180">
        <v>10.328744653473258</v>
      </c>
      <c r="V21" s="180">
        <v>10.237740597051157</v>
      </c>
      <c r="W21" s="180">
        <v>9.7985411019518391</v>
      </c>
      <c r="X21" s="180">
        <v>9.4287829322780965</v>
      </c>
      <c r="Y21" s="180">
        <v>9.6275830642907057</v>
      </c>
      <c r="Z21" s="180">
        <v>9.0460526593741744</v>
      </c>
      <c r="AA21" s="180">
        <v>8.8222232839605859</v>
      </c>
      <c r="AB21" s="180">
        <v>9.1664932931120173</v>
      </c>
      <c r="AC21" s="180">
        <v>11.030863142055948</v>
      </c>
      <c r="AD21" s="180">
        <v>10.78503536693192</v>
      </c>
      <c r="AE21" s="180">
        <v>11.723573140937797</v>
      </c>
      <c r="AF21" s="180">
        <v>10.840883977900599</v>
      </c>
      <c r="AG21" s="180">
        <v>9.503633133096999</v>
      </c>
      <c r="AH21" s="180">
        <v>9.278973281465337</v>
      </c>
      <c r="AI21" s="180">
        <v>7.0778885625477086</v>
      </c>
      <c r="AJ21" s="180">
        <v>5.4523642439931326</v>
      </c>
      <c r="AK21" s="180">
        <v>2.6610544310765527</v>
      </c>
      <c r="AL21" s="180">
        <v>3.0034027153006391</v>
      </c>
      <c r="AM21" s="180">
        <f>IFERROR(VLOOKUP(A21,Обнов[],$A$1,FALSE),"-")</f>
        <v>2.1660996192887723</v>
      </c>
      <c r="AN21" s="42"/>
      <c r="AO21" s="61">
        <v>5.7680692902267996</v>
      </c>
      <c r="AP21" s="61">
        <v>5.5947983624367001</v>
      </c>
      <c r="AQ21" s="61">
        <v>5.5898667523229504</v>
      </c>
      <c r="AR21" s="61">
        <v>5.7312244884758901</v>
      </c>
      <c r="AS21" s="61">
        <v>5.9492969713588604</v>
      </c>
      <c r="AT21" s="61">
        <v>6.2147352438555998</v>
      </c>
      <c r="AU21" s="61">
        <v>6.2035191161643697</v>
      </c>
      <c r="AV21" s="61">
        <v>5.2126463441678998</v>
      </c>
      <c r="AW21" s="61">
        <v>5.7684441630079197</v>
      </c>
      <c r="AX21" s="61">
        <v>7.4643134086606597</v>
      </c>
      <c r="AY21" s="61">
        <v>8.2424500725004606</v>
      </c>
      <c r="AZ21" s="61">
        <v>8.6852996676137302</v>
      </c>
      <c r="BA21" s="61">
        <v>8.4199135388868953</v>
      </c>
      <c r="BB21" s="61">
        <v>8.4777244824804487</v>
      </c>
      <c r="BC21" s="61">
        <v>8.5204637612481307</v>
      </c>
      <c r="BD21" s="183">
        <v>8.5405895784826207</v>
      </c>
      <c r="BE21" s="183">
        <v>8.4184195076675561</v>
      </c>
      <c r="BF21" s="183">
        <v>9.4226890486148438</v>
      </c>
      <c r="BG21" s="183">
        <v>8.5188772295280462</v>
      </c>
      <c r="BH21" s="183">
        <v>8.369617415121624</v>
      </c>
      <c r="BI21" s="183">
        <v>8.3517403275998081</v>
      </c>
      <c r="BJ21" s="183">
        <v>8.3729254614138178</v>
      </c>
      <c r="BK21" s="183">
        <v>8.3673353421445675</v>
      </c>
      <c r="BL21" s="183">
        <v>7.7847283759426231</v>
      </c>
      <c r="BM21" s="183">
        <v>6.2594353820870356</v>
      </c>
      <c r="BN21" s="183">
        <v>6.2500000000000009</v>
      </c>
      <c r="BO21" s="183">
        <v>6.2500000000000018</v>
      </c>
      <c r="BP21" s="183">
        <v>8.7153976311652848</v>
      </c>
      <c r="BQ21" s="183">
        <v>10.062541933025567</v>
      </c>
      <c r="BR21" s="183">
        <v>10</v>
      </c>
      <c r="BS21" s="183">
        <v>9.58496504030993</v>
      </c>
      <c r="BT21" s="183">
        <v>4.4879432384069142</v>
      </c>
      <c r="BU21" s="183">
        <v>3.9999999999999987</v>
      </c>
      <c r="BV21" s="183">
        <v>2.6225307365017536</v>
      </c>
      <c r="BW21" s="183">
        <v>1.3361404686347855</v>
      </c>
      <c r="BX21" s="183">
        <v>0.36542807533128135</v>
      </c>
      <c r="BY21" s="183">
        <v>0.30000000000000004</v>
      </c>
      <c r="BZ21" s="183">
        <f>IFERROR(VLOOKUP(A21,Обнов[],$A$2,FALSE),"-")</f>
        <v>0.3</v>
      </c>
      <c r="CA21" s="42"/>
    </row>
    <row r="22" spans="1:111" ht="15.75" x14ac:dyDescent="0.25">
      <c r="A22" s="65" t="s">
        <v>21</v>
      </c>
      <c r="B22" s="64">
        <v>8.7909889173060503</v>
      </c>
      <c r="C22" s="64">
        <v>9.3441558441558499</v>
      </c>
      <c r="D22" s="64">
        <v>8.5093750000000004</v>
      </c>
      <c r="E22" s="64">
        <v>9.0275820389827892</v>
      </c>
      <c r="F22" s="64">
        <v>12.7789274849625</v>
      </c>
      <c r="G22" s="64">
        <v>13.0217498764212</v>
      </c>
      <c r="H22" s="64">
        <v>12.0899514884354</v>
      </c>
      <c r="I22" s="64">
        <v>12.437354565589199</v>
      </c>
      <c r="J22" s="64">
        <v>13.4839721254355</v>
      </c>
      <c r="K22" s="64">
        <v>19.717761557177599</v>
      </c>
      <c r="L22" s="64">
        <v>20.028758808052899</v>
      </c>
      <c r="M22" s="64">
        <v>20.254495412844001</v>
      </c>
      <c r="N22" s="64">
        <v>20.940597308828355</v>
      </c>
      <c r="O22" s="64">
        <v>18.268690584244968</v>
      </c>
      <c r="P22" s="64">
        <v>17.446993965581463</v>
      </c>
      <c r="Q22" s="180">
        <v>16.420642648490698</v>
      </c>
      <c r="R22" s="180">
        <v>17.467707711690206</v>
      </c>
      <c r="S22" s="180">
        <v>17.467344934809887</v>
      </c>
      <c r="T22" s="180">
        <v>16.074598915534686</v>
      </c>
      <c r="U22" s="180">
        <v>16.262304739841714</v>
      </c>
      <c r="V22" s="180">
        <v>17.302639411713212</v>
      </c>
      <c r="W22" s="180">
        <v>16.199180812431383</v>
      </c>
      <c r="X22" s="180">
        <v>15.88447874887845</v>
      </c>
      <c r="Y22" s="180">
        <v>13.089773322083996</v>
      </c>
      <c r="Z22" s="180">
        <v>11.122209234365869</v>
      </c>
      <c r="AA22" s="180">
        <v>11.492968171724648</v>
      </c>
      <c r="AB22" s="180">
        <v>9.1402439024390247</v>
      </c>
      <c r="AC22" s="180">
        <v>23.232284089054112</v>
      </c>
      <c r="AD22" s="180">
        <v>11.359108781127128</v>
      </c>
      <c r="AE22" s="180">
        <v>11.830949882429467</v>
      </c>
      <c r="AF22" s="180">
        <v>4.5567743196364896</v>
      </c>
      <c r="AG22" s="180">
        <v>10.709717301885446</v>
      </c>
      <c r="AH22" s="180">
        <v>11.743799255002067</v>
      </c>
      <c r="AI22" s="180">
        <v>7.883612631292702</v>
      </c>
      <c r="AJ22" s="180">
        <v>6.7784810126582267</v>
      </c>
      <c r="AK22" s="180">
        <v>5.1364127498649381</v>
      </c>
      <c r="AL22" s="180">
        <v>4.9285714285714297</v>
      </c>
      <c r="AM22" s="180">
        <f>IFERROR(VLOOKUP(A22,Обнов[],$A$1,FALSE),"-")</f>
        <v>7.1958146487294465</v>
      </c>
      <c r="AN22" s="42"/>
      <c r="AO22" s="61">
        <v>6.7636896168795104</v>
      </c>
      <c r="AP22" s="61">
        <v>6.2376594316401901</v>
      </c>
      <c r="AQ22" s="61">
        <v>5.6848731883017303</v>
      </c>
      <c r="AR22" s="61">
        <v>7.8881113678045702</v>
      </c>
      <c r="AS22" s="61">
        <v>9.9433237627225992</v>
      </c>
      <c r="AT22" s="61">
        <v>9.0751750326332008</v>
      </c>
      <c r="AU22" s="61">
        <v>11.779314440862001</v>
      </c>
      <c r="AV22" s="61">
        <v>5.3914141880123303</v>
      </c>
      <c r="AW22" s="61">
        <v>11.7023856058383</v>
      </c>
      <c r="AX22" s="61">
        <v>14.7162218081042</v>
      </c>
      <c r="AY22" s="61">
        <v>17.636533546874599</v>
      </c>
      <c r="AZ22" s="61">
        <v>19.642736635171801</v>
      </c>
      <c r="BA22" s="61">
        <v>16.92704028296054</v>
      </c>
      <c r="BB22" s="61">
        <v>15.759179981364422</v>
      </c>
      <c r="BC22" s="61">
        <v>13.776545573225746</v>
      </c>
      <c r="BD22" s="183">
        <v>14.4946340681461</v>
      </c>
      <c r="BE22" s="183">
        <v>14.110450712376974</v>
      </c>
      <c r="BF22" s="183">
        <v>12.249636268522558</v>
      </c>
      <c r="BG22" s="183">
        <v>13.953580263755251</v>
      </c>
      <c r="BH22" s="183">
        <v>13.165819574629738</v>
      </c>
      <c r="BI22" s="183">
        <v>13.529668129110144</v>
      </c>
      <c r="BJ22" s="183">
        <v>10.509303687698972</v>
      </c>
      <c r="BK22" s="183">
        <v>9.9002187367759795</v>
      </c>
      <c r="BL22" s="183">
        <v>3.6900000000000004</v>
      </c>
      <c r="BM22" s="183">
        <v>3.5876422191081265</v>
      </c>
      <c r="BN22" s="183">
        <v>2.5953933062093513</v>
      </c>
      <c r="BO22" s="183">
        <v>2.5</v>
      </c>
      <c r="BP22" s="183">
        <v>15.543865871515198</v>
      </c>
      <c r="BQ22" s="183">
        <v>14.098295067693282</v>
      </c>
      <c r="BR22" s="183">
        <v>15.275512187068449</v>
      </c>
      <c r="BS22" s="183">
        <v>13.095116492918701</v>
      </c>
      <c r="BT22" s="183">
        <v>6.0103300732806142</v>
      </c>
      <c r="BU22" s="183">
        <v>2.9999999999999996</v>
      </c>
      <c r="BV22" s="183">
        <v>3.0000000000000004</v>
      </c>
      <c r="BW22" s="183">
        <v>0.5</v>
      </c>
      <c r="BX22" s="183">
        <v>0.5</v>
      </c>
      <c r="BY22" s="183">
        <v>0.42726694241170859</v>
      </c>
      <c r="BZ22" s="183">
        <f>IFERROR(VLOOKUP(A22,Обнов[],$A$2,FALSE),"-")</f>
        <v>0</v>
      </c>
      <c r="CA22" s="42"/>
    </row>
    <row r="23" spans="1:111" ht="15.75" x14ac:dyDescent="0.25">
      <c r="A23" s="63" t="s">
        <v>23</v>
      </c>
      <c r="B23" s="64" t="s">
        <v>56</v>
      </c>
      <c r="C23" s="64" t="s">
        <v>56</v>
      </c>
      <c r="D23" s="64" t="s">
        <v>56</v>
      </c>
      <c r="E23" s="64" t="s">
        <v>56</v>
      </c>
      <c r="F23" s="64" t="s">
        <v>56</v>
      </c>
      <c r="G23" s="64" t="s">
        <v>56</v>
      </c>
      <c r="H23" s="64" t="s">
        <v>56</v>
      </c>
      <c r="I23" s="64" t="s">
        <v>56</v>
      </c>
      <c r="J23" s="64" t="s">
        <v>56</v>
      </c>
      <c r="K23" s="64" t="s">
        <v>56</v>
      </c>
      <c r="L23" s="64" t="s">
        <v>56</v>
      </c>
      <c r="M23" s="64" t="s">
        <v>56</v>
      </c>
      <c r="N23" s="64" t="s">
        <v>56</v>
      </c>
      <c r="O23" s="64" t="s">
        <v>56</v>
      </c>
      <c r="P23" s="64" t="s">
        <v>56</v>
      </c>
      <c r="Q23" s="180" t="s">
        <v>56</v>
      </c>
      <c r="R23" s="180" t="s">
        <v>56</v>
      </c>
      <c r="S23" s="180" t="s">
        <v>56</v>
      </c>
      <c r="T23" s="180" t="s">
        <v>56</v>
      </c>
      <c r="U23" s="180" t="s">
        <v>56</v>
      </c>
      <c r="V23" s="180" t="s">
        <v>56</v>
      </c>
      <c r="W23" s="180" t="s">
        <v>56</v>
      </c>
      <c r="X23" s="180" t="s">
        <v>56</v>
      </c>
      <c r="Y23" s="180" t="s">
        <v>56</v>
      </c>
      <c r="Z23" s="180" t="s">
        <v>56</v>
      </c>
      <c r="AA23" s="180" t="s">
        <v>56</v>
      </c>
      <c r="AB23" s="180" t="s">
        <v>56</v>
      </c>
      <c r="AC23" s="180">
        <v>0</v>
      </c>
      <c r="AD23" s="180">
        <v>0</v>
      </c>
      <c r="AE23" s="180">
        <v>0</v>
      </c>
      <c r="AF23" s="180">
        <v>0</v>
      </c>
      <c r="AG23" s="180">
        <v>0</v>
      </c>
      <c r="AH23" s="180">
        <v>0</v>
      </c>
      <c r="AI23" s="180">
        <v>0</v>
      </c>
      <c r="AJ23" s="180">
        <v>6</v>
      </c>
      <c r="AK23" s="180">
        <v>0</v>
      </c>
      <c r="AL23" s="180">
        <v>0</v>
      </c>
      <c r="AM23" s="180">
        <f>IFERROR(VLOOKUP(A23,Обнов[],$A$1,FALSE),"-")</f>
        <v>0</v>
      </c>
      <c r="AN23" s="42"/>
      <c r="AO23" s="61" t="s">
        <v>56</v>
      </c>
      <c r="AP23" s="61" t="s">
        <v>56</v>
      </c>
      <c r="AQ23" s="61" t="s">
        <v>56</v>
      </c>
      <c r="AR23" s="61" t="s">
        <v>56</v>
      </c>
      <c r="AS23" s="61" t="s">
        <v>56</v>
      </c>
      <c r="AT23" s="61" t="s">
        <v>56</v>
      </c>
      <c r="AU23" s="61" t="s">
        <v>56</v>
      </c>
      <c r="AV23" s="61" t="s">
        <v>56</v>
      </c>
      <c r="AW23" s="61" t="s">
        <v>56</v>
      </c>
      <c r="AX23" s="61" t="s">
        <v>56</v>
      </c>
      <c r="AY23" s="61" t="s">
        <v>56</v>
      </c>
      <c r="AZ23" s="61" t="s">
        <v>56</v>
      </c>
      <c r="BA23" s="61" t="s">
        <v>56</v>
      </c>
      <c r="BB23" s="61" t="s">
        <v>56</v>
      </c>
      <c r="BC23" s="61" t="s">
        <v>56</v>
      </c>
      <c r="BD23" s="183" t="s">
        <v>56</v>
      </c>
      <c r="BE23" s="183" t="s">
        <v>56</v>
      </c>
      <c r="BF23" s="183" t="s">
        <v>56</v>
      </c>
      <c r="BG23" s="183" t="s">
        <v>56</v>
      </c>
      <c r="BH23" s="183" t="s">
        <v>56</v>
      </c>
      <c r="BI23" s="183" t="s">
        <v>56</v>
      </c>
      <c r="BJ23" s="183" t="s">
        <v>56</v>
      </c>
      <c r="BK23" s="183" t="s">
        <v>56</v>
      </c>
      <c r="BL23" s="183" t="s">
        <v>56</v>
      </c>
      <c r="BM23" s="183" t="s">
        <v>56</v>
      </c>
      <c r="BN23" s="183" t="s">
        <v>56</v>
      </c>
      <c r="BO23" s="183" t="s">
        <v>56</v>
      </c>
      <c r="BP23" s="183">
        <v>0</v>
      </c>
      <c r="BQ23" s="183">
        <v>0</v>
      </c>
      <c r="BR23" s="183">
        <v>0</v>
      </c>
      <c r="BS23" s="183">
        <v>0</v>
      </c>
      <c r="BT23" s="183">
        <v>0</v>
      </c>
      <c r="BU23" s="183">
        <v>0</v>
      </c>
      <c r="BV23" s="183">
        <v>6</v>
      </c>
      <c r="BW23" s="183">
        <v>4.75</v>
      </c>
      <c r="BX23" s="183">
        <v>0</v>
      </c>
      <c r="BY23" s="183">
        <v>0</v>
      </c>
      <c r="BZ23" s="183">
        <f>IFERROR(VLOOKUP(A23,Обнов[],$A$2,FALSE),"-")</f>
        <v>0</v>
      </c>
      <c r="CA23" s="42"/>
    </row>
    <row r="24" spans="1:111" ht="15.75" x14ac:dyDescent="0.25">
      <c r="A24" s="63" t="s">
        <v>22</v>
      </c>
      <c r="B24" s="64">
        <v>8.7555218216318806</v>
      </c>
      <c r="C24" s="64">
        <v>9.66</v>
      </c>
      <c r="D24" s="64">
        <v>9.2200000000000006</v>
      </c>
      <c r="E24" s="64">
        <v>6.5742319749216298</v>
      </c>
      <c r="F24" s="64" t="s">
        <v>56</v>
      </c>
      <c r="G24" s="64" t="s">
        <v>56</v>
      </c>
      <c r="H24" s="64" t="s">
        <v>56</v>
      </c>
      <c r="I24" s="64" t="s">
        <v>56</v>
      </c>
      <c r="J24" s="64" t="s">
        <v>56</v>
      </c>
      <c r="K24" s="64" t="s">
        <v>56</v>
      </c>
      <c r="L24" s="64" t="s">
        <v>56</v>
      </c>
      <c r="M24" s="64" t="s">
        <v>56</v>
      </c>
      <c r="N24" s="64" t="s">
        <v>56</v>
      </c>
      <c r="O24" s="64">
        <v>16</v>
      </c>
      <c r="P24" s="64">
        <v>15.092057761732852</v>
      </c>
      <c r="Q24" s="180">
        <v>15.0133646227501</v>
      </c>
      <c r="R24" s="180">
        <v>15.5</v>
      </c>
      <c r="S24" s="180">
        <v>15.5</v>
      </c>
      <c r="T24" s="180">
        <v>15.274774774774775</v>
      </c>
      <c r="U24" s="180">
        <v>15</v>
      </c>
      <c r="V24" s="180">
        <v>15.488326848249027</v>
      </c>
      <c r="W24" s="180">
        <v>11</v>
      </c>
      <c r="X24" s="180" t="s">
        <v>56</v>
      </c>
      <c r="Y24" s="180">
        <v>12</v>
      </c>
      <c r="Z24" s="180">
        <v>10</v>
      </c>
      <c r="AA24" s="180">
        <v>10</v>
      </c>
      <c r="AB24" s="180">
        <v>12.885163733570952</v>
      </c>
      <c r="AC24" s="180">
        <v>10.260869565217391</v>
      </c>
      <c r="AD24" s="180">
        <v>15.17204301075269</v>
      </c>
      <c r="AE24" s="180">
        <v>0</v>
      </c>
      <c r="AF24" s="180">
        <v>0</v>
      </c>
      <c r="AG24" s="180">
        <v>10.999999999999998</v>
      </c>
      <c r="AH24" s="180">
        <v>8.7109826589595389</v>
      </c>
      <c r="AI24" s="180">
        <v>2.9999999999999996</v>
      </c>
      <c r="AJ24" s="180">
        <v>1</v>
      </c>
      <c r="AK24" s="180">
        <v>0</v>
      </c>
      <c r="AL24" s="180">
        <v>0</v>
      </c>
      <c r="AM24" s="180">
        <f>IFERROR(VLOOKUP(A24,Обнов[],$A$1,FALSE),"-")</f>
        <v>0</v>
      </c>
      <c r="AN24" s="42"/>
      <c r="AO24" s="61">
        <v>6.84</v>
      </c>
      <c r="AP24" s="61">
        <v>6.65</v>
      </c>
      <c r="AQ24" s="61">
        <v>6.21</v>
      </c>
      <c r="AR24" s="61">
        <v>8.9091559716125008</v>
      </c>
      <c r="AS24" s="61">
        <v>9.1852624817006792</v>
      </c>
      <c r="AT24" s="61">
        <v>10.9231297979148</v>
      </c>
      <c r="AU24" s="61">
        <v>9.5166116268098406</v>
      </c>
      <c r="AV24" s="61">
        <v>9.1008569545154892</v>
      </c>
      <c r="AW24" s="61">
        <v>11.540178591741601</v>
      </c>
      <c r="AX24" s="61">
        <v>17.395795872292801</v>
      </c>
      <c r="AY24" s="61">
        <v>18.513983486978301</v>
      </c>
      <c r="AZ24" s="61">
        <v>18.8599686738856</v>
      </c>
      <c r="BA24" s="61">
        <v>19.948924013608149</v>
      </c>
      <c r="BB24" s="61">
        <v>12.272009167611289</v>
      </c>
      <c r="BC24" s="61">
        <v>11.203760757187505</v>
      </c>
      <c r="BD24" s="183">
        <v>11.7367752334104</v>
      </c>
      <c r="BE24" s="183">
        <v>11.081523735817083</v>
      </c>
      <c r="BF24" s="183">
        <v>11.542598296090945</v>
      </c>
      <c r="BG24" s="183">
        <v>11.316042573884435</v>
      </c>
      <c r="BH24" s="183">
        <v>11.011444404288641</v>
      </c>
      <c r="BI24" s="183">
        <v>11.551536404580149</v>
      </c>
      <c r="BJ24" s="183">
        <v>11.09585376952516</v>
      </c>
      <c r="BK24" s="183">
        <v>10.864227221303631</v>
      </c>
      <c r="BL24" s="183">
        <v>7.8039744310888137</v>
      </c>
      <c r="BM24" s="183">
        <v>6.3268773925315047</v>
      </c>
      <c r="BN24" s="183">
        <v>5.2521706467180111</v>
      </c>
      <c r="BO24" s="183">
        <v>4.1118975193771377</v>
      </c>
      <c r="BP24" s="183">
        <v>6.6720210658585799</v>
      </c>
      <c r="BQ24" s="183">
        <v>6.5469197021753143</v>
      </c>
      <c r="BR24" s="183">
        <v>5.0451184202117245</v>
      </c>
      <c r="BS24" s="183">
        <v>2.0927541593351102</v>
      </c>
      <c r="BT24" s="183">
        <v>2.9813508758746354</v>
      </c>
      <c r="BU24" s="183">
        <v>2</v>
      </c>
      <c r="BV24" s="183">
        <v>1</v>
      </c>
      <c r="BW24" s="183">
        <v>0.84489726441200286</v>
      </c>
      <c r="BX24" s="183">
        <v>0.29999999999999993</v>
      </c>
      <c r="BY24" s="183">
        <v>0.3</v>
      </c>
      <c r="BZ24" s="183">
        <f>IFERROR(VLOOKUP(A24,Обнов[],$A$2,FALSE),"-")</f>
        <v>0.30000000000000004</v>
      </c>
      <c r="CA24" s="42"/>
    </row>
    <row r="25" spans="1:111" ht="15.75" x14ac:dyDescent="0.25">
      <c r="A25" s="63" t="s">
        <v>24</v>
      </c>
      <c r="B25" s="64">
        <v>7.7359149895096699</v>
      </c>
      <c r="C25" s="64">
        <v>8.8901383407992096</v>
      </c>
      <c r="D25" s="64">
        <v>8.2376621783828003</v>
      </c>
      <c r="E25" s="64">
        <v>8.1113135213840106</v>
      </c>
      <c r="F25" s="64">
        <v>9.8136289301216095</v>
      </c>
      <c r="G25" s="64">
        <v>8.5769446051969993</v>
      </c>
      <c r="H25" s="64">
        <v>7.3482403415541304</v>
      </c>
      <c r="I25" s="64" t="s">
        <v>56</v>
      </c>
      <c r="J25" s="64" t="s">
        <v>56</v>
      </c>
      <c r="K25" s="64" t="s">
        <v>56</v>
      </c>
      <c r="L25" s="64" t="s">
        <v>56</v>
      </c>
      <c r="M25" s="64" t="s">
        <v>56</v>
      </c>
      <c r="N25" s="64" t="s">
        <v>56</v>
      </c>
      <c r="O25" s="64" t="s">
        <v>56</v>
      </c>
      <c r="P25" s="64" t="s">
        <v>56</v>
      </c>
      <c r="Q25" s="180" t="s">
        <v>56</v>
      </c>
      <c r="R25" s="180" t="s">
        <v>56</v>
      </c>
      <c r="S25" s="180" t="s">
        <v>56</v>
      </c>
      <c r="T25" s="180" t="s">
        <v>56</v>
      </c>
      <c r="U25" s="180" t="s">
        <v>56</v>
      </c>
      <c r="V25" s="180" t="s">
        <v>56</v>
      </c>
      <c r="W25" s="180" t="s">
        <v>56</v>
      </c>
      <c r="X25" s="180" t="s">
        <v>56</v>
      </c>
      <c r="Y25" s="180">
        <v>10</v>
      </c>
      <c r="Z25" s="180" t="s">
        <v>56</v>
      </c>
      <c r="AA25" s="180" t="s">
        <v>56</v>
      </c>
      <c r="AB25" s="180" t="s">
        <v>56</v>
      </c>
      <c r="AC25" s="180">
        <v>0</v>
      </c>
      <c r="AD25" s="180">
        <v>0</v>
      </c>
      <c r="AE25" s="180">
        <v>0</v>
      </c>
      <c r="AF25" s="180">
        <v>8</v>
      </c>
      <c r="AG25" s="180">
        <v>7.9910581222056631</v>
      </c>
      <c r="AH25" s="180">
        <v>8</v>
      </c>
      <c r="AI25" s="180">
        <v>5.722451790056339</v>
      </c>
      <c r="AJ25" s="180">
        <v>5.9423076923076925</v>
      </c>
      <c r="AK25" s="180">
        <v>5.3918285138451889</v>
      </c>
      <c r="AL25" s="180">
        <v>4.5624856231133739</v>
      </c>
      <c r="AM25" s="180">
        <f>IFERROR(VLOOKUP(A25,Обнов[],$A$1,FALSE),"-")</f>
        <v>4.489787114641226</v>
      </c>
      <c r="AN25" s="42"/>
      <c r="AO25" s="61">
        <v>6.84</v>
      </c>
      <c r="AP25" s="61">
        <v>6.65</v>
      </c>
      <c r="AQ25" s="61">
        <v>6.21</v>
      </c>
      <c r="AR25" s="61">
        <v>7.98529116055406</v>
      </c>
      <c r="AS25" s="61">
        <v>8.5546444377647308</v>
      </c>
      <c r="AT25" s="61">
        <v>7.8847713345057704</v>
      </c>
      <c r="AU25" s="61">
        <v>6.9692954864018102</v>
      </c>
      <c r="AV25" s="61">
        <v>3.7206690891613201</v>
      </c>
      <c r="AW25" s="61">
        <v>9.8313360615515499</v>
      </c>
      <c r="AX25" s="61">
        <v>6.9001727032669402</v>
      </c>
      <c r="AY25" s="61">
        <v>9.2755776275157409</v>
      </c>
      <c r="AZ25" s="61">
        <v>9.9982305023822402</v>
      </c>
      <c r="BA25" s="61">
        <v>9.1142709603266407</v>
      </c>
      <c r="BB25" s="61">
        <v>8.7710206854403623</v>
      </c>
      <c r="BC25" s="61">
        <v>9.9992894781065225</v>
      </c>
      <c r="BD25" s="183">
        <v>8.6084785783749105</v>
      </c>
      <c r="BE25" s="183">
        <v>8.5357259784077932</v>
      </c>
      <c r="BF25" s="183">
        <v>10.000000000000002</v>
      </c>
      <c r="BG25" s="183">
        <v>9.9953710503144269</v>
      </c>
      <c r="BH25" s="183">
        <v>10.350772287229995</v>
      </c>
      <c r="BI25" s="183">
        <v>10.235357545321733</v>
      </c>
      <c r="BJ25" s="183">
        <v>10.297024081359753</v>
      </c>
      <c r="BK25" s="183">
        <v>8.9593687922684424</v>
      </c>
      <c r="BL25" s="183">
        <v>10.34454934986654</v>
      </c>
      <c r="BM25" s="183">
        <v>6.6838602786122072</v>
      </c>
      <c r="BN25" s="183">
        <v>5.2231473829947932</v>
      </c>
      <c r="BO25" s="183">
        <v>5.2603385532042415</v>
      </c>
      <c r="BP25" s="183">
        <v>9.9847037890504939</v>
      </c>
      <c r="BQ25" s="183">
        <v>10.11617387213535</v>
      </c>
      <c r="BR25" s="183">
        <v>10.097536307652174</v>
      </c>
      <c r="BS25" s="183">
        <v>5.9301715228853098</v>
      </c>
      <c r="BT25" s="183">
        <v>2.9943864657599959</v>
      </c>
      <c r="BU25" s="183">
        <v>2.9999999999999987</v>
      </c>
      <c r="BV25" s="183">
        <v>2.9999999999999996</v>
      </c>
      <c r="BW25" s="183">
        <v>2.8982299031969734</v>
      </c>
      <c r="BX25" s="183">
        <v>2.6618718812798656</v>
      </c>
      <c r="BY25" s="183">
        <v>1.4703728817365067</v>
      </c>
      <c r="BZ25" s="183">
        <f>IFERROR(VLOOKUP(A25,Обнов[],$A$2,FALSE),"-")</f>
        <v>1.2657387199959615</v>
      </c>
      <c r="CA25" s="42"/>
    </row>
    <row r="26" spans="1:111" ht="15.75" x14ac:dyDescent="0.25">
      <c r="A26" s="66" t="s">
        <v>57</v>
      </c>
      <c r="B26" s="67">
        <v>9.0604971948906794</v>
      </c>
      <c r="C26" s="67">
        <v>8.7156027230917399</v>
      </c>
      <c r="D26" s="67">
        <v>8.5924826716425393</v>
      </c>
      <c r="E26" s="67">
        <v>8.5678965979411092</v>
      </c>
      <c r="F26" s="67">
        <v>9.3943997930104697</v>
      </c>
      <c r="G26" s="67">
        <v>9.7492592452982603</v>
      </c>
      <c r="H26" s="67">
        <v>9.7144687307017197</v>
      </c>
      <c r="I26" s="67">
        <v>8.5604877159755901</v>
      </c>
      <c r="J26" s="67">
        <v>8.9450497179866897</v>
      </c>
      <c r="K26" s="67">
        <v>15.1342034083827</v>
      </c>
      <c r="L26" s="67">
        <v>13.1130523360111</v>
      </c>
      <c r="M26" s="67">
        <v>11.9281199165711</v>
      </c>
      <c r="N26" s="67">
        <v>11.316071967150375</v>
      </c>
      <c r="O26" s="67">
        <v>13.491919938073178</v>
      </c>
      <c r="P26" s="67">
        <v>11.100989103443997</v>
      </c>
      <c r="Q26" s="181">
        <v>11.861463226827601</v>
      </c>
      <c r="R26" s="181">
        <v>11.491802716401319</v>
      </c>
      <c r="S26" s="181">
        <v>13.235972012589128</v>
      </c>
      <c r="T26" s="181">
        <v>13.74325395600648</v>
      </c>
      <c r="U26" s="181">
        <v>13.314161697381463</v>
      </c>
      <c r="V26" s="181">
        <v>11.41575460082376</v>
      </c>
      <c r="W26" s="181">
        <v>12.407619051568229</v>
      </c>
      <c r="X26" s="181">
        <v>11.914280254346977</v>
      </c>
      <c r="Y26" s="181">
        <v>10.791852669539374</v>
      </c>
      <c r="Z26" s="181">
        <v>8.8093154497624333</v>
      </c>
      <c r="AA26" s="181">
        <v>8.9764559401470212</v>
      </c>
      <c r="AB26" s="181">
        <v>7.5350665886695287</v>
      </c>
      <c r="AC26" s="181">
        <v>16.809759814389281</v>
      </c>
      <c r="AD26" s="181">
        <v>16.617294622634915</v>
      </c>
      <c r="AE26" s="181">
        <v>14.681845096288059</v>
      </c>
      <c r="AF26" s="181">
        <v>13.3090951811838</v>
      </c>
      <c r="AG26" s="181">
        <v>9.4452608042379804</v>
      </c>
      <c r="AH26" s="181">
        <v>8.0345096734758492</v>
      </c>
      <c r="AI26" s="181">
        <v>6.1640553048357685</v>
      </c>
      <c r="AJ26" s="181">
        <v>5.0277258160710216</v>
      </c>
      <c r="AK26" s="181">
        <v>4.7715004749869321</v>
      </c>
      <c r="AL26" s="181">
        <v>4.2667581215471095</v>
      </c>
      <c r="AM26" s="181">
        <f>IFERROR(VLOOKUP(A26,Обнов[],$A$1,FALSE),"-")</f>
        <v>4.2406760839962265</v>
      </c>
      <c r="AN26" s="42"/>
      <c r="AO26" s="62">
        <v>6.4609697857282704</v>
      </c>
      <c r="AP26" s="62">
        <v>6.3206756417458703</v>
      </c>
      <c r="AQ26" s="62">
        <v>5.9884793010197797</v>
      </c>
      <c r="AR26" s="62">
        <v>6.7934672561756901</v>
      </c>
      <c r="AS26" s="62">
        <v>8.4997748057018896</v>
      </c>
      <c r="AT26" s="62">
        <v>8.7446910439588308</v>
      </c>
      <c r="AU26" s="62">
        <v>8.1626568371088606</v>
      </c>
      <c r="AV26" s="62">
        <v>6.6742217414018601</v>
      </c>
      <c r="AW26" s="62">
        <v>8.0147236325299502</v>
      </c>
      <c r="AX26" s="62">
        <v>14.7259466974118</v>
      </c>
      <c r="AY26" s="62">
        <v>13.354534405805101</v>
      </c>
      <c r="AZ26" s="62">
        <v>13.575485920518799</v>
      </c>
      <c r="BA26" s="62">
        <v>12.499129506011174</v>
      </c>
      <c r="BB26" s="62">
        <v>11.773668046517292</v>
      </c>
      <c r="BC26" s="62">
        <v>10.499178233075037</v>
      </c>
      <c r="BD26" s="184">
        <v>10.1122756868811</v>
      </c>
      <c r="BE26" s="184">
        <v>9.5695118616741901</v>
      </c>
      <c r="BF26" s="184">
        <v>10.310775217076085</v>
      </c>
      <c r="BG26" s="184">
        <v>10.580397370113177</v>
      </c>
      <c r="BH26" s="184">
        <v>11.222428569402599</v>
      </c>
      <c r="BI26" s="184">
        <v>11.042701480551756</v>
      </c>
      <c r="BJ26" s="184">
        <v>9.9866135964058387</v>
      </c>
      <c r="BK26" s="184">
        <v>8.3645921419302347</v>
      </c>
      <c r="BL26" s="184">
        <v>5.9843698549260127</v>
      </c>
      <c r="BM26" s="184">
        <v>4.1431044378890496</v>
      </c>
      <c r="BN26" s="184">
        <v>3.2783991784301181</v>
      </c>
      <c r="BO26" s="184">
        <v>3.0970672111930693</v>
      </c>
      <c r="BP26" s="184">
        <v>11.930330981354018</v>
      </c>
      <c r="BQ26" s="184">
        <v>12.442449617073308</v>
      </c>
      <c r="BR26" s="184">
        <v>11.604485862818699</v>
      </c>
      <c r="BS26" s="184">
        <v>8.1707138719092196</v>
      </c>
      <c r="BT26" s="184">
        <v>4.0662697892268342</v>
      </c>
      <c r="BU26" s="184">
        <v>2.736068854318467</v>
      </c>
      <c r="BV26" s="184">
        <v>1.5095074143632246</v>
      </c>
      <c r="BW26" s="184">
        <v>1.0026695833138402</v>
      </c>
      <c r="BX26" s="184">
        <v>0.77231461535047796</v>
      </c>
      <c r="BY26" s="184">
        <v>0.76939328053534817</v>
      </c>
      <c r="BZ26" s="184">
        <f>IFERROR(VLOOKUP(A26,Обнов[],$A$2,FALSE),"-")</f>
        <v>1.0697742619638806</v>
      </c>
      <c r="CA26" s="42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1728</v>
      </c>
      <c r="BZ28" s="80">
        <v>1728</v>
      </c>
    </row>
    <row r="29" spans="1:111" x14ac:dyDescent="0.25">
      <c r="A29" s="47"/>
    </row>
    <row r="30" spans="1:111" x14ac:dyDescent="0.25">
      <c r="A30" s="48"/>
    </row>
    <row r="31" spans="1:111" x14ac:dyDescent="0.25">
      <c r="A31" s="46"/>
    </row>
  </sheetData>
  <mergeCells count="5">
    <mergeCell ref="A2:F2"/>
    <mergeCell ref="A3:A4"/>
    <mergeCell ref="B3:AM3"/>
    <mergeCell ref="AO3:BZ3"/>
    <mergeCell ref="B1:BJ1"/>
  </mergeCells>
  <pageMargins left="0.7" right="0.7" top="0.75" bottom="0.75" header="0.3" footer="0.3"/>
  <pageSetup paperSize="9" scale="6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  <pageSetUpPr fitToPage="1"/>
  </sheetPr>
  <dimension ref="A1:DG31"/>
  <sheetViews>
    <sheetView view="pageBreakPreview" zoomScale="90" zoomScaleNormal="90" zoomScaleSheetLayoutView="90" workbookViewId="0">
      <selection activeCell="BM1" sqref="BM1:BM1048576"/>
    </sheetView>
  </sheetViews>
  <sheetFormatPr defaultColWidth="9.140625" defaultRowHeight="15" outlineLevelCol="1" x14ac:dyDescent="0.25"/>
  <cols>
    <col min="1" max="1" width="26.2851562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6" width="7.5703125" style="40" hidden="1" customWidth="1" outlineLevel="1" collapsed="1"/>
    <col min="17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4.570312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1" width="7.5703125" style="40" hidden="1" customWidth="1" outlineLevel="1"/>
    <col min="62" max="62" width="7.5703125" style="40" hidden="1" customWidth="1" outlineLevel="1" collapsed="1"/>
    <col min="63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272" width="9.140625" style="40"/>
    <col min="273" max="273" width="6" style="40" customWidth="1"/>
    <col min="274" max="274" width="26.7109375" style="40" customWidth="1"/>
    <col min="275" max="310" width="0" style="40" hidden="1" customWidth="1"/>
    <col min="311" max="322" width="9.140625" style="40" customWidth="1"/>
    <col min="323" max="323" width="8.42578125" style="40" customWidth="1"/>
    <col min="324" max="335" width="8.7109375" style="40" customWidth="1"/>
    <col min="336" max="528" width="9.140625" style="40"/>
    <col min="529" max="529" width="6" style="40" customWidth="1"/>
    <col min="530" max="530" width="26.7109375" style="40" customWidth="1"/>
    <col min="531" max="566" width="0" style="40" hidden="1" customWidth="1"/>
    <col min="567" max="578" width="9.140625" style="40" customWidth="1"/>
    <col min="579" max="579" width="8.42578125" style="40" customWidth="1"/>
    <col min="580" max="591" width="8.7109375" style="40" customWidth="1"/>
    <col min="592" max="784" width="9.140625" style="40"/>
    <col min="785" max="785" width="6" style="40" customWidth="1"/>
    <col min="786" max="786" width="26.7109375" style="40" customWidth="1"/>
    <col min="787" max="822" width="0" style="40" hidden="1" customWidth="1"/>
    <col min="823" max="834" width="9.140625" style="40" customWidth="1"/>
    <col min="835" max="835" width="8.42578125" style="40" customWidth="1"/>
    <col min="836" max="847" width="8.7109375" style="40" customWidth="1"/>
    <col min="848" max="1040" width="9.140625" style="40"/>
    <col min="1041" max="1041" width="6" style="40" customWidth="1"/>
    <col min="1042" max="1042" width="26.7109375" style="40" customWidth="1"/>
    <col min="1043" max="1078" width="0" style="40" hidden="1" customWidth="1"/>
    <col min="1079" max="1090" width="9.140625" style="40" customWidth="1"/>
    <col min="1091" max="1091" width="8.42578125" style="40" customWidth="1"/>
    <col min="1092" max="1103" width="8.7109375" style="40" customWidth="1"/>
    <col min="1104" max="1296" width="9.140625" style="40"/>
    <col min="1297" max="1297" width="6" style="40" customWidth="1"/>
    <col min="1298" max="1298" width="26.7109375" style="40" customWidth="1"/>
    <col min="1299" max="1334" width="0" style="40" hidden="1" customWidth="1"/>
    <col min="1335" max="1346" width="9.140625" style="40" customWidth="1"/>
    <col min="1347" max="1347" width="8.42578125" style="40" customWidth="1"/>
    <col min="1348" max="1359" width="8.7109375" style="40" customWidth="1"/>
    <col min="1360" max="1552" width="9.140625" style="40"/>
    <col min="1553" max="1553" width="6" style="40" customWidth="1"/>
    <col min="1554" max="1554" width="26.7109375" style="40" customWidth="1"/>
    <col min="1555" max="1590" width="0" style="40" hidden="1" customWidth="1"/>
    <col min="1591" max="1602" width="9.140625" style="40" customWidth="1"/>
    <col min="1603" max="1603" width="8.42578125" style="40" customWidth="1"/>
    <col min="1604" max="1615" width="8.7109375" style="40" customWidth="1"/>
    <col min="1616" max="1808" width="9.140625" style="40"/>
    <col min="1809" max="1809" width="6" style="40" customWidth="1"/>
    <col min="1810" max="1810" width="26.7109375" style="40" customWidth="1"/>
    <col min="1811" max="1846" width="0" style="40" hidden="1" customWidth="1"/>
    <col min="1847" max="1858" width="9.140625" style="40" customWidth="1"/>
    <col min="1859" max="1859" width="8.42578125" style="40" customWidth="1"/>
    <col min="1860" max="1871" width="8.7109375" style="40" customWidth="1"/>
    <col min="1872" max="2064" width="9.140625" style="40"/>
    <col min="2065" max="2065" width="6" style="40" customWidth="1"/>
    <col min="2066" max="2066" width="26.7109375" style="40" customWidth="1"/>
    <col min="2067" max="2102" width="0" style="40" hidden="1" customWidth="1"/>
    <col min="2103" max="2114" width="9.140625" style="40" customWidth="1"/>
    <col min="2115" max="2115" width="8.42578125" style="40" customWidth="1"/>
    <col min="2116" max="2127" width="8.7109375" style="40" customWidth="1"/>
    <col min="2128" max="2320" width="9.140625" style="40"/>
    <col min="2321" max="2321" width="6" style="40" customWidth="1"/>
    <col min="2322" max="2322" width="26.7109375" style="40" customWidth="1"/>
    <col min="2323" max="2358" width="0" style="40" hidden="1" customWidth="1"/>
    <col min="2359" max="2370" width="9.140625" style="40" customWidth="1"/>
    <col min="2371" max="2371" width="8.42578125" style="40" customWidth="1"/>
    <col min="2372" max="2383" width="8.7109375" style="40" customWidth="1"/>
    <col min="2384" max="2576" width="9.140625" style="40"/>
    <col min="2577" max="2577" width="6" style="40" customWidth="1"/>
    <col min="2578" max="2578" width="26.7109375" style="40" customWidth="1"/>
    <col min="2579" max="2614" width="0" style="40" hidden="1" customWidth="1"/>
    <col min="2615" max="2626" width="9.140625" style="40" customWidth="1"/>
    <col min="2627" max="2627" width="8.42578125" style="40" customWidth="1"/>
    <col min="2628" max="2639" width="8.7109375" style="40" customWidth="1"/>
    <col min="2640" max="2832" width="9.140625" style="40"/>
    <col min="2833" max="2833" width="6" style="40" customWidth="1"/>
    <col min="2834" max="2834" width="26.7109375" style="40" customWidth="1"/>
    <col min="2835" max="2870" width="0" style="40" hidden="1" customWidth="1"/>
    <col min="2871" max="2882" width="9.140625" style="40" customWidth="1"/>
    <col min="2883" max="2883" width="8.42578125" style="40" customWidth="1"/>
    <col min="2884" max="2895" width="8.7109375" style="40" customWidth="1"/>
    <col min="2896" max="3088" width="9.140625" style="40"/>
    <col min="3089" max="3089" width="6" style="40" customWidth="1"/>
    <col min="3090" max="3090" width="26.7109375" style="40" customWidth="1"/>
    <col min="3091" max="3126" width="0" style="40" hidden="1" customWidth="1"/>
    <col min="3127" max="3138" width="9.140625" style="40" customWidth="1"/>
    <col min="3139" max="3139" width="8.42578125" style="40" customWidth="1"/>
    <col min="3140" max="3151" width="8.7109375" style="40" customWidth="1"/>
    <col min="3152" max="3344" width="9.140625" style="40"/>
    <col min="3345" max="3345" width="6" style="40" customWidth="1"/>
    <col min="3346" max="3346" width="26.7109375" style="40" customWidth="1"/>
    <col min="3347" max="3382" width="0" style="40" hidden="1" customWidth="1"/>
    <col min="3383" max="3394" width="9.140625" style="40" customWidth="1"/>
    <col min="3395" max="3395" width="8.42578125" style="40" customWidth="1"/>
    <col min="3396" max="3407" width="8.7109375" style="40" customWidth="1"/>
    <col min="3408" max="3600" width="9.140625" style="40"/>
    <col min="3601" max="3601" width="6" style="40" customWidth="1"/>
    <col min="3602" max="3602" width="26.7109375" style="40" customWidth="1"/>
    <col min="3603" max="3638" width="0" style="40" hidden="1" customWidth="1"/>
    <col min="3639" max="3650" width="9.140625" style="40" customWidth="1"/>
    <col min="3651" max="3651" width="8.42578125" style="40" customWidth="1"/>
    <col min="3652" max="3663" width="8.7109375" style="40" customWidth="1"/>
    <col min="3664" max="3856" width="9.140625" style="40"/>
    <col min="3857" max="3857" width="6" style="40" customWidth="1"/>
    <col min="3858" max="3858" width="26.7109375" style="40" customWidth="1"/>
    <col min="3859" max="3894" width="0" style="40" hidden="1" customWidth="1"/>
    <col min="3895" max="3906" width="9.140625" style="40" customWidth="1"/>
    <col min="3907" max="3907" width="8.42578125" style="40" customWidth="1"/>
    <col min="3908" max="3919" width="8.7109375" style="40" customWidth="1"/>
    <col min="3920" max="4112" width="9.140625" style="40"/>
    <col min="4113" max="4113" width="6" style="40" customWidth="1"/>
    <col min="4114" max="4114" width="26.7109375" style="40" customWidth="1"/>
    <col min="4115" max="4150" width="0" style="40" hidden="1" customWidth="1"/>
    <col min="4151" max="4162" width="9.140625" style="40" customWidth="1"/>
    <col min="4163" max="4163" width="8.42578125" style="40" customWidth="1"/>
    <col min="4164" max="4175" width="8.7109375" style="40" customWidth="1"/>
    <col min="4176" max="4368" width="9.140625" style="40"/>
    <col min="4369" max="4369" width="6" style="40" customWidth="1"/>
    <col min="4370" max="4370" width="26.7109375" style="40" customWidth="1"/>
    <col min="4371" max="4406" width="0" style="40" hidden="1" customWidth="1"/>
    <col min="4407" max="4418" width="9.140625" style="40" customWidth="1"/>
    <col min="4419" max="4419" width="8.42578125" style="40" customWidth="1"/>
    <col min="4420" max="4431" width="8.7109375" style="40" customWidth="1"/>
    <col min="4432" max="4624" width="9.140625" style="40"/>
    <col min="4625" max="4625" width="6" style="40" customWidth="1"/>
    <col min="4626" max="4626" width="26.7109375" style="40" customWidth="1"/>
    <col min="4627" max="4662" width="0" style="40" hidden="1" customWidth="1"/>
    <col min="4663" max="4674" width="9.140625" style="40" customWidth="1"/>
    <col min="4675" max="4675" width="8.42578125" style="40" customWidth="1"/>
    <col min="4676" max="4687" width="8.7109375" style="40" customWidth="1"/>
    <col min="4688" max="4880" width="9.140625" style="40"/>
    <col min="4881" max="4881" width="6" style="40" customWidth="1"/>
    <col min="4882" max="4882" width="26.7109375" style="40" customWidth="1"/>
    <col min="4883" max="4918" width="0" style="40" hidden="1" customWidth="1"/>
    <col min="4919" max="4930" width="9.140625" style="40" customWidth="1"/>
    <col min="4931" max="4931" width="8.42578125" style="40" customWidth="1"/>
    <col min="4932" max="4943" width="8.7109375" style="40" customWidth="1"/>
    <col min="4944" max="5136" width="9.140625" style="40"/>
    <col min="5137" max="5137" width="6" style="40" customWidth="1"/>
    <col min="5138" max="5138" width="26.7109375" style="40" customWidth="1"/>
    <col min="5139" max="5174" width="0" style="40" hidden="1" customWidth="1"/>
    <col min="5175" max="5186" width="9.140625" style="40" customWidth="1"/>
    <col min="5187" max="5187" width="8.42578125" style="40" customWidth="1"/>
    <col min="5188" max="5199" width="8.7109375" style="40" customWidth="1"/>
    <col min="5200" max="5392" width="9.140625" style="40"/>
    <col min="5393" max="5393" width="6" style="40" customWidth="1"/>
    <col min="5394" max="5394" width="26.7109375" style="40" customWidth="1"/>
    <col min="5395" max="5430" width="0" style="40" hidden="1" customWidth="1"/>
    <col min="5431" max="5442" width="9.140625" style="40" customWidth="1"/>
    <col min="5443" max="5443" width="8.42578125" style="40" customWidth="1"/>
    <col min="5444" max="5455" width="8.7109375" style="40" customWidth="1"/>
    <col min="5456" max="5648" width="9.140625" style="40"/>
    <col min="5649" max="5649" width="6" style="40" customWidth="1"/>
    <col min="5650" max="5650" width="26.7109375" style="40" customWidth="1"/>
    <col min="5651" max="5686" width="0" style="40" hidden="1" customWidth="1"/>
    <col min="5687" max="5698" width="9.140625" style="40" customWidth="1"/>
    <col min="5699" max="5699" width="8.42578125" style="40" customWidth="1"/>
    <col min="5700" max="5711" width="8.7109375" style="40" customWidth="1"/>
    <col min="5712" max="5904" width="9.140625" style="40"/>
    <col min="5905" max="5905" width="6" style="40" customWidth="1"/>
    <col min="5906" max="5906" width="26.7109375" style="40" customWidth="1"/>
    <col min="5907" max="5942" width="0" style="40" hidden="1" customWidth="1"/>
    <col min="5943" max="5954" width="9.140625" style="40" customWidth="1"/>
    <col min="5955" max="5955" width="8.42578125" style="40" customWidth="1"/>
    <col min="5956" max="5967" width="8.7109375" style="40" customWidth="1"/>
    <col min="5968" max="6160" width="9.140625" style="40"/>
    <col min="6161" max="6161" width="6" style="40" customWidth="1"/>
    <col min="6162" max="6162" width="26.7109375" style="40" customWidth="1"/>
    <col min="6163" max="6198" width="0" style="40" hidden="1" customWidth="1"/>
    <col min="6199" max="6210" width="9.140625" style="40" customWidth="1"/>
    <col min="6211" max="6211" width="8.42578125" style="40" customWidth="1"/>
    <col min="6212" max="6223" width="8.7109375" style="40" customWidth="1"/>
    <col min="6224" max="6416" width="9.140625" style="40"/>
    <col min="6417" max="6417" width="6" style="40" customWidth="1"/>
    <col min="6418" max="6418" width="26.7109375" style="40" customWidth="1"/>
    <col min="6419" max="6454" width="0" style="40" hidden="1" customWidth="1"/>
    <col min="6455" max="6466" width="9.140625" style="40" customWidth="1"/>
    <col min="6467" max="6467" width="8.42578125" style="40" customWidth="1"/>
    <col min="6468" max="6479" width="8.7109375" style="40" customWidth="1"/>
    <col min="6480" max="6672" width="9.140625" style="40"/>
    <col min="6673" max="6673" width="6" style="40" customWidth="1"/>
    <col min="6674" max="6674" width="26.7109375" style="40" customWidth="1"/>
    <col min="6675" max="6710" width="0" style="40" hidden="1" customWidth="1"/>
    <col min="6711" max="6722" width="9.140625" style="40" customWidth="1"/>
    <col min="6723" max="6723" width="8.42578125" style="40" customWidth="1"/>
    <col min="6724" max="6735" width="8.7109375" style="40" customWidth="1"/>
    <col min="6736" max="6928" width="9.140625" style="40"/>
    <col min="6929" max="6929" width="6" style="40" customWidth="1"/>
    <col min="6930" max="6930" width="26.7109375" style="40" customWidth="1"/>
    <col min="6931" max="6966" width="0" style="40" hidden="1" customWidth="1"/>
    <col min="6967" max="6978" width="9.140625" style="40" customWidth="1"/>
    <col min="6979" max="6979" width="8.42578125" style="40" customWidth="1"/>
    <col min="6980" max="6991" width="8.7109375" style="40" customWidth="1"/>
    <col min="6992" max="7184" width="9.140625" style="40"/>
    <col min="7185" max="7185" width="6" style="40" customWidth="1"/>
    <col min="7186" max="7186" width="26.7109375" style="40" customWidth="1"/>
    <col min="7187" max="7222" width="0" style="40" hidden="1" customWidth="1"/>
    <col min="7223" max="7234" width="9.140625" style="40" customWidth="1"/>
    <col min="7235" max="7235" width="8.42578125" style="40" customWidth="1"/>
    <col min="7236" max="7247" width="8.7109375" style="40" customWidth="1"/>
    <col min="7248" max="7440" width="9.140625" style="40"/>
    <col min="7441" max="7441" width="6" style="40" customWidth="1"/>
    <col min="7442" max="7442" width="26.7109375" style="40" customWidth="1"/>
    <col min="7443" max="7478" width="0" style="40" hidden="1" customWidth="1"/>
    <col min="7479" max="7490" width="9.140625" style="40" customWidth="1"/>
    <col min="7491" max="7491" width="8.42578125" style="40" customWidth="1"/>
    <col min="7492" max="7503" width="8.7109375" style="40" customWidth="1"/>
    <col min="7504" max="7696" width="9.140625" style="40"/>
    <col min="7697" max="7697" width="6" style="40" customWidth="1"/>
    <col min="7698" max="7698" width="26.7109375" style="40" customWidth="1"/>
    <col min="7699" max="7734" width="0" style="40" hidden="1" customWidth="1"/>
    <col min="7735" max="7746" width="9.140625" style="40" customWidth="1"/>
    <col min="7747" max="7747" width="8.42578125" style="40" customWidth="1"/>
    <col min="7748" max="7759" width="8.7109375" style="40" customWidth="1"/>
    <col min="7760" max="7952" width="9.140625" style="40"/>
    <col min="7953" max="7953" width="6" style="40" customWidth="1"/>
    <col min="7954" max="7954" width="26.7109375" style="40" customWidth="1"/>
    <col min="7955" max="7990" width="0" style="40" hidden="1" customWidth="1"/>
    <col min="7991" max="8002" width="9.140625" style="40" customWidth="1"/>
    <col min="8003" max="8003" width="8.42578125" style="40" customWidth="1"/>
    <col min="8004" max="8015" width="8.7109375" style="40" customWidth="1"/>
    <col min="8016" max="8208" width="9.140625" style="40"/>
    <col min="8209" max="8209" width="6" style="40" customWidth="1"/>
    <col min="8210" max="8210" width="26.7109375" style="40" customWidth="1"/>
    <col min="8211" max="8246" width="0" style="40" hidden="1" customWidth="1"/>
    <col min="8247" max="8258" width="9.140625" style="40" customWidth="1"/>
    <col min="8259" max="8259" width="8.42578125" style="40" customWidth="1"/>
    <col min="8260" max="8271" width="8.7109375" style="40" customWidth="1"/>
    <col min="8272" max="8464" width="9.140625" style="40"/>
    <col min="8465" max="8465" width="6" style="40" customWidth="1"/>
    <col min="8466" max="8466" width="26.7109375" style="40" customWidth="1"/>
    <col min="8467" max="8502" width="0" style="40" hidden="1" customWidth="1"/>
    <col min="8503" max="8514" width="9.140625" style="40" customWidth="1"/>
    <col min="8515" max="8515" width="8.42578125" style="40" customWidth="1"/>
    <col min="8516" max="8527" width="8.7109375" style="40" customWidth="1"/>
    <col min="8528" max="8720" width="9.140625" style="40"/>
    <col min="8721" max="8721" width="6" style="40" customWidth="1"/>
    <col min="8722" max="8722" width="26.7109375" style="40" customWidth="1"/>
    <col min="8723" max="8758" width="0" style="40" hidden="1" customWidth="1"/>
    <col min="8759" max="8770" width="9.140625" style="40" customWidth="1"/>
    <col min="8771" max="8771" width="8.42578125" style="40" customWidth="1"/>
    <col min="8772" max="8783" width="8.7109375" style="40" customWidth="1"/>
    <col min="8784" max="8976" width="9.140625" style="40"/>
    <col min="8977" max="8977" width="6" style="40" customWidth="1"/>
    <col min="8978" max="8978" width="26.7109375" style="40" customWidth="1"/>
    <col min="8979" max="9014" width="0" style="40" hidden="1" customWidth="1"/>
    <col min="9015" max="9026" width="9.140625" style="40" customWidth="1"/>
    <col min="9027" max="9027" width="8.42578125" style="40" customWidth="1"/>
    <col min="9028" max="9039" width="8.7109375" style="40" customWidth="1"/>
    <col min="9040" max="9232" width="9.140625" style="40"/>
    <col min="9233" max="9233" width="6" style="40" customWidth="1"/>
    <col min="9234" max="9234" width="26.7109375" style="40" customWidth="1"/>
    <col min="9235" max="9270" width="0" style="40" hidden="1" customWidth="1"/>
    <col min="9271" max="9282" width="9.140625" style="40" customWidth="1"/>
    <col min="9283" max="9283" width="8.42578125" style="40" customWidth="1"/>
    <col min="9284" max="9295" width="8.7109375" style="40" customWidth="1"/>
    <col min="9296" max="9488" width="9.140625" style="40"/>
    <col min="9489" max="9489" width="6" style="40" customWidth="1"/>
    <col min="9490" max="9490" width="26.7109375" style="40" customWidth="1"/>
    <col min="9491" max="9526" width="0" style="40" hidden="1" customWidth="1"/>
    <col min="9527" max="9538" width="9.140625" style="40" customWidth="1"/>
    <col min="9539" max="9539" width="8.42578125" style="40" customWidth="1"/>
    <col min="9540" max="9551" width="8.7109375" style="40" customWidth="1"/>
    <col min="9552" max="9744" width="9.140625" style="40"/>
    <col min="9745" max="9745" width="6" style="40" customWidth="1"/>
    <col min="9746" max="9746" width="26.7109375" style="40" customWidth="1"/>
    <col min="9747" max="9782" width="0" style="40" hidden="1" customWidth="1"/>
    <col min="9783" max="9794" width="9.140625" style="40" customWidth="1"/>
    <col min="9795" max="9795" width="8.42578125" style="40" customWidth="1"/>
    <col min="9796" max="9807" width="8.7109375" style="40" customWidth="1"/>
    <col min="9808" max="10000" width="9.140625" style="40"/>
    <col min="10001" max="10001" width="6" style="40" customWidth="1"/>
    <col min="10002" max="10002" width="26.7109375" style="40" customWidth="1"/>
    <col min="10003" max="10038" width="0" style="40" hidden="1" customWidth="1"/>
    <col min="10039" max="10050" width="9.140625" style="40" customWidth="1"/>
    <col min="10051" max="10051" width="8.42578125" style="40" customWidth="1"/>
    <col min="10052" max="10063" width="8.7109375" style="40" customWidth="1"/>
    <col min="10064" max="10256" width="9.140625" style="40"/>
    <col min="10257" max="10257" width="6" style="40" customWidth="1"/>
    <col min="10258" max="10258" width="26.7109375" style="40" customWidth="1"/>
    <col min="10259" max="10294" width="0" style="40" hidden="1" customWidth="1"/>
    <col min="10295" max="10306" width="9.140625" style="40" customWidth="1"/>
    <col min="10307" max="10307" width="8.42578125" style="40" customWidth="1"/>
    <col min="10308" max="10319" width="8.7109375" style="40" customWidth="1"/>
    <col min="10320" max="10512" width="9.140625" style="40"/>
    <col min="10513" max="10513" width="6" style="40" customWidth="1"/>
    <col min="10514" max="10514" width="26.7109375" style="40" customWidth="1"/>
    <col min="10515" max="10550" width="0" style="40" hidden="1" customWidth="1"/>
    <col min="10551" max="10562" width="9.140625" style="40" customWidth="1"/>
    <col min="10563" max="10563" width="8.42578125" style="40" customWidth="1"/>
    <col min="10564" max="10575" width="8.7109375" style="40" customWidth="1"/>
    <col min="10576" max="10768" width="9.140625" style="40"/>
    <col min="10769" max="10769" width="6" style="40" customWidth="1"/>
    <col min="10770" max="10770" width="26.7109375" style="40" customWidth="1"/>
    <col min="10771" max="10806" width="0" style="40" hidden="1" customWidth="1"/>
    <col min="10807" max="10818" width="9.140625" style="40" customWidth="1"/>
    <col min="10819" max="10819" width="8.42578125" style="40" customWidth="1"/>
    <col min="10820" max="10831" width="8.7109375" style="40" customWidth="1"/>
    <col min="10832" max="11024" width="9.140625" style="40"/>
    <col min="11025" max="11025" width="6" style="40" customWidth="1"/>
    <col min="11026" max="11026" width="26.7109375" style="40" customWidth="1"/>
    <col min="11027" max="11062" width="0" style="40" hidden="1" customWidth="1"/>
    <col min="11063" max="11074" width="9.140625" style="40" customWidth="1"/>
    <col min="11075" max="11075" width="8.42578125" style="40" customWidth="1"/>
    <col min="11076" max="11087" width="8.7109375" style="40" customWidth="1"/>
    <col min="11088" max="11280" width="9.140625" style="40"/>
    <col min="11281" max="11281" width="6" style="40" customWidth="1"/>
    <col min="11282" max="11282" width="26.7109375" style="40" customWidth="1"/>
    <col min="11283" max="11318" width="0" style="40" hidden="1" customWidth="1"/>
    <col min="11319" max="11330" width="9.140625" style="40" customWidth="1"/>
    <col min="11331" max="11331" width="8.42578125" style="40" customWidth="1"/>
    <col min="11332" max="11343" width="8.7109375" style="40" customWidth="1"/>
    <col min="11344" max="11536" width="9.140625" style="40"/>
    <col min="11537" max="11537" width="6" style="40" customWidth="1"/>
    <col min="11538" max="11538" width="26.7109375" style="40" customWidth="1"/>
    <col min="11539" max="11574" width="0" style="40" hidden="1" customWidth="1"/>
    <col min="11575" max="11586" width="9.140625" style="40" customWidth="1"/>
    <col min="11587" max="11587" width="8.42578125" style="40" customWidth="1"/>
    <col min="11588" max="11599" width="8.7109375" style="40" customWidth="1"/>
    <col min="11600" max="11792" width="9.140625" style="40"/>
    <col min="11793" max="11793" width="6" style="40" customWidth="1"/>
    <col min="11794" max="11794" width="26.7109375" style="40" customWidth="1"/>
    <col min="11795" max="11830" width="0" style="40" hidden="1" customWidth="1"/>
    <col min="11831" max="11842" width="9.140625" style="40" customWidth="1"/>
    <col min="11843" max="11843" width="8.42578125" style="40" customWidth="1"/>
    <col min="11844" max="11855" width="8.7109375" style="40" customWidth="1"/>
    <col min="11856" max="12048" width="9.140625" style="40"/>
    <col min="12049" max="12049" width="6" style="40" customWidth="1"/>
    <col min="12050" max="12050" width="26.7109375" style="40" customWidth="1"/>
    <col min="12051" max="12086" width="0" style="40" hidden="1" customWidth="1"/>
    <col min="12087" max="12098" width="9.140625" style="40" customWidth="1"/>
    <col min="12099" max="12099" width="8.42578125" style="40" customWidth="1"/>
    <col min="12100" max="12111" width="8.7109375" style="40" customWidth="1"/>
    <col min="12112" max="12304" width="9.140625" style="40"/>
    <col min="12305" max="12305" width="6" style="40" customWidth="1"/>
    <col min="12306" max="12306" width="26.7109375" style="40" customWidth="1"/>
    <col min="12307" max="12342" width="0" style="40" hidden="1" customWidth="1"/>
    <col min="12343" max="12354" width="9.140625" style="40" customWidth="1"/>
    <col min="12355" max="12355" width="8.42578125" style="40" customWidth="1"/>
    <col min="12356" max="12367" width="8.7109375" style="40" customWidth="1"/>
    <col min="12368" max="12560" width="9.140625" style="40"/>
    <col min="12561" max="12561" width="6" style="40" customWidth="1"/>
    <col min="12562" max="12562" width="26.7109375" style="40" customWidth="1"/>
    <col min="12563" max="12598" width="0" style="40" hidden="1" customWidth="1"/>
    <col min="12599" max="12610" width="9.140625" style="40" customWidth="1"/>
    <col min="12611" max="12611" width="8.42578125" style="40" customWidth="1"/>
    <col min="12612" max="12623" width="8.7109375" style="40" customWidth="1"/>
    <col min="12624" max="12816" width="9.140625" style="40"/>
    <col min="12817" max="12817" width="6" style="40" customWidth="1"/>
    <col min="12818" max="12818" width="26.7109375" style="40" customWidth="1"/>
    <col min="12819" max="12854" width="0" style="40" hidden="1" customWidth="1"/>
    <col min="12855" max="12866" width="9.140625" style="40" customWidth="1"/>
    <col min="12867" max="12867" width="8.42578125" style="40" customWidth="1"/>
    <col min="12868" max="12879" width="8.7109375" style="40" customWidth="1"/>
    <col min="12880" max="13072" width="9.140625" style="40"/>
    <col min="13073" max="13073" width="6" style="40" customWidth="1"/>
    <col min="13074" max="13074" width="26.7109375" style="40" customWidth="1"/>
    <col min="13075" max="13110" width="0" style="40" hidden="1" customWidth="1"/>
    <col min="13111" max="13122" width="9.140625" style="40" customWidth="1"/>
    <col min="13123" max="13123" width="8.42578125" style="40" customWidth="1"/>
    <col min="13124" max="13135" width="8.7109375" style="40" customWidth="1"/>
    <col min="13136" max="13328" width="9.140625" style="40"/>
    <col min="13329" max="13329" width="6" style="40" customWidth="1"/>
    <col min="13330" max="13330" width="26.7109375" style="40" customWidth="1"/>
    <col min="13331" max="13366" width="0" style="40" hidden="1" customWidth="1"/>
    <col min="13367" max="13378" width="9.140625" style="40" customWidth="1"/>
    <col min="13379" max="13379" width="8.42578125" style="40" customWidth="1"/>
    <col min="13380" max="13391" width="8.7109375" style="40" customWidth="1"/>
    <col min="13392" max="13584" width="9.140625" style="40"/>
    <col min="13585" max="13585" width="6" style="40" customWidth="1"/>
    <col min="13586" max="13586" width="26.7109375" style="40" customWidth="1"/>
    <col min="13587" max="13622" width="0" style="40" hidden="1" customWidth="1"/>
    <col min="13623" max="13634" width="9.140625" style="40" customWidth="1"/>
    <col min="13635" max="13635" width="8.42578125" style="40" customWidth="1"/>
    <col min="13636" max="13647" width="8.7109375" style="40" customWidth="1"/>
    <col min="13648" max="13840" width="9.140625" style="40"/>
    <col min="13841" max="13841" width="6" style="40" customWidth="1"/>
    <col min="13842" max="13842" width="26.7109375" style="40" customWidth="1"/>
    <col min="13843" max="13878" width="0" style="40" hidden="1" customWidth="1"/>
    <col min="13879" max="13890" width="9.140625" style="40" customWidth="1"/>
    <col min="13891" max="13891" width="8.42578125" style="40" customWidth="1"/>
    <col min="13892" max="13903" width="8.7109375" style="40" customWidth="1"/>
    <col min="13904" max="14096" width="9.140625" style="40"/>
    <col min="14097" max="14097" width="6" style="40" customWidth="1"/>
    <col min="14098" max="14098" width="26.7109375" style="40" customWidth="1"/>
    <col min="14099" max="14134" width="0" style="40" hidden="1" customWidth="1"/>
    <col min="14135" max="14146" width="9.140625" style="40" customWidth="1"/>
    <col min="14147" max="14147" width="8.42578125" style="40" customWidth="1"/>
    <col min="14148" max="14159" width="8.7109375" style="40" customWidth="1"/>
    <col min="14160" max="14352" width="9.140625" style="40"/>
    <col min="14353" max="14353" width="6" style="40" customWidth="1"/>
    <col min="14354" max="14354" width="26.7109375" style="40" customWidth="1"/>
    <col min="14355" max="14390" width="0" style="40" hidden="1" customWidth="1"/>
    <col min="14391" max="14402" width="9.140625" style="40" customWidth="1"/>
    <col min="14403" max="14403" width="8.42578125" style="40" customWidth="1"/>
    <col min="14404" max="14415" width="8.7109375" style="40" customWidth="1"/>
    <col min="14416" max="14608" width="9.140625" style="40"/>
    <col min="14609" max="14609" width="6" style="40" customWidth="1"/>
    <col min="14610" max="14610" width="26.7109375" style="40" customWidth="1"/>
    <col min="14611" max="14646" width="0" style="40" hidden="1" customWidth="1"/>
    <col min="14647" max="14658" width="9.140625" style="40" customWidth="1"/>
    <col min="14659" max="14659" width="8.42578125" style="40" customWidth="1"/>
    <col min="14660" max="14671" width="8.7109375" style="40" customWidth="1"/>
    <col min="14672" max="14864" width="9.140625" style="40"/>
    <col min="14865" max="14865" width="6" style="40" customWidth="1"/>
    <col min="14866" max="14866" width="26.7109375" style="40" customWidth="1"/>
    <col min="14867" max="14902" width="0" style="40" hidden="1" customWidth="1"/>
    <col min="14903" max="14914" width="9.140625" style="40" customWidth="1"/>
    <col min="14915" max="14915" width="8.42578125" style="40" customWidth="1"/>
    <col min="14916" max="14927" width="8.7109375" style="40" customWidth="1"/>
    <col min="14928" max="15120" width="9.140625" style="40"/>
    <col min="15121" max="15121" width="6" style="40" customWidth="1"/>
    <col min="15122" max="15122" width="26.7109375" style="40" customWidth="1"/>
    <col min="15123" max="15158" width="0" style="40" hidden="1" customWidth="1"/>
    <col min="15159" max="15170" width="9.140625" style="40" customWidth="1"/>
    <col min="15171" max="15171" width="8.42578125" style="40" customWidth="1"/>
    <col min="15172" max="15183" width="8.7109375" style="40" customWidth="1"/>
    <col min="15184" max="15376" width="9.140625" style="40"/>
    <col min="15377" max="15377" width="6" style="40" customWidth="1"/>
    <col min="15378" max="15378" width="26.7109375" style="40" customWidth="1"/>
    <col min="15379" max="15414" width="0" style="40" hidden="1" customWidth="1"/>
    <col min="15415" max="15426" width="9.140625" style="40" customWidth="1"/>
    <col min="15427" max="15427" width="8.42578125" style="40" customWidth="1"/>
    <col min="15428" max="15439" width="8.7109375" style="40" customWidth="1"/>
    <col min="15440" max="15632" width="9.140625" style="40"/>
    <col min="15633" max="15633" width="6" style="40" customWidth="1"/>
    <col min="15634" max="15634" width="26.7109375" style="40" customWidth="1"/>
    <col min="15635" max="15670" width="0" style="40" hidden="1" customWidth="1"/>
    <col min="15671" max="15682" width="9.140625" style="40" customWidth="1"/>
    <col min="15683" max="15683" width="8.42578125" style="40" customWidth="1"/>
    <col min="15684" max="15695" width="8.7109375" style="40" customWidth="1"/>
    <col min="15696" max="15888" width="9.140625" style="40"/>
    <col min="15889" max="15889" width="6" style="40" customWidth="1"/>
    <col min="15890" max="15890" width="26.7109375" style="40" customWidth="1"/>
    <col min="15891" max="15926" width="0" style="40" hidden="1" customWidth="1"/>
    <col min="15927" max="15938" width="9.140625" style="40" customWidth="1"/>
    <col min="15939" max="15939" width="8.42578125" style="40" customWidth="1"/>
    <col min="15940" max="15951" width="8.7109375" style="40" customWidth="1"/>
    <col min="15952" max="16144" width="9.140625" style="40"/>
    <col min="16145" max="16145" width="6" style="40" customWidth="1"/>
    <col min="16146" max="16146" width="26.7109375" style="40" customWidth="1"/>
    <col min="16147" max="16182" width="0" style="40" hidden="1" customWidth="1"/>
    <col min="16183" max="16194" width="9.140625" style="40" customWidth="1"/>
    <col min="16195" max="16195" width="8.42578125" style="40" customWidth="1"/>
    <col min="16196" max="16207" width="8.7109375" style="40" customWidth="1"/>
    <col min="16208" max="16384" width="9.140625" style="40"/>
  </cols>
  <sheetData>
    <row r="1" spans="1:82" ht="19.149999999999999" customHeight="1" x14ac:dyDescent="0.25">
      <c r="A1" s="49">
        <v>13</v>
      </c>
      <c r="B1" s="273" t="s">
        <v>121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82" ht="15" customHeight="1" x14ac:dyDescent="0.25">
      <c r="A2" s="274">
        <v>16</v>
      </c>
      <c r="B2" s="274"/>
      <c r="C2" s="275"/>
      <c r="D2" s="275"/>
      <c r="E2" s="275"/>
      <c r="F2" s="275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2" ht="19.899999999999999" customHeight="1" x14ac:dyDescent="0.25">
      <c r="A3" s="267" t="s">
        <v>0</v>
      </c>
      <c r="B3" s="269" t="s">
        <v>59</v>
      </c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1"/>
      <c r="AO3" s="282" t="s">
        <v>60</v>
      </c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  <c r="BI3" s="282"/>
      <c r="BJ3" s="282"/>
      <c r="BK3" s="282"/>
      <c r="BL3" s="282"/>
      <c r="BM3" s="282"/>
      <c r="BN3" s="282"/>
      <c r="BO3" s="282"/>
      <c r="BP3" s="282"/>
      <c r="BQ3" s="282"/>
      <c r="BR3" s="282"/>
      <c r="BS3" s="282"/>
      <c r="BT3" s="282"/>
      <c r="BU3" s="282"/>
      <c r="BV3" s="282"/>
      <c r="BW3" s="282"/>
      <c r="BX3" s="282"/>
      <c r="BY3" s="282"/>
      <c r="BZ3" s="282"/>
    </row>
    <row r="4" spans="1:82" s="80" customFormat="1" ht="12" x14ac:dyDescent="0.2">
      <c r="A4" s="268"/>
      <c r="B4" s="115" t="s">
        <v>55</v>
      </c>
      <c r="C4" s="115" t="s">
        <v>35</v>
      </c>
      <c r="D4" s="116" t="s">
        <v>36</v>
      </c>
      <c r="E4" s="116" t="s">
        <v>37</v>
      </c>
      <c r="F4" s="116" t="s">
        <v>38</v>
      </c>
      <c r="G4" s="116" t="s">
        <v>39</v>
      </c>
      <c r="H4" s="116" t="s">
        <v>40</v>
      </c>
      <c r="I4" s="116" t="s">
        <v>41</v>
      </c>
      <c r="J4" s="116" t="s">
        <v>42</v>
      </c>
      <c r="K4" s="116" t="s">
        <v>43</v>
      </c>
      <c r="L4" s="116" t="s">
        <v>44</v>
      </c>
      <c r="M4" s="116" t="s">
        <v>45</v>
      </c>
      <c r="N4" s="116" t="s">
        <v>34</v>
      </c>
      <c r="O4" s="116" t="s">
        <v>89</v>
      </c>
      <c r="P4" s="116" t="str">
        <f>КРЕДИТЫ!Q59</f>
        <v>фев.21</v>
      </c>
      <c r="Q4" s="116" t="str">
        <f>КРЕДИТЫ!R59</f>
        <v>мар.21</v>
      </c>
      <c r="R4" s="116" t="str">
        <f>КРЕДИТЫ!S59</f>
        <v>апр.21</v>
      </c>
      <c r="S4" s="116" t="str">
        <f>КРЕДИТЫ!T59</f>
        <v>май.21</v>
      </c>
      <c r="T4" s="116" t="s">
        <v>107</v>
      </c>
      <c r="U4" s="116" t="s">
        <v>108</v>
      </c>
      <c r="V4" s="116" t="s">
        <v>109</v>
      </c>
      <c r="W4" s="116" t="s">
        <v>111</v>
      </c>
      <c r="X4" s="116" t="s">
        <v>112</v>
      </c>
      <c r="Y4" s="116" t="s">
        <v>113</v>
      </c>
      <c r="Z4" s="116" t="s">
        <v>114</v>
      </c>
      <c r="AA4" s="116" t="s">
        <v>115</v>
      </c>
      <c r="AB4" s="116" t="s">
        <v>117</v>
      </c>
      <c r="AC4" s="116" t="s">
        <v>118</v>
      </c>
      <c r="AD4" s="116" t="s">
        <v>119</v>
      </c>
      <c r="AE4" s="116" t="s">
        <v>122</v>
      </c>
      <c r="AF4" s="116" t="s">
        <v>130</v>
      </c>
      <c r="AG4" s="116" t="s">
        <v>133</v>
      </c>
      <c r="AH4" s="116" t="s">
        <v>174</v>
      </c>
      <c r="AI4" s="116" t="s">
        <v>175</v>
      </c>
      <c r="AJ4" s="116" t="s">
        <v>176</v>
      </c>
      <c r="AK4" s="116" t="s">
        <v>177</v>
      </c>
      <c r="AL4" s="116" t="s">
        <v>184</v>
      </c>
      <c r="AM4" s="116" t="str">
        <f>КРЕДИТЫ!AN59</f>
        <v>янв.23</v>
      </c>
      <c r="AO4" s="114" t="s">
        <v>55</v>
      </c>
      <c r="AP4" s="114" t="s">
        <v>35</v>
      </c>
      <c r="AQ4" s="114" t="s">
        <v>36</v>
      </c>
      <c r="AR4" s="114" t="s">
        <v>37</v>
      </c>
      <c r="AS4" s="114" t="s">
        <v>38</v>
      </c>
      <c r="AT4" s="114" t="s">
        <v>39</v>
      </c>
      <c r="AU4" s="114" t="s">
        <v>40</v>
      </c>
      <c r="AV4" s="114" t="s">
        <v>41</v>
      </c>
      <c r="AW4" s="114" t="s">
        <v>42</v>
      </c>
      <c r="AX4" s="114" t="s">
        <v>43</v>
      </c>
      <c r="AY4" s="114" t="s">
        <v>44</v>
      </c>
      <c r="AZ4" s="114" t="s">
        <v>45</v>
      </c>
      <c r="BA4" s="114" t="s">
        <v>34</v>
      </c>
      <c r="BB4" s="114" t="s">
        <v>89</v>
      </c>
      <c r="BC4" s="114" t="str">
        <f>КРЕДИТЫ!Q59</f>
        <v>фев.21</v>
      </c>
      <c r="BD4" s="114" t="str">
        <f>КРЕДИТЫ!R59</f>
        <v>мар.21</v>
      </c>
      <c r="BE4" s="114" t="str">
        <f>КРЕДИТЫ!S59</f>
        <v>апр.21</v>
      </c>
      <c r="BF4" s="114" t="str">
        <f>КРЕДИТЫ!T59</f>
        <v>май.21</v>
      </c>
      <c r="BG4" s="114" t="s">
        <v>107</v>
      </c>
      <c r="BH4" s="114" t="s">
        <v>108</v>
      </c>
      <c r="BI4" s="114" t="s">
        <v>109</v>
      </c>
      <c r="BJ4" s="114" t="s">
        <v>111</v>
      </c>
      <c r="BK4" s="114" t="s">
        <v>112</v>
      </c>
      <c r="BL4" s="114" t="s">
        <v>113</v>
      </c>
      <c r="BM4" s="114" t="s">
        <v>114</v>
      </c>
      <c r="BN4" s="114" t="s">
        <v>115</v>
      </c>
      <c r="BO4" s="114" t="s">
        <v>117</v>
      </c>
      <c r="BP4" s="114" t="s">
        <v>118</v>
      </c>
      <c r="BQ4" s="114" t="s">
        <v>119</v>
      </c>
      <c r="BR4" s="114" t="s">
        <v>122</v>
      </c>
      <c r="BS4" s="114" t="s">
        <v>130</v>
      </c>
      <c r="BT4" s="114" t="s">
        <v>133</v>
      </c>
      <c r="BU4" s="114" t="s">
        <v>174</v>
      </c>
      <c r="BV4" s="114" t="s">
        <v>175</v>
      </c>
      <c r="BW4" s="114" t="s">
        <v>176</v>
      </c>
      <c r="BX4" s="114" t="s">
        <v>177</v>
      </c>
      <c r="BY4" s="114" t="s">
        <v>184</v>
      </c>
      <c r="BZ4" s="114" t="str">
        <f>КРЕДИТЫ!AN59</f>
        <v>янв.23</v>
      </c>
    </row>
    <row r="5" spans="1:82" ht="15.75" x14ac:dyDescent="0.25">
      <c r="A5" s="63" t="s">
        <v>5</v>
      </c>
      <c r="B5" s="64">
        <v>10.064839715931599</v>
      </c>
      <c r="C5" s="64">
        <v>9.9390451052178594</v>
      </c>
      <c r="D5" s="64">
        <v>9.7748461418271795</v>
      </c>
      <c r="E5" s="64">
        <v>9.3992419415993798</v>
      </c>
      <c r="F5" s="64">
        <v>10.2275238182087</v>
      </c>
      <c r="G5" s="64">
        <v>11.7239706397612</v>
      </c>
      <c r="H5" s="64">
        <v>11.9218607683576</v>
      </c>
      <c r="I5" s="64">
        <v>11.9974788286401</v>
      </c>
      <c r="J5" s="64">
        <v>12.3171435113924</v>
      </c>
      <c r="K5" s="64">
        <v>13.874021778933599</v>
      </c>
      <c r="L5" s="64">
        <v>15.9188932971295</v>
      </c>
      <c r="M5" s="64">
        <v>17.0021017922253</v>
      </c>
      <c r="N5" s="64">
        <v>18.47651194148812</v>
      </c>
      <c r="O5" s="64">
        <v>18.418432284376227</v>
      </c>
      <c r="P5" s="64">
        <v>18.519302619728656</v>
      </c>
      <c r="Q5" s="180">
        <v>18.4347498358911</v>
      </c>
      <c r="R5" s="180">
        <v>15.899687821632122</v>
      </c>
      <c r="S5" s="180">
        <v>16.532935877574456</v>
      </c>
      <c r="T5" s="180">
        <v>17.303308819791813</v>
      </c>
      <c r="U5" s="180">
        <v>18.110297290827042</v>
      </c>
      <c r="V5" s="180">
        <v>18.196842753726749</v>
      </c>
      <c r="W5" s="180">
        <v>18.459696535583777</v>
      </c>
      <c r="X5" s="180">
        <v>17.992252632170377</v>
      </c>
      <c r="Y5" s="180">
        <v>16.744854731617675</v>
      </c>
      <c r="Z5" s="180">
        <v>15.588446203339792</v>
      </c>
      <c r="AA5" s="180">
        <v>13.994698052320601</v>
      </c>
      <c r="AB5" s="180">
        <v>11.573529261948526</v>
      </c>
      <c r="AC5" s="180">
        <v>14.153842154952754</v>
      </c>
      <c r="AD5" s="180">
        <v>18.565189852292779</v>
      </c>
      <c r="AE5" s="180">
        <v>18.717253236304547</v>
      </c>
      <c r="AF5" s="180">
        <v>18.179885673986899</v>
      </c>
      <c r="AG5" s="180">
        <v>16.037600630799954</v>
      </c>
      <c r="AH5" s="180">
        <v>14.796420019277084</v>
      </c>
      <c r="AI5" s="180">
        <v>12.752922142579422</v>
      </c>
      <c r="AJ5" s="180">
        <v>10.211470048193746</v>
      </c>
      <c r="AK5" s="180">
        <v>10.336426612188722</v>
      </c>
      <c r="AL5" s="180">
        <v>10.494371378698295</v>
      </c>
      <c r="AM5" s="180">
        <f>IFERROR(VLOOKUP(A5,Обнов[],$A$1,FALSE),"-")</f>
        <v>9.6364360916204337</v>
      </c>
      <c r="AO5" s="61">
        <v>5.6107941916119097</v>
      </c>
      <c r="AP5" s="61">
        <v>5.6118770806602498</v>
      </c>
      <c r="AQ5" s="61">
        <v>5.4597525511323504</v>
      </c>
      <c r="AR5" s="61">
        <v>5.2558853564077701</v>
      </c>
      <c r="AS5" s="61">
        <v>5.5728313511996399</v>
      </c>
      <c r="AT5" s="61">
        <v>7.4418249622583401</v>
      </c>
      <c r="AU5" s="61">
        <v>7.29581625482931</v>
      </c>
      <c r="AV5" s="61">
        <v>7.0965465179234197</v>
      </c>
      <c r="AW5" s="61">
        <v>7.2598385924293796</v>
      </c>
      <c r="AX5" s="61">
        <v>9.5049379397871299</v>
      </c>
      <c r="AY5" s="61">
        <v>8.5008079502338401</v>
      </c>
      <c r="AZ5" s="61">
        <v>8.1752409279686091</v>
      </c>
      <c r="BA5" s="61">
        <v>8.334669315383465</v>
      </c>
      <c r="BB5" s="61">
        <v>9.3242628329720993</v>
      </c>
      <c r="BC5" s="61">
        <v>9.5612704463844072</v>
      </c>
      <c r="BD5" s="183">
        <v>9.8982143132754405</v>
      </c>
      <c r="BE5" s="183">
        <v>9.5536306993463516</v>
      </c>
      <c r="BF5" s="183">
        <v>9.8158812456145288</v>
      </c>
      <c r="BG5" s="183">
        <v>10.023411488986753</v>
      </c>
      <c r="BH5" s="183">
        <v>9.973128174645252</v>
      </c>
      <c r="BI5" s="183">
        <v>9.9957888299456705</v>
      </c>
      <c r="BJ5" s="183">
        <v>9.9078713476463669</v>
      </c>
      <c r="BK5" s="183">
        <v>10.086919812086599</v>
      </c>
      <c r="BL5" s="183">
        <v>10.080355912555847</v>
      </c>
      <c r="BM5" s="183">
        <v>9.8260472299324473</v>
      </c>
      <c r="BN5" s="183">
        <v>10.320621540423891</v>
      </c>
      <c r="BO5" s="183">
        <v>10.82415805965578</v>
      </c>
      <c r="BP5" s="183">
        <v>15.017467259471035</v>
      </c>
      <c r="BQ5" s="183">
        <v>14.238657831585819</v>
      </c>
      <c r="BR5" s="183">
        <v>14.271849975952835</v>
      </c>
      <c r="BS5" s="183">
        <v>14.432507932194801</v>
      </c>
      <c r="BT5" s="183">
        <v>12.278957162068437</v>
      </c>
      <c r="BU5" s="183">
        <v>10.708782207837494</v>
      </c>
      <c r="BV5" s="183">
        <v>8.2269709865385359</v>
      </c>
      <c r="BW5" s="183">
        <v>7.0866481508185624</v>
      </c>
      <c r="BX5" s="183">
        <v>7.1282177449241422</v>
      </c>
      <c r="BY5" s="183">
        <v>6.9737918647708543</v>
      </c>
      <c r="BZ5" s="183">
        <f>IFERROR(VLOOKUP(A5,Обнов[],$A$2,FALSE),"-")</f>
        <v>8.488667573635416</v>
      </c>
    </row>
    <row r="6" spans="1:82" ht="15.75" x14ac:dyDescent="0.25">
      <c r="A6" s="63" t="s">
        <v>6</v>
      </c>
      <c r="B6" s="64">
        <v>9.8787417427867599</v>
      </c>
      <c r="C6" s="64">
        <v>10.400854409707</v>
      </c>
      <c r="D6" s="64">
        <v>10.1350985450411</v>
      </c>
      <c r="E6" s="64">
        <v>10.126747786596599</v>
      </c>
      <c r="F6" s="64">
        <v>11.606682596572901</v>
      </c>
      <c r="G6" s="64">
        <v>12.1026456654869</v>
      </c>
      <c r="H6" s="64">
        <v>12.608049911440199</v>
      </c>
      <c r="I6" s="64">
        <v>12.636887856754599</v>
      </c>
      <c r="J6" s="64">
        <v>12.634427393886099</v>
      </c>
      <c r="K6" s="64">
        <v>14.182879924126</v>
      </c>
      <c r="L6" s="64">
        <v>16.3955186191066</v>
      </c>
      <c r="M6" s="64">
        <v>18.086033256588099</v>
      </c>
      <c r="N6" s="64">
        <v>18.339243687810317</v>
      </c>
      <c r="O6" s="64">
        <v>18.463155851698563</v>
      </c>
      <c r="P6" s="64">
        <v>18.664309799038062</v>
      </c>
      <c r="Q6" s="180">
        <v>18.2657810136721</v>
      </c>
      <c r="R6" s="180">
        <v>16.230999441205139</v>
      </c>
      <c r="S6" s="180">
        <v>16.269868875098805</v>
      </c>
      <c r="T6" s="180">
        <v>16.912646103373163</v>
      </c>
      <c r="U6" s="180">
        <v>17.763806311119062</v>
      </c>
      <c r="V6" s="180">
        <v>17.743434109121626</v>
      </c>
      <c r="W6" s="180">
        <v>17.467699134166207</v>
      </c>
      <c r="X6" s="180">
        <v>17.189393964754998</v>
      </c>
      <c r="Y6" s="180">
        <v>16.102452369276868</v>
      </c>
      <c r="Z6" s="180">
        <v>16.247458060796873</v>
      </c>
      <c r="AA6" s="180">
        <v>15.168272309116237</v>
      </c>
      <c r="AB6" s="180">
        <v>14.395053044178267</v>
      </c>
      <c r="AC6" s="180">
        <v>19.50169897433706</v>
      </c>
      <c r="AD6" s="180">
        <v>19.612471143902845</v>
      </c>
      <c r="AE6" s="180">
        <v>19.629284916335248</v>
      </c>
      <c r="AF6" s="180">
        <v>19.7554380659708</v>
      </c>
      <c r="AG6" s="180">
        <v>17.689639798008191</v>
      </c>
      <c r="AH6" s="180">
        <v>15.509534556262846</v>
      </c>
      <c r="AI6" s="180">
        <v>11.870441993604096</v>
      </c>
      <c r="AJ6" s="180">
        <v>11.339093366077014</v>
      </c>
      <c r="AK6" s="180">
        <v>10.607545109720377</v>
      </c>
      <c r="AL6" s="180">
        <v>10.18045231728185</v>
      </c>
      <c r="AM6" s="180">
        <f>IFERROR(VLOOKUP(A6,Обнов[],$A$1,FALSE),"-")</f>
        <v>9.1893532987916533</v>
      </c>
      <c r="AO6" s="61">
        <v>4.9694329726197797</v>
      </c>
      <c r="AP6" s="61">
        <v>5.1296178487452799</v>
      </c>
      <c r="AQ6" s="61">
        <v>5.1829025751963398</v>
      </c>
      <c r="AR6" s="61">
        <v>5.3010986717027002</v>
      </c>
      <c r="AS6" s="61">
        <v>7.94922619652111</v>
      </c>
      <c r="AT6" s="61">
        <v>9.8803365454956893</v>
      </c>
      <c r="AU6" s="61">
        <v>10.4479721857554</v>
      </c>
      <c r="AV6" s="61">
        <v>10.5779056308675</v>
      </c>
      <c r="AW6" s="61">
        <v>10.871398941754601</v>
      </c>
      <c r="AX6" s="61">
        <v>13.738865204978</v>
      </c>
      <c r="AY6" s="61">
        <v>14.1728832247329</v>
      </c>
      <c r="AZ6" s="61">
        <v>14.6522030622746</v>
      </c>
      <c r="BA6" s="61">
        <v>14.543226319384614</v>
      </c>
      <c r="BB6" s="61">
        <v>14.470745168888891</v>
      </c>
      <c r="BC6" s="61">
        <v>14.453886942935918</v>
      </c>
      <c r="BD6" s="183">
        <v>14.406661277148601</v>
      </c>
      <c r="BE6" s="183">
        <v>13.760915895197421</v>
      </c>
      <c r="BF6" s="183">
        <v>13.889294939043818</v>
      </c>
      <c r="BG6" s="183">
        <v>13.84645019226096</v>
      </c>
      <c r="BH6" s="183">
        <v>15.433301475316927</v>
      </c>
      <c r="BI6" s="183">
        <v>16.382527308199933</v>
      </c>
      <c r="BJ6" s="183">
        <v>16.459655227118624</v>
      </c>
      <c r="BK6" s="183">
        <v>16.510531430866063</v>
      </c>
      <c r="BL6" s="183">
        <v>16.548175205569677</v>
      </c>
      <c r="BM6" s="183">
        <v>15.911722084396816</v>
      </c>
      <c r="BN6" s="183">
        <v>16.16046810649236</v>
      </c>
      <c r="BO6" s="183">
        <v>14.052590995765588</v>
      </c>
      <c r="BP6" s="183">
        <v>18.067953361557649</v>
      </c>
      <c r="BQ6" s="183">
        <v>18.778534641273975</v>
      </c>
      <c r="BR6" s="183">
        <v>18.642184107549507</v>
      </c>
      <c r="BS6" s="183">
        <v>18.615327067734601</v>
      </c>
      <c r="BT6" s="183">
        <v>17.900536170412888</v>
      </c>
      <c r="BU6" s="183">
        <v>15.194030523132792</v>
      </c>
      <c r="BV6" s="183">
        <v>10.204543371623366</v>
      </c>
      <c r="BW6" s="183">
        <v>8.8075656574400139</v>
      </c>
      <c r="BX6" s="183">
        <v>8.4513502231506443</v>
      </c>
      <c r="BY6" s="183">
        <v>7.9675097380345639</v>
      </c>
      <c r="BZ6" s="183">
        <f>IFERROR(VLOOKUP(A6,Обнов[],$A$2,FALSE),"-")</f>
        <v>7.7625014423013727</v>
      </c>
    </row>
    <row r="7" spans="1:82" ht="15.75" x14ac:dyDescent="0.25">
      <c r="A7" s="63" t="s">
        <v>8</v>
      </c>
      <c r="B7" s="64">
        <v>10.858161911129301</v>
      </c>
      <c r="C7" s="64">
        <v>10.5466790854676</v>
      </c>
      <c r="D7" s="64">
        <v>10.584127204293001</v>
      </c>
      <c r="E7" s="64">
        <v>9.7221806825168908</v>
      </c>
      <c r="F7" s="64">
        <v>11.4079046535341</v>
      </c>
      <c r="G7" s="64">
        <v>11.5583879618941</v>
      </c>
      <c r="H7" s="64">
        <v>11.837558098925101</v>
      </c>
      <c r="I7" s="64">
        <v>11.8553709479215</v>
      </c>
      <c r="J7" s="64">
        <v>11.9341710025403</v>
      </c>
      <c r="K7" s="64">
        <v>15.688025906062901</v>
      </c>
      <c r="L7" s="64">
        <v>17.114689845902799</v>
      </c>
      <c r="M7" s="64">
        <v>17.010055588016701</v>
      </c>
      <c r="N7" s="64">
        <v>17.100397693034807</v>
      </c>
      <c r="O7" s="64">
        <v>17.132036103486485</v>
      </c>
      <c r="P7" s="64">
        <v>16.719230554740289</v>
      </c>
      <c r="Q7" s="180">
        <v>16.028681820566302</v>
      </c>
      <c r="R7" s="180">
        <v>16.157165151483603</v>
      </c>
      <c r="S7" s="180">
        <v>15.576362634823232</v>
      </c>
      <c r="T7" s="180">
        <v>15.441719057019357</v>
      </c>
      <c r="U7" s="180">
        <v>15.385294575791855</v>
      </c>
      <c r="V7" s="180">
        <v>15.375967538473928</v>
      </c>
      <c r="W7" s="180">
        <v>15.556014508210675</v>
      </c>
      <c r="X7" s="180">
        <v>13.621165269387967</v>
      </c>
      <c r="Y7" s="180">
        <v>12.721099115028165</v>
      </c>
      <c r="Z7" s="180">
        <v>12.862401702742588</v>
      </c>
      <c r="AA7" s="180">
        <v>12.834694230636327</v>
      </c>
      <c r="AB7" s="180">
        <v>10.091871618300932</v>
      </c>
      <c r="AC7" s="180">
        <v>15.350329905690105</v>
      </c>
      <c r="AD7" s="180">
        <v>18.879417069944456</v>
      </c>
      <c r="AE7" s="180">
        <v>16.992707778877648</v>
      </c>
      <c r="AF7" s="180">
        <v>12.4992653832276</v>
      </c>
      <c r="AG7" s="180">
        <v>6.669519511076949</v>
      </c>
      <c r="AH7" s="180">
        <v>2.8825054897257565</v>
      </c>
      <c r="AI7" s="180">
        <v>3.2701601389065647</v>
      </c>
      <c r="AJ7" s="180">
        <v>4.629355659844566</v>
      </c>
      <c r="AK7" s="180">
        <v>4.0212643480086809</v>
      </c>
      <c r="AL7" s="180">
        <v>4.8112391215219592</v>
      </c>
      <c r="AM7" s="180">
        <f>IFERROR(VLOOKUP(A7,Обнов[],$A$1,FALSE),"-")</f>
        <v>3.0970328616320102</v>
      </c>
      <c r="AO7" s="61">
        <v>5.5713855333693703</v>
      </c>
      <c r="AP7" s="61">
        <v>5.1962621709118197</v>
      </c>
      <c r="AQ7" s="61">
        <v>5.5409825293687804</v>
      </c>
      <c r="AR7" s="61">
        <v>5.2185763748596603</v>
      </c>
      <c r="AS7" s="61">
        <v>8.5264650891803697</v>
      </c>
      <c r="AT7" s="61">
        <v>9.2720581292803708</v>
      </c>
      <c r="AU7" s="61">
        <v>9.4450974792844598</v>
      </c>
      <c r="AV7" s="61">
        <v>9.1686009585294492</v>
      </c>
      <c r="AW7" s="61">
        <v>9.4752522272454502</v>
      </c>
      <c r="AX7" s="61">
        <v>9.2267945157515605</v>
      </c>
      <c r="AY7" s="61">
        <v>10.0520364659031</v>
      </c>
      <c r="AZ7" s="61">
        <v>9.81804933594902</v>
      </c>
      <c r="BA7" s="61">
        <v>7.1951555484516518</v>
      </c>
      <c r="BB7" s="61">
        <v>8.3360172560485069</v>
      </c>
      <c r="BC7" s="61">
        <v>7.5664718448807005</v>
      </c>
      <c r="BD7" s="183">
        <v>7.6888158631404302</v>
      </c>
      <c r="BE7" s="183">
        <v>9.2075881077903929</v>
      </c>
      <c r="BF7" s="183">
        <v>10.239767953315535</v>
      </c>
      <c r="BG7" s="183">
        <v>10.264846599669935</v>
      </c>
      <c r="BH7" s="183">
        <v>9.9649460675462134</v>
      </c>
      <c r="BI7" s="183">
        <v>10.064656694484686</v>
      </c>
      <c r="BJ7" s="183">
        <v>10.461879898493194</v>
      </c>
      <c r="BK7" s="183">
        <v>10.243802699426515</v>
      </c>
      <c r="BL7" s="183">
        <v>10.341079165209123</v>
      </c>
      <c r="BM7" s="183">
        <v>10.547671942415713</v>
      </c>
      <c r="BN7" s="183">
        <v>10.435705392259949</v>
      </c>
      <c r="BO7" s="183">
        <v>6.7529405658367905</v>
      </c>
      <c r="BP7" s="183">
        <v>13.330436876684004</v>
      </c>
      <c r="BQ7" s="183">
        <v>15.840940171707501</v>
      </c>
      <c r="BR7" s="183">
        <v>14.73090226782857</v>
      </c>
      <c r="BS7" s="183">
        <v>10.683023875055801</v>
      </c>
      <c r="BT7" s="183">
        <v>5.2238952204112472</v>
      </c>
      <c r="BU7" s="183">
        <v>1.1135795815694089</v>
      </c>
      <c r="BV7" s="183">
        <v>0.71096206338646839</v>
      </c>
      <c r="BW7" s="183">
        <v>1.0043185150947764</v>
      </c>
      <c r="BX7" s="183">
        <v>0.22595424586238305</v>
      </c>
      <c r="BY7" s="183">
        <v>0.27157274013619809</v>
      </c>
      <c r="BZ7" s="183">
        <f>IFERROR(VLOOKUP(A7,Обнов[],$A$2,FALSE),"-")</f>
        <v>0.42005564580138421</v>
      </c>
    </row>
    <row r="8" spans="1:82" ht="15.75" x14ac:dyDescent="0.25">
      <c r="A8" s="63" t="s">
        <v>9</v>
      </c>
      <c r="B8" s="64">
        <v>9.2392000021916196</v>
      </c>
      <c r="C8" s="64">
        <v>8.7597418849602509</v>
      </c>
      <c r="D8" s="64">
        <v>8.4944432593313497</v>
      </c>
      <c r="E8" s="64">
        <v>8.7649151690128306</v>
      </c>
      <c r="F8" s="64">
        <v>11.637268055476801</v>
      </c>
      <c r="G8" s="64">
        <v>12.765832478327599</v>
      </c>
      <c r="H8" s="64">
        <v>12.9471760270386</v>
      </c>
      <c r="I8" s="64">
        <v>12.462721221460599</v>
      </c>
      <c r="J8" s="64">
        <v>12.7609869664385</v>
      </c>
      <c r="K8" s="64">
        <v>16.043610567698401</v>
      </c>
      <c r="L8" s="64">
        <v>17.3202169656685</v>
      </c>
      <c r="M8" s="64">
        <v>17.624020366077399</v>
      </c>
      <c r="N8" s="64">
        <v>17.377498170326394</v>
      </c>
      <c r="O8" s="64">
        <v>18.049752446674614</v>
      </c>
      <c r="P8" s="64">
        <v>18.156745657298586</v>
      </c>
      <c r="Q8" s="180">
        <v>16.8461607127558</v>
      </c>
      <c r="R8" s="180">
        <v>15.921003394114534</v>
      </c>
      <c r="S8" s="180">
        <v>15.441804475123917</v>
      </c>
      <c r="T8" s="180">
        <v>15.347835526390906</v>
      </c>
      <c r="U8" s="180">
        <v>15.304355939675476</v>
      </c>
      <c r="V8" s="180">
        <v>15.393515935256977</v>
      </c>
      <c r="W8" s="180">
        <v>14.321723322719205</v>
      </c>
      <c r="X8" s="180">
        <v>12.070078506701865</v>
      </c>
      <c r="Y8" s="180">
        <v>11.006753497035129</v>
      </c>
      <c r="Z8" s="180">
        <v>11.819242082667897</v>
      </c>
      <c r="AA8" s="180">
        <v>10.518206638124296</v>
      </c>
      <c r="AB8" s="180">
        <v>11.043660778769178</v>
      </c>
      <c r="AC8" s="180">
        <v>22.959608204219002</v>
      </c>
      <c r="AD8" s="180">
        <v>22.569189047358826</v>
      </c>
      <c r="AE8" s="180">
        <v>21.698890465931825</v>
      </c>
      <c r="AF8" s="180">
        <v>20.6745051649137</v>
      </c>
      <c r="AG8" s="180">
        <v>15.7220106071118</v>
      </c>
      <c r="AH8" s="180">
        <v>10.12085336526415</v>
      </c>
      <c r="AI8" s="180">
        <v>7.2868467246707187</v>
      </c>
      <c r="AJ8" s="180">
        <v>6.818505576272794</v>
      </c>
      <c r="AK8" s="180">
        <v>6.8959163703881172</v>
      </c>
      <c r="AL8" s="180">
        <v>8.9147245850354899</v>
      </c>
      <c r="AM8" s="180">
        <f>IFERROR(VLOOKUP(A8,Обнов[],$A$1,FALSE),"-")</f>
        <v>8.9896242818225982</v>
      </c>
      <c r="AO8" s="61">
        <v>6.6007942583732104</v>
      </c>
      <c r="AP8" s="61">
        <v>6.4951900460911096</v>
      </c>
      <c r="AQ8" s="61">
        <v>6.1999819570143897</v>
      </c>
      <c r="AR8" s="61">
        <v>6.5813417399342597</v>
      </c>
      <c r="AS8" s="61">
        <v>9.8272839070050804</v>
      </c>
      <c r="AT8" s="61">
        <v>10.499542368654099</v>
      </c>
      <c r="AU8" s="61">
        <v>10.4559760405656</v>
      </c>
      <c r="AV8" s="61">
        <v>9.5888499775924902</v>
      </c>
      <c r="AW8" s="61">
        <v>10.992043753575</v>
      </c>
      <c r="AX8" s="61">
        <v>16.586803325534898</v>
      </c>
      <c r="AY8" s="61">
        <v>16.795148581807201</v>
      </c>
      <c r="AZ8" s="61">
        <v>14.766813572049999</v>
      </c>
      <c r="BA8" s="61">
        <v>14.240843566947065</v>
      </c>
      <c r="BB8" s="61">
        <v>14.443508362682365</v>
      </c>
      <c r="BC8" s="61">
        <v>14.284852307099948</v>
      </c>
      <c r="BD8" s="183">
        <v>13.911312183478399</v>
      </c>
      <c r="BE8" s="183">
        <v>13.491450951311835</v>
      </c>
      <c r="BF8" s="183">
        <v>11.569630224282282</v>
      </c>
      <c r="BG8" s="183">
        <v>11.467588895579976</v>
      </c>
      <c r="BH8" s="183">
        <v>11.651648641120373</v>
      </c>
      <c r="BI8" s="183">
        <v>11.476545407902554</v>
      </c>
      <c r="BJ8" s="183">
        <v>11.020902780139645</v>
      </c>
      <c r="BK8" s="183">
        <v>10.627447207135827</v>
      </c>
      <c r="BL8" s="183">
        <v>9.5933801971123298</v>
      </c>
      <c r="BM8" s="183">
        <v>9.6876212915535351</v>
      </c>
      <c r="BN8" s="183">
        <v>9.2798588322438853</v>
      </c>
      <c r="BO8" s="183">
        <v>10.490229596081097</v>
      </c>
      <c r="BP8" s="183">
        <v>15.47498434461013</v>
      </c>
      <c r="BQ8" s="183">
        <v>16.517986933480604</v>
      </c>
      <c r="BR8" s="183">
        <v>15.369986295303478</v>
      </c>
      <c r="BS8" s="183">
        <v>15.5419594085469</v>
      </c>
      <c r="BT8" s="183">
        <v>9.1236694831873564</v>
      </c>
      <c r="BU8" s="183">
        <v>6.9593586024711378</v>
      </c>
      <c r="BV8" s="183">
        <v>4.4923696205147374</v>
      </c>
      <c r="BW8" s="183">
        <v>3.1000000000000005</v>
      </c>
      <c r="BX8" s="183">
        <v>3.1698440883044983</v>
      </c>
      <c r="BY8" s="183">
        <v>2.5055667545898088</v>
      </c>
      <c r="BZ8" s="183">
        <f>IFERROR(VLOOKUP(A8,Обнов[],$A$2,FALSE),"-")</f>
        <v>3.8024075794894894</v>
      </c>
    </row>
    <row r="9" spans="1:82" ht="15.75" x14ac:dyDescent="0.25">
      <c r="A9" s="63" t="s">
        <v>110</v>
      </c>
      <c r="B9" s="64">
        <v>9.9201746007701601</v>
      </c>
      <c r="C9" s="64">
        <v>9.9119321010318799</v>
      </c>
      <c r="D9" s="64">
        <v>9.0930539515720508</v>
      </c>
      <c r="E9" s="64">
        <v>9.3513445282910705</v>
      </c>
      <c r="F9" s="64">
        <v>10.098194309298499</v>
      </c>
      <c r="G9" s="64">
        <v>10.442236984959299</v>
      </c>
      <c r="H9" s="64">
        <v>11.189534799083701</v>
      </c>
      <c r="I9" s="64">
        <v>11.7711144430827</v>
      </c>
      <c r="J9" s="64">
        <v>11.8857152097682</v>
      </c>
      <c r="K9" s="64">
        <v>13.543698175851301</v>
      </c>
      <c r="L9" s="64">
        <v>17.3118704720554</v>
      </c>
      <c r="M9" s="64">
        <v>18.133253912575402</v>
      </c>
      <c r="N9" s="64">
        <v>18.155349630997573</v>
      </c>
      <c r="O9" s="64">
        <v>18.129710586813598</v>
      </c>
      <c r="P9" s="64">
        <v>18.200925455967408</v>
      </c>
      <c r="Q9" s="180">
        <v>18.206572698170898</v>
      </c>
      <c r="R9" s="180">
        <v>15.980188212855721</v>
      </c>
      <c r="S9" s="180">
        <v>16.416523788272386</v>
      </c>
      <c r="T9" s="180">
        <v>17.395414111952078</v>
      </c>
      <c r="U9" s="180">
        <v>17.499474050882259</v>
      </c>
      <c r="V9" s="180">
        <v>17.607242555834894</v>
      </c>
      <c r="W9" s="180">
        <v>17.661768713798807</v>
      </c>
      <c r="X9" s="180">
        <v>15.737372954476919</v>
      </c>
      <c r="Y9" s="180">
        <v>14.09329523448339</v>
      </c>
      <c r="Z9" s="180">
        <v>14.193514107461176</v>
      </c>
      <c r="AA9" s="180">
        <v>13.76530954867521</v>
      </c>
      <c r="AB9" s="180">
        <v>13.030250117350267</v>
      </c>
      <c r="AC9" s="180">
        <v>16.221672559783446</v>
      </c>
      <c r="AD9" s="180">
        <v>17.511360712087754</v>
      </c>
      <c r="AE9" s="180">
        <v>17.588248003795211</v>
      </c>
      <c r="AF9" s="180">
        <v>16.7033735760463</v>
      </c>
      <c r="AG9" s="180">
        <v>14.574063245309466</v>
      </c>
      <c r="AH9" s="180">
        <v>13.069121748541477</v>
      </c>
      <c r="AI9" s="180">
        <v>10.174779554906106</v>
      </c>
      <c r="AJ9" s="180">
        <v>9.1041814607582658</v>
      </c>
      <c r="AK9" s="180">
        <v>9.1047549512937351</v>
      </c>
      <c r="AL9" s="180">
        <v>8.3816292290146244</v>
      </c>
      <c r="AM9" s="180">
        <f>IFERROR(VLOOKUP(A9,Обнов[],$A$1,FALSE),"-")</f>
        <v>6.9195509408677713</v>
      </c>
      <c r="AO9" s="61">
        <v>5.7601800730989803</v>
      </c>
      <c r="AP9" s="61">
        <v>5.7869014538959096</v>
      </c>
      <c r="AQ9" s="61">
        <v>5.81823742452021</v>
      </c>
      <c r="AR9" s="61">
        <v>6.2046820773495499</v>
      </c>
      <c r="AS9" s="61">
        <v>8.4647099458758905</v>
      </c>
      <c r="AT9" s="61">
        <v>8.6425016739963691</v>
      </c>
      <c r="AU9" s="61">
        <v>9.0383308080016604</v>
      </c>
      <c r="AV9" s="61">
        <v>8.6168288282167804</v>
      </c>
      <c r="AW9" s="61">
        <v>8.10977777189545</v>
      </c>
      <c r="AX9" s="61">
        <v>15.948073902690499</v>
      </c>
      <c r="AY9" s="61">
        <v>16.788688990742902</v>
      </c>
      <c r="AZ9" s="61">
        <v>16.716422557761199</v>
      </c>
      <c r="BA9" s="61">
        <v>15.260503364964075</v>
      </c>
      <c r="BB9" s="61">
        <v>14.785598349635826</v>
      </c>
      <c r="BC9" s="61">
        <v>14.930673863301022</v>
      </c>
      <c r="BD9" s="183">
        <v>14.8601402511812</v>
      </c>
      <c r="BE9" s="183">
        <v>13.281500170256571</v>
      </c>
      <c r="BF9" s="183">
        <v>13.172485600626274</v>
      </c>
      <c r="BG9" s="183">
        <v>13.280052415335843</v>
      </c>
      <c r="BH9" s="183">
        <v>13.287667690915711</v>
      </c>
      <c r="BI9" s="183">
        <v>13.287840666165213</v>
      </c>
      <c r="BJ9" s="183">
        <v>13.290789881700839</v>
      </c>
      <c r="BK9" s="183">
        <v>10.732476863965298</v>
      </c>
      <c r="BL9" s="183">
        <v>10.273469737789668</v>
      </c>
      <c r="BM9" s="183">
        <v>9.8382272006084506</v>
      </c>
      <c r="BN9" s="183">
        <v>8.9892723704479867</v>
      </c>
      <c r="BO9" s="183">
        <v>7.1999755608582694</v>
      </c>
      <c r="BP9" s="183">
        <v>9.9583274719985297</v>
      </c>
      <c r="BQ9" s="183">
        <v>12.286968801219093</v>
      </c>
      <c r="BR9" s="183">
        <v>12.159538591620654</v>
      </c>
      <c r="BS9" s="183">
        <v>11.5074936832186</v>
      </c>
      <c r="BT9" s="183">
        <v>9.2255725608026093</v>
      </c>
      <c r="BU9" s="183">
        <v>8.743242384285578</v>
      </c>
      <c r="BV9" s="183">
        <v>4.5517321507683253</v>
      </c>
      <c r="BW9" s="183">
        <v>3.8658983515572722</v>
      </c>
      <c r="BX9" s="183">
        <v>3.8440206010848716</v>
      </c>
      <c r="BY9" s="183">
        <v>3.7023743284443076</v>
      </c>
      <c r="BZ9" s="183">
        <f>IFERROR(VLOOKUP(A9,Обнов[],$A$2,FALSE),"-")</f>
        <v>3.7589883658264265</v>
      </c>
    </row>
    <row r="10" spans="1:82" ht="15.75" x14ac:dyDescent="0.25">
      <c r="A10" s="63" t="s">
        <v>10</v>
      </c>
      <c r="B10" s="64">
        <v>9.4678730913256892</v>
      </c>
      <c r="C10" s="64">
        <v>9.3897820478146308</v>
      </c>
      <c r="D10" s="64">
        <v>9.2761666742192102</v>
      </c>
      <c r="E10" s="64">
        <v>9.2636106627840693</v>
      </c>
      <c r="F10" s="64">
        <v>9.6281978355805098</v>
      </c>
      <c r="G10" s="64">
        <v>9.6183699956275905</v>
      </c>
      <c r="H10" s="64">
        <v>9.5532420109880896</v>
      </c>
      <c r="I10" s="64">
        <v>11.2153522870963</v>
      </c>
      <c r="J10" s="64">
        <v>11.0890166620482</v>
      </c>
      <c r="K10" s="64">
        <v>13.817270677626899</v>
      </c>
      <c r="L10" s="64">
        <v>15.4698857472375</v>
      </c>
      <c r="M10" s="64">
        <v>17.9845816516487</v>
      </c>
      <c r="N10" s="64">
        <v>18.018704458934653</v>
      </c>
      <c r="O10" s="64">
        <v>17.98154311022066</v>
      </c>
      <c r="P10" s="64">
        <v>18.028459024605926</v>
      </c>
      <c r="Q10" s="180">
        <v>18.029858953624998</v>
      </c>
      <c r="R10" s="180">
        <v>15.733166594981151</v>
      </c>
      <c r="S10" s="180">
        <v>15.768371036858289</v>
      </c>
      <c r="T10" s="180">
        <v>15.845209170157709</v>
      </c>
      <c r="U10" s="180">
        <v>15.819049427694084</v>
      </c>
      <c r="V10" s="180">
        <v>16.833768542521003</v>
      </c>
      <c r="W10" s="180">
        <v>16.816837257216836</v>
      </c>
      <c r="X10" s="180">
        <v>16.389339741735458</v>
      </c>
      <c r="Y10" s="180">
        <v>14.969016677011846</v>
      </c>
      <c r="Z10" s="180">
        <v>14.577279441359902</v>
      </c>
      <c r="AA10" s="180">
        <v>12.844373512653197</v>
      </c>
      <c r="AB10" s="180">
        <v>12.117715927665124</v>
      </c>
      <c r="AC10" s="180">
        <v>17.043383265112002</v>
      </c>
      <c r="AD10" s="180">
        <v>16.719185341751349</v>
      </c>
      <c r="AE10" s="180">
        <v>17.29451793595824</v>
      </c>
      <c r="AF10" s="180">
        <v>15.970417414915699</v>
      </c>
      <c r="AG10" s="180">
        <v>14.549739986363226</v>
      </c>
      <c r="AH10" s="180">
        <v>12.76734801036431</v>
      </c>
      <c r="AI10" s="180">
        <v>9.4051122190305456</v>
      </c>
      <c r="AJ10" s="180">
        <v>7.3943028212845388</v>
      </c>
      <c r="AK10" s="180">
        <v>6.8589545404592851</v>
      </c>
      <c r="AL10" s="180">
        <v>7.2114616042792665</v>
      </c>
      <c r="AM10" s="180">
        <f>IFERROR(VLOOKUP(A10,Обнов[],$A$1,FALSE),"-")</f>
        <v>7.7506291692408409</v>
      </c>
      <c r="AN10" s="42"/>
      <c r="AO10" s="61">
        <v>6.0339842678130404</v>
      </c>
      <c r="AP10" s="61">
        <v>6.0387276780238599</v>
      </c>
      <c r="AQ10" s="61">
        <v>5.9956544029691798</v>
      </c>
      <c r="AR10" s="61">
        <v>6.0001118002464704</v>
      </c>
      <c r="AS10" s="61">
        <v>8.3891898166646701</v>
      </c>
      <c r="AT10" s="61">
        <v>8.6871519504300192</v>
      </c>
      <c r="AU10" s="61">
        <v>8.6407738886539196</v>
      </c>
      <c r="AV10" s="61">
        <v>8.6144055070064596</v>
      </c>
      <c r="AW10" s="61">
        <v>8.4931488264359594</v>
      </c>
      <c r="AX10" s="61">
        <v>8.3661711386723798</v>
      </c>
      <c r="AY10" s="61">
        <v>9.2974051257607098</v>
      </c>
      <c r="AZ10" s="61">
        <v>13.460267935703</v>
      </c>
      <c r="BA10" s="61">
        <v>12.748691515408423</v>
      </c>
      <c r="BB10" s="61">
        <v>13.529922129394846</v>
      </c>
      <c r="BC10" s="61">
        <v>13.033184788135033</v>
      </c>
      <c r="BD10" s="183">
        <v>14.0306743087339</v>
      </c>
      <c r="BE10" s="183">
        <v>14.477715517318003</v>
      </c>
      <c r="BF10" s="183">
        <v>14.626518497039774</v>
      </c>
      <c r="BG10" s="183">
        <v>14.333127489740255</v>
      </c>
      <c r="BH10" s="183">
        <v>14.787524896597121</v>
      </c>
      <c r="BI10" s="183">
        <v>15.188785019730377</v>
      </c>
      <c r="BJ10" s="183">
        <v>15.025627672103067</v>
      </c>
      <c r="BK10" s="183">
        <v>13.604567295496127</v>
      </c>
      <c r="BL10" s="183">
        <v>11.79971623647398</v>
      </c>
      <c r="BM10" s="183">
        <v>12.719431355465066</v>
      </c>
      <c r="BN10" s="183">
        <v>10.827019278584304</v>
      </c>
      <c r="BO10" s="183">
        <v>9.2474032359804514</v>
      </c>
      <c r="BP10" s="183">
        <v>12.360271075093605</v>
      </c>
      <c r="BQ10" s="183">
        <v>10.205187725533733</v>
      </c>
      <c r="BR10" s="183">
        <v>14.327097882511397</v>
      </c>
      <c r="BS10" s="183">
        <v>10.450812247499</v>
      </c>
      <c r="BT10" s="183">
        <v>10.041495591113394</v>
      </c>
      <c r="BU10" s="183">
        <v>8.2967989142957705</v>
      </c>
      <c r="BV10" s="183">
        <v>4.6693019686036319</v>
      </c>
      <c r="BW10" s="183">
        <v>5.5578640841857485</v>
      </c>
      <c r="BX10" s="183">
        <v>5.1210695352972797</v>
      </c>
      <c r="BY10" s="183">
        <v>4.8375360909334288</v>
      </c>
      <c r="BZ10" s="183">
        <f>IFERROR(VLOOKUP(A10,Обнов[],$A$2,FALSE),"-")</f>
        <v>5.2243536980584997</v>
      </c>
      <c r="CA10" s="42"/>
    </row>
    <row r="11" spans="1:82" ht="15.75" x14ac:dyDescent="0.25">
      <c r="A11" s="63" t="s">
        <v>7</v>
      </c>
      <c r="B11" s="64">
        <v>9.9027832485296496</v>
      </c>
      <c r="C11" s="64">
        <v>9.1088724752820607</v>
      </c>
      <c r="D11" s="64">
        <v>8.2208809166577907</v>
      </c>
      <c r="E11" s="64">
        <v>8.6039549227148999</v>
      </c>
      <c r="F11" s="64">
        <v>12.954964400545601</v>
      </c>
      <c r="G11" s="64">
        <v>13.163283477820199</v>
      </c>
      <c r="H11" s="64">
        <v>12.8873639278996</v>
      </c>
      <c r="I11" s="64">
        <v>12.726200348124401</v>
      </c>
      <c r="J11" s="64">
        <v>12.651105119869699</v>
      </c>
      <c r="K11" s="64">
        <v>16.3948228514571</v>
      </c>
      <c r="L11" s="64">
        <v>17.6148597759579</v>
      </c>
      <c r="M11" s="64">
        <v>17.8966112463178</v>
      </c>
      <c r="N11" s="64">
        <v>17.960475445164569</v>
      </c>
      <c r="O11" s="64">
        <v>18.183341266274518</v>
      </c>
      <c r="P11" s="64">
        <v>18.062596479369887</v>
      </c>
      <c r="Q11" s="180">
        <v>17.873828300098801</v>
      </c>
      <c r="R11" s="180">
        <v>17.693627129810679</v>
      </c>
      <c r="S11" s="180">
        <v>17.714959292757808</v>
      </c>
      <c r="T11" s="180">
        <v>18.003796444755654</v>
      </c>
      <c r="U11" s="180">
        <v>17.887507628827642</v>
      </c>
      <c r="V11" s="180">
        <v>18.167374651705732</v>
      </c>
      <c r="W11" s="180">
        <v>18.242866132556589</v>
      </c>
      <c r="X11" s="180">
        <v>17.592286219614191</v>
      </c>
      <c r="Y11" s="180">
        <v>16.015303135458243</v>
      </c>
      <c r="Z11" s="180">
        <v>15.449384063619547</v>
      </c>
      <c r="AA11" s="180">
        <v>14.958030340350485</v>
      </c>
      <c r="AB11" s="180">
        <v>13.770343433388238</v>
      </c>
      <c r="AC11" s="180">
        <v>18.230143660974345</v>
      </c>
      <c r="AD11" s="180">
        <v>20.746129710992456</v>
      </c>
      <c r="AE11" s="180">
        <v>22.000000000000004</v>
      </c>
      <c r="AF11" s="180">
        <v>21.257534512156699</v>
      </c>
      <c r="AG11" s="180">
        <v>19.007989488889095</v>
      </c>
      <c r="AH11" s="180">
        <v>16.702992379389887</v>
      </c>
      <c r="AI11" s="180">
        <v>12.092774164654511</v>
      </c>
      <c r="AJ11" s="180">
        <v>6.2862306864003328</v>
      </c>
      <c r="AK11" s="180">
        <v>9.7056367854759156</v>
      </c>
      <c r="AL11" s="180">
        <v>10.442140281219951</v>
      </c>
      <c r="AM11" s="180">
        <f>IFERROR(VLOOKUP(A11,Обнов[],$A$1,FALSE),"-")</f>
        <v>10.604697023219506</v>
      </c>
      <c r="AO11" s="61">
        <v>6.4</v>
      </c>
      <c r="AP11" s="61">
        <v>6.3989339796490698</v>
      </c>
      <c r="AQ11" s="61">
        <v>5.8609061700751104</v>
      </c>
      <c r="AR11" s="61">
        <v>6.2874795444678204</v>
      </c>
      <c r="AS11" s="61">
        <v>11</v>
      </c>
      <c r="AT11" s="61">
        <v>11</v>
      </c>
      <c r="AU11" s="61">
        <v>11</v>
      </c>
      <c r="AV11" s="61">
        <v>11</v>
      </c>
      <c r="AW11" s="61">
        <v>11</v>
      </c>
      <c r="AX11" s="61">
        <v>16.708988139304601</v>
      </c>
      <c r="AY11" s="61">
        <v>16.939219375109701</v>
      </c>
      <c r="AZ11" s="61">
        <v>15.130565517407399</v>
      </c>
      <c r="BA11" s="61">
        <v>15.472030754284475</v>
      </c>
      <c r="BB11" s="61">
        <v>15.321077189780766</v>
      </c>
      <c r="BC11" s="61">
        <v>14.742786857764097</v>
      </c>
      <c r="BD11" s="183">
        <v>11</v>
      </c>
      <c r="BE11" s="183">
        <v>11.035345795846796</v>
      </c>
      <c r="BF11" s="183">
        <v>11</v>
      </c>
      <c r="BG11" s="183">
        <v>11</v>
      </c>
      <c r="BH11" s="183">
        <v>11.000000000000002</v>
      </c>
      <c r="BI11" s="183">
        <v>11.000000000000002</v>
      </c>
      <c r="BJ11" s="183">
        <v>11</v>
      </c>
      <c r="BK11" s="183">
        <v>11</v>
      </c>
      <c r="BL11" s="183">
        <v>10.747124995178337</v>
      </c>
      <c r="BM11" s="183">
        <v>10</v>
      </c>
      <c r="BN11" s="183">
        <v>9.4732713698330233</v>
      </c>
      <c r="BO11" s="183">
        <v>7.0000000000000009</v>
      </c>
      <c r="BP11" s="183">
        <v>15.618962534819069</v>
      </c>
      <c r="BQ11" s="183">
        <v>17.000000000000004</v>
      </c>
      <c r="BR11" s="183">
        <v>17.000000000000004</v>
      </c>
      <c r="BS11" s="183">
        <v>16.055655113757901</v>
      </c>
      <c r="BT11" s="183">
        <v>13.623832792676822</v>
      </c>
      <c r="BU11" s="183">
        <v>5</v>
      </c>
      <c r="BV11" s="183">
        <v>4.5483157123835776</v>
      </c>
      <c r="BW11" s="183">
        <v>1</v>
      </c>
      <c r="BX11" s="183">
        <v>1</v>
      </c>
      <c r="BY11" s="183">
        <v>1</v>
      </c>
      <c r="BZ11" s="183">
        <f>IFERROR(VLOOKUP(A11,Обнов[],$A$2,FALSE),"-")</f>
        <v>1</v>
      </c>
    </row>
    <row r="12" spans="1:82" ht="15.75" x14ac:dyDescent="0.25">
      <c r="A12" s="63" t="s">
        <v>11</v>
      </c>
      <c r="B12" s="64">
        <v>8.5610626976327406</v>
      </c>
      <c r="C12" s="64">
        <v>9.1546527349598392</v>
      </c>
      <c r="D12" s="64">
        <v>8.1180049933278404</v>
      </c>
      <c r="E12" s="64">
        <v>9.1410516477018504</v>
      </c>
      <c r="F12" s="64">
        <v>11.3347857010399</v>
      </c>
      <c r="G12" s="64">
        <v>12.9654932494559</v>
      </c>
      <c r="H12" s="64">
        <v>12.6790712593811</v>
      </c>
      <c r="I12" s="64">
        <v>12.3047289558238</v>
      </c>
      <c r="J12" s="64">
        <v>12.851328030245099</v>
      </c>
      <c r="K12" s="64">
        <v>17.317302161149701</v>
      </c>
      <c r="L12" s="64">
        <v>18.349069137907101</v>
      </c>
      <c r="M12" s="64">
        <v>18.146000949481099</v>
      </c>
      <c r="N12" s="64">
        <v>18.252145521440241</v>
      </c>
      <c r="O12" s="64">
        <v>18.307283791401492</v>
      </c>
      <c r="P12" s="64">
        <v>18.319478849080255</v>
      </c>
      <c r="Q12" s="180">
        <v>16.204052114901401</v>
      </c>
      <c r="R12" s="180">
        <v>14.1613381964853</v>
      </c>
      <c r="S12" s="180">
        <v>14.598642307543075</v>
      </c>
      <c r="T12" s="180">
        <v>14.576843228832251</v>
      </c>
      <c r="U12" s="180">
        <v>14.950628667168813</v>
      </c>
      <c r="V12" s="180">
        <v>18.610941227668565</v>
      </c>
      <c r="W12" s="180">
        <v>19.941476634483319</v>
      </c>
      <c r="X12" s="180">
        <v>15.447535079608356</v>
      </c>
      <c r="Y12" s="180">
        <v>13.359801015063523</v>
      </c>
      <c r="Z12" s="180">
        <v>11.985875147145716</v>
      </c>
      <c r="AA12" s="180">
        <v>12.932886492847617</v>
      </c>
      <c r="AB12" s="180">
        <v>12.404896311755431</v>
      </c>
      <c r="AC12" s="180">
        <v>15.932862427067999</v>
      </c>
      <c r="AD12" s="180">
        <v>19.504058571969757</v>
      </c>
      <c r="AE12" s="180">
        <v>21.101331139808554</v>
      </c>
      <c r="AF12" s="180">
        <v>18.8308286868034</v>
      </c>
      <c r="AG12" s="180">
        <v>16.208948228287593</v>
      </c>
      <c r="AH12" s="180">
        <v>14.855987070940571</v>
      </c>
      <c r="AI12" s="180">
        <v>11.863908534090561</v>
      </c>
      <c r="AJ12" s="180">
        <v>10.492180588403979</v>
      </c>
      <c r="AK12" s="180">
        <v>13.129163708795419</v>
      </c>
      <c r="AL12" s="180">
        <v>10.539281005121625</v>
      </c>
      <c r="AM12" s="180">
        <f>IFERROR(VLOOKUP(A12,Обнов[],$A$1,FALSE),"-")</f>
        <v>11.001039593510169</v>
      </c>
      <c r="AN12" s="42"/>
      <c r="AO12" s="61">
        <v>6.2193388090349098</v>
      </c>
      <c r="AP12" s="61">
        <v>6.19983415288507</v>
      </c>
      <c r="AQ12" s="61">
        <v>5.7314067519611704</v>
      </c>
      <c r="AR12" s="61">
        <v>6.0472984169239803</v>
      </c>
      <c r="AS12" s="61">
        <v>8.7456210868714397</v>
      </c>
      <c r="AT12" s="61">
        <v>11.100044605329799</v>
      </c>
      <c r="AU12" s="61">
        <v>10.2581868937017</v>
      </c>
      <c r="AV12" s="61">
        <v>9.8392564089542205</v>
      </c>
      <c r="AW12" s="61">
        <v>10.049799127969001</v>
      </c>
      <c r="AX12" s="61">
        <v>17.186555037961099</v>
      </c>
      <c r="AY12" s="61">
        <v>16.9385550746936</v>
      </c>
      <c r="AZ12" s="61">
        <v>16.488281049527099</v>
      </c>
      <c r="BA12" s="61">
        <v>15.958479304843381</v>
      </c>
      <c r="BB12" s="61">
        <v>15.758544502626593</v>
      </c>
      <c r="BC12" s="61">
        <v>15.786053839676187</v>
      </c>
      <c r="BD12" s="183">
        <v>11.583001844959799</v>
      </c>
      <c r="BE12" s="183">
        <v>10.150552098688193</v>
      </c>
      <c r="BF12" s="183">
        <v>10.139228264100634</v>
      </c>
      <c r="BG12" s="183">
        <v>10.310392199376109</v>
      </c>
      <c r="BH12" s="183">
        <v>10.396899953129019</v>
      </c>
      <c r="BI12" s="183">
        <v>12.377359756069673</v>
      </c>
      <c r="BJ12" s="183">
        <v>11.343515052458404</v>
      </c>
      <c r="BK12" s="183">
        <v>10.750031661702126</v>
      </c>
      <c r="BL12" s="183">
        <v>8.6601622045742168</v>
      </c>
      <c r="BM12" s="183">
        <v>8.7349659017160093</v>
      </c>
      <c r="BN12" s="183">
        <v>7.2972598490621925</v>
      </c>
      <c r="BO12" s="183">
        <v>6.7745135184987104</v>
      </c>
      <c r="BP12" s="183">
        <v>11.365985029802529</v>
      </c>
      <c r="BQ12" s="183">
        <v>13.321868067001979</v>
      </c>
      <c r="BR12" s="183">
        <v>14.423233669890692</v>
      </c>
      <c r="BS12" s="183">
        <v>11.8805885308028</v>
      </c>
      <c r="BT12" s="183">
        <v>8.0749391220629114</v>
      </c>
      <c r="BU12" s="183">
        <v>5.8417214580417545</v>
      </c>
      <c r="BV12" s="183">
        <v>6.9201151302942145</v>
      </c>
      <c r="BW12" s="183">
        <v>8.1171784385150172</v>
      </c>
      <c r="BX12" s="183">
        <v>7.7593909671911367</v>
      </c>
      <c r="BY12" s="183">
        <v>8.4920624312833475</v>
      </c>
      <c r="BZ12" s="183">
        <f>IFERROR(VLOOKUP(A12,Обнов[],$A$2,FALSE),"-")</f>
        <v>8.5360791263721296</v>
      </c>
      <c r="CA12" s="42"/>
    </row>
    <row r="13" spans="1:82" ht="15.75" x14ac:dyDescent="0.25">
      <c r="A13" s="63" t="s">
        <v>12</v>
      </c>
      <c r="B13" s="64">
        <v>11.9467233921825</v>
      </c>
      <c r="C13" s="64">
        <v>10.8569468506346</v>
      </c>
      <c r="D13" s="64">
        <v>9.8902772215750296</v>
      </c>
      <c r="E13" s="64">
        <v>10.189265693375701</v>
      </c>
      <c r="F13" s="64">
        <v>11.770641535896001</v>
      </c>
      <c r="G13" s="64">
        <v>11.898239603459301</v>
      </c>
      <c r="H13" s="64">
        <v>12.2868102631992</v>
      </c>
      <c r="I13" s="64">
        <v>12.3633107733339</v>
      </c>
      <c r="J13" s="64">
        <v>12.637354711058</v>
      </c>
      <c r="K13" s="64">
        <v>18.153293019452601</v>
      </c>
      <c r="L13" s="64">
        <v>18.565449390890699</v>
      </c>
      <c r="M13" s="64">
        <v>18.549206047274598</v>
      </c>
      <c r="N13" s="64">
        <v>18.660903833324713</v>
      </c>
      <c r="O13" s="64">
        <v>18.631951369490348</v>
      </c>
      <c r="P13" s="64">
        <v>18.467221916820172</v>
      </c>
      <c r="Q13" s="180">
        <v>18.5224727741607</v>
      </c>
      <c r="R13" s="180">
        <v>18.125321346727425</v>
      </c>
      <c r="S13" s="180">
        <v>17.97369839630786</v>
      </c>
      <c r="T13" s="180">
        <v>18.114632298477463</v>
      </c>
      <c r="U13" s="180">
        <v>18.359095220485923</v>
      </c>
      <c r="V13" s="180">
        <v>18.501923333938901</v>
      </c>
      <c r="W13" s="180">
        <v>18.775086360514301</v>
      </c>
      <c r="X13" s="180">
        <v>18.936969641040562</v>
      </c>
      <c r="Y13" s="180">
        <v>17.811101544554752</v>
      </c>
      <c r="Z13" s="180">
        <v>17.183354064666961</v>
      </c>
      <c r="AA13" s="180">
        <v>16.629510464129833</v>
      </c>
      <c r="AB13" s="180">
        <v>16.186903633135426</v>
      </c>
      <c r="AC13" s="180">
        <v>23.306058861720551</v>
      </c>
      <c r="AD13" s="180">
        <v>22.766484145788301</v>
      </c>
      <c r="AE13" s="180">
        <v>20.176182167635396</v>
      </c>
      <c r="AF13" s="180">
        <v>16.2765481373463</v>
      </c>
      <c r="AG13" s="180">
        <v>12.187450417428785</v>
      </c>
      <c r="AH13" s="180">
        <v>11.18565806302418</v>
      </c>
      <c r="AI13" s="180">
        <v>7.9935662424870655</v>
      </c>
      <c r="AJ13" s="180">
        <v>13.967043593493873</v>
      </c>
      <c r="AK13" s="180">
        <v>15.814394717210957</v>
      </c>
      <c r="AL13" s="180">
        <v>15.422985328249238</v>
      </c>
      <c r="AM13" s="180">
        <f>IFERROR(VLOOKUP(A13,Обнов[],$A$1,FALSE),"-")</f>
        <v>15.274533562090213</v>
      </c>
      <c r="AN13" s="42"/>
      <c r="AO13" s="61">
        <v>6.8411645299145301</v>
      </c>
      <c r="AP13" s="61">
        <v>6.6466201300324403</v>
      </c>
      <c r="AQ13" s="61">
        <v>6.1570512312367303</v>
      </c>
      <c r="AR13" s="61">
        <v>5.3384468170829997</v>
      </c>
      <c r="AS13" s="61">
        <v>4.1071988896440503</v>
      </c>
      <c r="AT13" s="61">
        <v>6.6781945341003501</v>
      </c>
      <c r="AU13" s="61">
        <v>7.4687950555508396</v>
      </c>
      <c r="AV13" s="61">
        <v>5.6350574103636104</v>
      </c>
      <c r="AW13" s="61">
        <v>4.5920445704225097</v>
      </c>
      <c r="AX13" s="61">
        <v>12.7468031761919</v>
      </c>
      <c r="AY13" s="61">
        <v>12.7845624178004</v>
      </c>
      <c r="AZ13" s="61">
        <v>12.8775311324921</v>
      </c>
      <c r="BA13" s="61">
        <v>12.899276461967919</v>
      </c>
      <c r="BB13" s="61">
        <v>12.898762460901285</v>
      </c>
      <c r="BC13" s="61">
        <v>12.845976795475295</v>
      </c>
      <c r="BD13" s="183">
        <v>10.4928087884379</v>
      </c>
      <c r="BE13" s="183">
        <v>10.424380438579785</v>
      </c>
      <c r="BF13" s="183">
        <v>10.455999485496928</v>
      </c>
      <c r="BG13" s="183">
        <v>11.812407768329811</v>
      </c>
      <c r="BH13" s="183">
        <v>14.539641795581765</v>
      </c>
      <c r="BI13" s="183">
        <v>7.3813892159742522</v>
      </c>
      <c r="BJ13" s="183">
        <v>12.411216885513571</v>
      </c>
      <c r="BK13" s="183">
        <v>10.361327613842084</v>
      </c>
      <c r="BL13" s="183">
        <v>5.1319137988708876</v>
      </c>
      <c r="BM13" s="183">
        <v>3.6192023417650616</v>
      </c>
      <c r="BN13" s="183">
        <v>1.1046149853314702</v>
      </c>
      <c r="BO13" s="183">
        <v>1</v>
      </c>
      <c r="BP13" s="183">
        <v>10.576927579987505</v>
      </c>
      <c r="BQ13" s="183">
        <v>10.541987327050972</v>
      </c>
      <c r="BR13" s="183">
        <v>9.0775076813163675</v>
      </c>
      <c r="BS13" s="183">
        <v>8.8894093623251393</v>
      </c>
      <c r="BT13" s="183">
        <v>5.5761038088450086</v>
      </c>
      <c r="BU13" s="183">
        <v>5.2767651473689821</v>
      </c>
      <c r="BV13" s="183">
        <v>3.7060692198567473</v>
      </c>
      <c r="BW13" s="183">
        <v>0.99989717561501013</v>
      </c>
      <c r="BX13" s="183">
        <v>0.99965578246919906</v>
      </c>
      <c r="BY13" s="183">
        <v>1.0120507858985928</v>
      </c>
      <c r="BZ13" s="183">
        <f>IFERROR(VLOOKUP(A13,Обнов[],$A$2,FALSE),"-")</f>
        <v>0.99890827285766259</v>
      </c>
      <c r="CA13" s="42"/>
    </row>
    <row r="14" spans="1:82" ht="15.75" x14ac:dyDescent="0.25">
      <c r="A14" s="63" t="s">
        <v>13</v>
      </c>
      <c r="B14" s="64">
        <v>10.276128499974201</v>
      </c>
      <c r="C14" s="64">
        <v>10.0981053346873</v>
      </c>
      <c r="D14" s="64">
        <v>9.9841284759294293</v>
      </c>
      <c r="E14" s="64">
        <v>11.2815150017151</v>
      </c>
      <c r="F14" s="64">
        <v>12.223955928618899</v>
      </c>
      <c r="G14" s="64">
        <v>12.2415424998342</v>
      </c>
      <c r="H14" s="64">
        <v>12.5248612668211</v>
      </c>
      <c r="I14" s="64">
        <v>12.821900541875401</v>
      </c>
      <c r="J14" s="64">
        <v>13.079937463262</v>
      </c>
      <c r="K14" s="64">
        <v>16.762406600942501</v>
      </c>
      <c r="L14" s="64">
        <v>17.654685030396099</v>
      </c>
      <c r="M14" s="64">
        <v>17.6722191864697</v>
      </c>
      <c r="N14" s="64">
        <v>18.254587146506854</v>
      </c>
      <c r="O14" s="64">
        <v>18.683691500056277</v>
      </c>
      <c r="P14" s="64">
        <v>18.983011233601488</v>
      </c>
      <c r="Q14" s="180">
        <v>18.9471967476182</v>
      </c>
      <c r="R14" s="180">
        <v>18.633673592790963</v>
      </c>
      <c r="S14" s="180">
        <v>17.93591650248873</v>
      </c>
      <c r="T14" s="180">
        <v>17.948997203854063</v>
      </c>
      <c r="U14" s="180">
        <v>18.134808000435598</v>
      </c>
      <c r="V14" s="180">
        <v>17.964829382186682</v>
      </c>
      <c r="W14" s="180">
        <v>17.555369577822933</v>
      </c>
      <c r="X14" s="180">
        <v>16.798414208298372</v>
      </c>
      <c r="Y14" s="180">
        <v>16.369844361281682</v>
      </c>
      <c r="Z14" s="180">
        <v>16.231017265597977</v>
      </c>
      <c r="AA14" s="180">
        <v>14.480912809971327</v>
      </c>
      <c r="AB14" s="180">
        <v>13.843987709982695</v>
      </c>
      <c r="AC14" s="180">
        <v>18.366097305453529</v>
      </c>
      <c r="AD14" s="180">
        <v>20.523445555748594</v>
      </c>
      <c r="AE14" s="180">
        <v>20.340939614584368</v>
      </c>
      <c r="AF14" s="180">
        <v>19.4497744784791</v>
      </c>
      <c r="AG14" s="180">
        <v>15.83539865982795</v>
      </c>
      <c r="AH14" s="180">
        <v>11.943312552122702</v>
      </c>
      <c r="AI14" s="180">
        <v>9.9012836850846035</v>
      </c>
      <c r="AJ14" s="180">
        <v>7.45669445439776</v>
      </c>
      <c r="AK14" s="180">
        <v>7.2781389762684592</v>
      </c>
      <c r="AL14" s="180">
        <v>7.2958270746310152</v>
      </c>
      <c r="AM14" s="180">
        <f>IFERROR(VLOOKUP(A14,Обнов[],$A$1,FALSE),"-")</f>
        <v>7.2426830422956288</v>
      </c>
      <c r="AN14" s="42"/>
      <c r="AO14" s="61">
        <v>6.8157109533468603</v>
      </c>
      <c r="AP14" s="61">
        <v>6.5509949782781103</v>
      </c>
      <c r="AQ14" s="61">
        <v>5.8905604146508397</v>
      </c>
      <c r="AR14" s="61">
        <v>6.14330337048668</v>
      </c>
      <c r="AS14" s="61">
        <v>6.1423400803187898</v>
      </c>
      <c r="AT14" s="61">
        <v>6.56203197950214</v>
      </c>
      <c r="AU14" s="61">
        <v>9.1661432827822598</v>
      </c>
      <c r="AV14" s="61">
        <v>9.3422714537468607</v>
      </c>
      <c r="AW14" s="61">
        <v>9.7059956979381692</v>
      </c>
      <c r="AX14" s="61">
        <v>14.178792440639199</v>
      </c>
      <c r="AY14" s="61">
        <v>16.577072314591401</v>
      </c>
      <c r="AZ14" s="61">
        <v>16.2022175195278</v>
      </c>
      <c r="BA14" s="61">
        <v>16.978473050187713</v>
      </c>
      <c r="BB14" s="61">
        <v>17.752928011894252</v>
      </c>
      <c r="BC14" s="61">
        <v>17.717147619304409</v>
      </c>
      <c r="BD14" s="183">
        <v>17.8874041129685</v>
      </c>
      <c r="BE14" s="183">
        <v>17.790512532505797</v>
      </c>
      <c r="BF14" s="183">
        <v>16.837730102851356</v>
      </c>
      <c r="BG14" s="183">
        <v>16.939304968582345</v>
      </c>
      <c r="BH14" s="183">
        <v>17.492731713841202</v>
      </c>
      <c r="BI14" s="183">
        <v>16.932824216348806</v>
      </c>
      <c r="BJ14" s="183">
        <v>16.949169229342175</v>
      </c>
      <c r="BK14" s="183">
        <v>15.217005364150927</v>
      </c>
      <c r="BL14" s="183">
        <v>14.245853228813113</v>
      </c>
      <c r="BM14" s="183">
        <v>12.871063995992282</v>
      </c>
      <c r="BN14" s="183">
        <v>11.113934709687559</v>
      </c>
      <c r="BO14" s="183">
        <v>11.770741183745104</v>
      </c>
      <c r="BP14" s="183">
        <v>8.9891851413354846</v>
      </c>
      <c r="BQ14" s="183">
        <v>15.067593204758383</v>
      </c>
      <c r="BR14" s="183">
        <v>15.852650535735631</v>
      </c>
      <c r="BS14" s="183">
        <v>15.730165830668099</v>
      </c>
      <c r="BT14" s="183">
        <v>12.172857228026741</v>
      </c>
      <c r="BU14" s="183">
        <v>7.5629069609527759</v>
      </c>
      <c r="BV14" s="183">
        <v>4.3223579160760792</v>
      </c>
      <c r="BW14" s="183">
        <v>2.0113766823589656</v>
      </c>
      <c r="BX14" s="183">
        <v>1.7209873767251056</v>
      </c>
      <c r="BY14" s="183">
        <v>1.8594885353853843</v>
      </c>
      <c r="BZ14" s="183">
        <f>IFERROR(VLOOKUP(A14,Обнов[],$A$2,FALSE),"-")</f>
        <v>1.5962231450937292</v>
      </c>
      <c r="CA14" s="42"/>
    </row>
    <row r="15" spans="1:82" ht="15.75" x14ac:dyDescent="0.25">
      <c r="A15" s="63" t="s">
        <v>14</v>
      </c>
      <c r="B15" s="64">
        <v>9.0399234342223593</v>
      </c>
      <c r="C15" s="64">
        <v>9.1203769860811299</v>
      </c>
      <c r="D15" s="64">
        <v>8.9916781582416991</v>
      </c>
      <c r="E15" s="64">
        <v>9.6223680529619902</v>
      </c>
      <c r="F15" s="64">
        <v>11.782888015191901</v>
      </c>
      <c r="G15" s="64">
        <v>12.0071058981863</v>
      </c>
      <c r="H15" s="64">
        <v>11.791776677305601</v>
      </c>
      <c r="I15" s="64">
        <v>10.5944080356404</v>
      </c>
      <c r="J15" s="64">
        <v>10.3638476600989</v>
      </c>
      <c r="K15" s="64">
        <v>13.916562936781601</v>
      </c>
      <c r="L15" s="64">
        <v>15.8482637264914</v>
      </c>
      <c r="M15" s="64">
        <v>18.3259489971405</v>
      </c>
      <c r="N15" s="64">
        <v>18.435998115760125</v>
      </c>
      <c r="O15" s="64">
        <v>18.435105144190736</v>
      </c>
      <c r="P15" s="64">
        <v>18.425734342993543</v>
      </c>
      <c r="Q15" s="180">
        <v>18.565759710248599</v>
      </c>
      <c r="R15" s="180">
        <v>17.391465346779572</v>
      </c>
      <c r="S15" s="180">
        <v>16.968323666384716</v>
      </c>
      <c r="T15" s="180">
        <v>17.023123894825801</v>
      </c>
      <c r="U15" s="180">
        <v>18.148939360224123</v>
      </c>
      <c r="V15" s="180">
        <v>18.802987597205565</v>
      </c>
      <c r="W15" s="180">
        <v>18.185128402255398</v>
      </c>
      <c r="X15" s="180">
        <v>17.164602631849519</v>
      </c>
      <c r="Y15" s="180">
        <v>12.675754653381681</v>
      </c>
      <c r="Z15" s="180">
        <v>12.471967187462367</v>
      </c>
      <c r="AA15" s="180">
        <v>13.423621527366221</v>
      </c>
      <c r="AB15" s="180">
        <v>12.147672491087302</v>
      </c>
      <c r="AC15" s="180">
        <v>20.316366766839284</v>
      </c>
      <c r="AD15" s="180">
        <v>20.019489003389463</v>
      </c>
      <c r="AE15" s="180">
        <v>18.032245184002683</v>
      </c>
      <c r="AF15" s="180">
        <v>15.5625305581814</v>
      </c>
      <c r="AG15" s="180">
        <v>11.916098628366418</v>
      </c>
      <c r="AH15" s="180">
        <v>11.697716443276326</v>
      </c>
      <c r="AI15" s="180">
        <v>7.8012673614821813</v>
      </c>
      <c r="AJ15" s="180">
        <v>15.143274977642879</v>
      </c>
      <c r="AK15" s="180">
        <v>15.735740351561111</v>
      </c>
      <c r="AL15" s="180">
        <v>15.636427099831863</v>
      </c>
      <c r="AM15" s="180">
        <f>IFERROR(VLOOKUP(A15,Обнов[],$A$1,FALSE),"-")</f>
        <v>15.193855640493748</v>
      </c>
      <c r="AN15" s="42"/>
      <c r="AO15" s="61">
        <v>6.04</v>
      </c>
      <c r="AP15" s="61">
        <v>6</v>
      </c>
      <c r="AQ15" s="61">
        <v>6</v>
      </c>
      <c r="AR15" s="61">
        <v>6.5615472517050302</v>
      </c>
      <c r="AS15" s="61">
        <v>8.9808298559351805</v>
      </c>
      <c r="AT15" s="61">
        <v>9</v>
      </c>
      <c r="AU15" s="61">
        <v>9</v>
      </c>
      <c r="AV15" s="61">
        <v>9</v>
      </c>
      <c r="AW15" s="61">
        <v>9</v>
      </c>
      <c r="AX15" s="61">
        <v>12.723173639713901</v>
      </c>
      <c r="AY15" s="61">
        <v>13</v>
      </c>
      <c r="AZ15" s="61">
        <v>13</v>
      </c>
      <c r="BA15" s="61">
        <v>12.999999999999995</v>
      </c>
      <c r="BB15" s="61">
        <v>12.999999999999998</v>
      </c>
      <c r="BC15" s="61">
        <v>12.999999999999998</v>
      </c>
      <c r="BD15" s="183">
        <v>13</v>
      </c>
      <c r="BE15" s="183">
        <v>13</v>
      </c>
      <c r="BF15" s="183">
        <v>13.000000000000002</v>
      </c>
      <c r="BG15" s="183">
        <v>13</v>
      </c>
      <c r="BH15" s="183">
        <v>13.000000000000002</v>
      </c>
      <c r="BI15" s="183">
        <v>13.000000000000002</v>
      </c>
      <c r="BJ15" s="183">
        <v>13.000000000000005</v>
      </c>
      <c r="BK15" s="183">
        <v>11.340728362685676</v>
      </c>
      <c r="BL15" s="183">
        <v>9</v>
      </c>
      <c r="BM15" s="183">
        <v>9.0000000000000018</v>
      </c>
      <c r="BN15" s="183">
        <v>7.2816986916795683</v>
      </c>
      <c r="BO15" s="183">
        <v>7</v>
      </c>
      <c r="BP15" s="183">
        <v>7.0000000000000009</v>
      </c>
      <c r="BQ15" s="183">
        <v>7.0000000000000009</v>
      </c>
      <c r="BR15" s="183">
        <v>7.0000000000000018</v>
      </c>
      <c r="BS15" s="183">
        <v>7</v>
      </c>
      <c r="BT15" s="183">
        <v>7</v>
      </c>
      <c r="BU15" s="183">
        <v>6.1650825174770851</v>
      </c>
      <c r="BV15" s="183">
        <v>2.0209342065814551</v>
      </c>
      <c r="BW15" s="183">
        <v>0.29999999999999993</v>
      </c>
      <c r="BX15" s="183">
        <v>0.3</v>
      </c>
      <c r="BY15" s="183">
        <v>0.30000000000000004</v>
      </c>
      <c r="BZ15" s="183">
        <f>IFERROR(VLOOKUP(A15,Обнов[],$A$2,FALSE),"-")</f>
        <v>0.3</v>
      </c>
      <c r="CA15" s="42"/>
    </row>
    <row r="16" spans="1:82" ht="15.75" x14ac:dyDescent="0.25">
      <c r="A16" s="63" t="s">
        <v>15</v>
      </c>
      <c r="B16" s="64">
        <v>9.9297372472061998</v>
      </c>
      <c r="C16" s="64">
        <v>9.8557334584471707</v>
      </c>
      <c r="D16" s="64">
        <v>9.5407678258765092</v>
      </c>
      <c r="E16" s="64">
        <v>10.451994358673501</v>
      </c>
      <c r="F16" s="64">
        <v>11.068802057003801</v>
      </c>
      <c r="G16" s="64">
        <v>12.455886601060699</v>
      </c>
      <c r="H16" s="64">
        <v>12.876573087192901</v>
      </c>
      <c r="I16" s="64">
        <v>12.2973551759817</v>
      </c>
      <c r="J16" s="64">
        <v>12.932997075858699</v>
      </c>
      <c r="K16" s="64">
        <v>17.8871690839987</v>
      </c>
      <c r="L16" s="64">
        <v>22.130229367166599</v>
      </c>
      <c r="M16" s="64">
        <v>20.3670814023207</v>
      </c>
      <c r="N16" s="64">
        <v>20.152473922576903</v>
      </c>
      <c r="O16" s="64">
        <v>19.987843548127216</v>
      </c>
      <c r="P16" s="64">
        <v>18.516079088153489</v>
      </c>
      <c r="Q16" s="180">
        <v>18.0808443646455</v>
      </c>
      <c r="R16" s="180">
        <v>18.522117236730601</v>
      </c>
      <c r="S16" s="180">
        <v>17.817406871570032</v>
      </c>
      <c r="T16" s="180">
        <v>18.05305999142664</v>
      </c>
      <c r="U16" s="180">
        <v>17.855292002499525</v>
      </c>
      <c r="V16" s="180">
        <v>17.732739270175873</v>
      </c>
      <c r="W16" s="180">
        <v>17.810360600500786</v>
      </c>
      <c r="X16" s="180">
        <v>17.158969787134392</v>
      </c>
      <c r="Y16" s="180">
        <v>15.216685735507854</v>
      </c>
      <c r="Z16" s="180">
        <v>15.392072381179105</v>
      </c>
      <c r="AA16" s="180">
        <v>14.34995334545048</v>
      </c>
      <c r="AB16" s="180">
        <v>12.536754549750732</v>
      </c>
      <c r="AC16" s="180">
        <v>18.222973487217764</v>
      </c>
      <c r="AD16" s="180">
        <v>18.561236247001517</v>
      </c>
      <c r="AE16" s="180">
        <v>18.324705093881885</v>
      </c>
      <c r="AF16" s="180">
        <v>18.867535307727</v>
      </c>
      <c r="AG16" s="180">
        <v>17.574465637224659</v>
      </c>
      <c r="AH16" s="180">
        <v>15.151552074620877</v>
      </c>
      <c r="AI16" s="180">
        <v>8.8764316626669562</v>
      </c>
      <c r="AJ16" s="180">
        <v>9.5544201773782351</v>
      </c>
      <c r="AK16" s="180">
        <v>8.8841469113099958</v>
      </c>
      <c r="AL16" s="180">
        <v>8.8083235077761604</v>
      </c>
      <c r="AM16" s="180">
        <f>IFERROR(VLOOKUP(A16,Обнов[],$A$1,FALSE),"-")</f>
        <v>10.053114053866659</v>
      </c>
      <c r="AN16" s="42"/>
      <c r="AO16" s="61">
        <v>6.7698727172108502</v>
      </c>
      <c r="AP16" s="61">
        <v>6.4896982059300701</v>
      </c>
      <c r="AQ16" s="61">
        <v>5.9983511607569797</v>
      </c>
      <c r="AR16" s="61">
        <v>6.2928216010220197</v>
      </c>
      <c r="AS16" s="61">
        <v>9.3762651266850092</v>
      </c>
      <c r="AT16" s="61">
        <v>10.5</v>
      </c>
      <c r="AU16" s="61">
        <v>10.5</v>
      </c>
      <c r="AV16" s="61">
        <v>10.0513147028476</v>
      </c>
      <c r="AW16" s="61">
        <v>10.599507971930199</v>
      </c>
      <c r="AX16" s="61">
        <v>15.262412450191</v>
      </c>
      <c r="AY16" s="61">
        <v>20.279057394328699</v>
      </c>
      <c r="AZ16" s="61">
        <v>18.718917320511199</v>
      </c>
      <c r="BA16" s="61">
        <v>18.617268109813629</v>
      </c>
      <c r="BB16" s="61">
        <v>18.211396473342838</v>
      </c>
      <c r="BC16" s="61">
        <v>17.172692167375637</v>
      </c>
      <c r="BD16" s="183">
        <v>16.022873406862299</v>
      </c>
      <c r="BE16" s="183">
        <v>16.17470142562685</v>
      </c>
      <c r="BF16" s="183">
        <v>15.525162790020326</v>
      </c>
      <c r="BG16" s="183">
        <v>15.788684783409193</v>
      </c>
      <c r="BH16" s="183">
        <v>16.249979881232889</v>
      </c>
      <c r="BI16" s="183">
        <v>16.358318633338204</v>
      </c>
      <c r="BJ16" s="183">
        <v>15.335024279948867</v>
      </c>
      <c r="BK16" s="183">
        <v>14.100892430514872</v>
      </c>
      <c r="BL16" s="183">
        <v>12.795627098204232</v>
      </c>
      <c r="BM16" s="183">
        <v>13.12864505679881</v>
      </c>
      <c r="BN16" s="183">
        <v>10.587924343331746</v>
      </c>
      <c r="BO16" s="183">
        <v>10.045388472347327</v>
      </c>
      <c r="BP16" s="183">
        <v>14.248785827132927</v>
      </c>
      <c r="BQ16" s="183">
        <v>16.542641148950935</v>
      </c>
      <c r="BR16" s="183">
        <v>16.621205985719836</v>
      </c>
      <c r="BS16" s="183">
        <v>15.3721346101119</v>
      </c>
      <c r="BT16" s="183">
        <v>12.579536384657015</v>
      </c>
      <c r="BU16" s="183">
        <v>7.5601679782235029</v>
      </c>
      <c r="BV16" s="183">
        <v>8.3806866543555518</v>
      </c>
      <c r="BW16" s="183">
        <v>5.7556438858586514</v>
      </c>
      <c r="BX16" s="183">
        <v>3.9870210390527006</v>
      </c>
      <c r="BY16" s="183">
        <v>4.8794027424897468</v>
      </c>
      <c r="BZ16" s="183">
        <f>IFERROR(VLOOKUP(A16,Обнов[],$A$2,FALSE),"-")</f>
        <v>3.7234887197555784</v>
      </c>
      <c r="CA16" s="42"/>
    </row>
    <row r="17" spans="1:111" ht="15.75" x14ac:dyDescent="0.25">
      <c r="A17" s="63" t="s">
        <v>16</v>
      </c>
      <c r="B17" s="64">
        <v>8.1260617517328306</v>
      </c>
      <c r="C17" s="64">
        <v>8.6345188109558997</v>
      </c>
      <c r="D17" s="64">
        <v>8.1603947223812892</v>
      </c>
      <c r="E17" s="64">
        <v>8.9739926532599004</v>
      </c>
      <c r="F17" s="64">
        <v>10.409684225157701</v>
      </c>
      <c r="G17" s="64">
        <v>11.937201944205</v>
      </c>
      <c r="H17" s="64">
        <v>12.7331690160563</v>
      </c>
      <c r="I17" s="64">
        <v>12.914652686845301</v>
      </c>
      <c r="J17" s="64">
        <v>12.7700994212076</v>
      </c>
      <c r="K17" s="64">
        <v>17.4247630771162</v>
      </c>
      <c r="L17" s="64">
        <v>16.9792804169882</v>
      </c>
      <c r="M17" s="64">
        <v>19.885578910006998</v>
      </c>
      <c r="N17" s="64">
        <v>19.664025958228876</v>
      </c>
      <c r="O17" s="64">
        <v>17.924580039575833</v>
      </c>
      <c r="P17" s="64">
        <v>17.152258588943415</v>
      </c>
      <c r="Q17" s="180">
        <v>16.0005192872012</v>
      </c>
      <c r="R17" s="180">
        <v>16.000037832115659</v>
      </c>
      <c r="S17" s="180">
        <v>16.00320904051922</v>
      </c>
      <c r="T17" s="180">
        <v>16</v>
      </c>
      <c r="U17" s="180">
        <v>16.00042058642466</v>
      </c>
      <c r="V17" s="180">
        <v>16.004665664276445</v>
      </c>
      <c r="W17" s="180">
        <v>16.000299753105551</v>
      </c>
      <c r="X17" s="180">
        <v>16</v>
      </c>
      <c r="Y17" s="180">
        <v>16.004633141388695</v>
      </c>
      <c r="Z17" s="180">
        <v>13.174229914451997</v>
      </c>
      <c r="AA17" s="180">
        <v>13.114338555211233</v>
      </c>
      <c r="AB17" s="180">
        <v>13.253929555229519</v>
      </c>
      <c r="AC17" s="180">
        <v>14.677002508609846</v>
      </c>
      <c r="AD17" s="180">
        <v>16.517191159945657</v>
      </c>
      <c r="AE17" s="180">
        <v>16.629470402403392</v>
      </c>
      <c r="AF17" s="180">
        <v>16.906977601770201</v>
      </c>
      <c r="AG17" s="180">
        <v>14.89253963901467</v>
      </c>
      <c r="AH17" s="180">
        <v>14.43870221348198</v>
      </c>
      <c r="AI17" s="180">
        <v>12.06974094006131</v>
      </c>
      <c r="AJ17" s="180">
        <v>14.940316330100494</v>
      </c>
      <c r="AK17" s="180">
        <v>11.439036817953431</v>
      </c>
      <c r="AL17" s="180">
        <v>8.9523039544654797</v>
      </c>
      <c r="AM17" s="180">
        <f>IFERROR(VLOOKUP(A17,Обнов[],$A$1,FALSE),"-")</f>
        <v>6.6971392860847629</v>
      </c>
      <c r="AN17" s="42"/>
      <c r="AO17" s="61">
        <v>6.2031847470159498</v>
      </c>
      <c r="AP17" s="61">
        <v>6.3531748699402204</v>
      </c>
      <c r="AQ17" s="61">
        <v>6.0581537862271304</v>
      </c>
      <c r="AR17" s="61">
        <v>6.3960270453782204</v>
      </c>
      <c r="AS17" s="61">
        <v>9</v>
      </c>
      <c r="AT17" s="61">
        <v>10.752199482189001</v>
      </c>
      <c r="AU17" s="61">
        <v>11</v>
      </c>
      <c r="AV17" s="61">
        <v>11</v>
      </c>
      <c r="AW17" s="61">
        <v>11.2116263629265</v>
      </c>
      <c r="AX17" s="61">
        <v>18.368465857884502</v>
      </c>
      <c r="AY17" s="61">
        <v>19.790062443361499</v>
      </c>
      <c r="AZ17" s="61">
        <v>19.891841380166898</v>
      </c>
      <c r="BA17" s="61">
        <v>19.038560395322552</v>
      </c>
      <c r="BB17" s="61">
        <v>17.437976391068382</v>
      </c>
      <c r="BC17" s="61">
        <v>17.131913824556172</v>
      </c>
      <c r="BD17" s="183">
        <v>15.9130529330698</v>
      </c>
      <c r="BE17" s="183">
        <v>15.873408299070238</v>
      </c>
      <c r="BF17" s="183">
        <v>15.799443327947809</v>
      </c>
      <c r="BG17" s="183">
        <v>15.941295578133801</v>
      </c>
      <c r="BH17" s="183">
        <v>15.340481847335196</v>
      </c>
      <c r="BI17" s="183">
        <v>15.837849717527252</v>
      </c>
      <c r="BJ17" s="183">
        <v>15.89398163609226</v>
      </c>
      <c r="BK17" s="183">
        <v>15.920957805058006</v>
      </c>
      <c r="BL17" s="183">
        <v>15.821600974839514</v>
      </c>
      <c r="BM17" s="183">
        <v>13.984748219396483</v>
      </c>
      <c r="BN17" s="183">
        <v>14.868473787186025</v>
      </c>
      <c r="BO17" s="183">
        <v>14.968845554799282</v>
      </c>
      <c r="BP17" s="183">
        <v>15.243057240457258</v>
      </c>
      <c r="BQ17" s="183">
        <v>15.273596254009147</v>
      </c>
      <c r="BR17" s="183">
        <v>14.676330476511264</v>
      </c>
      <c r="BS17" s="183">
        <v>15.504087164287499</v>
      </c>
      <c r="BT17" s="183">
        <v>14.563640263321988</v>
      </c>
      <c r="BU17" s="183">
        <v>12.149974183050205</v>
      </c>
      <c r="BV17" s="183">
        <v>9.1975162240707196</v>
      </c>
      <c r="BW17" s="183">
        <v>8.6435978023116995</v>
      </c>
      <c r="BX17" s="183">
        <v>4.3275976943296106</v>
      </c>
      <c r="BY17" s="183">
        <v>3.9422677582223615</v>
      </c>
      <c r="BZ17" s="183">
        <f>IFERROR(VLOOKUP(A17,Обнов[],$A$2,FALSE),"-")</f>
        <v>5.515886181403844</v>
      </c>
      <c r="CA17" s="42"/>
    </row>
    <row r="18" spans="1:111" ht="15.75" x14ac:dyDescent="0.25">
      <c r="A18" s="63" t="s">
        <v>17</v>
      </c>
      <c r="B18" s="64">
        <v>10.549307521925201</v>
      </c>
      <c r="C18" s="64">
        <v>10.5172249033692</v>
      </c>
      <c r="D18" s="64">
        <v>8.6232189292011405</v>
      </c>
      <c r="E18" s="64">
        <v>8.3421300649153807</v>
      </c>
      <c r="F18" s="64">
        <v>11.4197767040713</v>
      </c>
      <c r="G18" s="64">
        <v>12.541961420017699</v>
      </c>
      <c r="H18" s="64">
        <v>12.7739989197669</v>
      </c>
      <c r="I18" s="64">
        <v>12.811379911161699</v>
      </c>
      <c r="J18" s="64">
        <v>12.927762060587501</v>
      </c>
      <c r="K18" s="64">
        <v>18.713238230714399</v>
      </c>
      <c r="L18" s="64">
        <v>18.567100018519898</v>
      </c>
      <c r="M18" s="64">
        <v>19.342479747223798</v>
      </c>
      <c r="N18" s="64">
        <v>19.086835309907162</v>
      </c>
      <c r="O18" s="64">
        <v>19.391247817720487</v>
      </c>
      <c r="P18" s="64">
        <v>19.186855707199236</v>
      </c>
      <c r="Q18" s="180">
        <v>17.9467668236442</v>
      </c>
      <c r="R18" s="180">
        <v>18.111118927870919</v>
      </c>
      <c r="S18" s="180">
        <v>17.742003626482173</v>
      </c>
      <c r="T18" s="180">
        <v>17.469664762124051</v>
      </c>
      <c r="U18" s="180">
        <v>16.715124546739034</v>
      </c>
      <c r="V18" s="180">
        <v>16.941607260737911</v>
      </c>
      <c r="W18" s="180">
        <v>16.806337162930191</v>
      </c>
      <c r="X18" s="180">
        <v>17.068167649540431</v>
      </c>
      <c r="Y18" s="180">
        <v>18.514896058940106</v>
      </c>
      <c r="Z18" s="180">
        <v>18.558606941787431</v>
      </c>
      <c r="AA18" s="180">
        <v>18.346601626145581</v>
      </c>
      <c r="AB18" s="180">
        <v>16.081558331444377</v>
      </c>
      <c r="AC18" s="180">
        <v>23.173299212952305</v>
      </c>
      <c r="AD18" s="180">
        <v>29.894267713899175</v>
      </c>
      <c r="AE18" s="180">
        <v>28.365385978153775</v>
      </c>
      <c r="AF18" s="180">
        <v>21.748039113781999</v>
      </c>
      <c r="AG18" s="180">
        <v>18.503357434831848</v>
      </c>
      <c r="AH18" s="180">
        <v>17.779315167697586</v>
      </c>
      <c r="AI18" s="180">
        <v>14.446339153438169</v>
      </c>
      <c r="AJ18" s="180">
        <v>11.968630674692996</v>
      </c>
      <c r="AK18" s="180">
        <v>7.7684359125118263</v>
      </c>
      <c r="AL18" s="180">
        <v>8.5041361319749651</v>
      </c>
      <c r="AM18" s="180">
        <f>IFERROR(VLOOKUP(A18,Обнов[],$A$1,FALSE),"-")</f>
        <v>7.2299749330141703</v>
      </c>
      <c r="AN18" s="42"/>
      <c r="AO18" s="61">
        <v>6.79552380952381</v>
      </c>
      <c r="AP18" s="61">
        <v>6.6387327464221899</v>
      </c>
      <c r="AQ18" s="61">
        <v>6.0410413914575098</v>
      </c>
      <c r="AR18" s="61">
        <v>6.1945168715117402</v>
      </c>
      <c r="AS18" s="61">
        <v>9.1304129394446907</v>
      </c>
      <c r="AT18" s="61">
        <v>10.117844736444599</v>
      </c>
      <c r="AU18" s="61">
        <v>10.1208706786172</v>
      </c>
      <c r="AV18" s="61">
        <v>10.000567078850599</v>
      </c>
      <c r="AW18" s="61">
        <v>10.083603989588401</v>
      </c>
      <c r="AX18" s="61">
        <v>18.7</v>
      </c>
      <c r="AY18" s="61">
        <v>18.686286624671201</v>
      </c>
      <c r="AZ18" s="61">
        <v>18.7</v>
      </c>
      <c r="BA18" s="61">
        <v>18.700000000000003</v>
      </c>
      <c r="BB18" s="61">
        <v>18.7</v>
      </c>
      <c r="BC18" s="61">
        <v>18.645412907721383</v>
      </c>
      <c r="BD18" s="183">
        <v>14.972559106830699</v>
      </c>
      <c r="BE18" s="183">
        <v>12.830307508819178</v>
      </c>
      <c r="BF18" s="183">
        <v>13</v>
      </c>
      <c r="BG18" s="183">
        <v>12.958443923835604</v>
      </c>
      <c r="BH18" s="183">
        <v>12.146061257346656</v>
      </c>
      <c r="BI18" s="183">
        <v>12.381468355314658</v>
      </c>
      <c r="BJ18" s="183">
        <v>12.761379418260793</v>
      </c>
      <c r="BK18" s="183">
        <v>11.763914664194532</v>
      </c>
      <c r="BL18" s="183">
        <v>9.3178497265641287</v>
      </c>
      <c r="BM18" s="183">
        <v>8.0829310270564232</v>
      </c>
      <c r="BN18" s="183">
        <v>8.4469191962339174</v>
      </c>
      <c r="BO18" s="183">
        <v>8.0691504616855099</v>
      </c>
      <c r="BP18" s="183">
        <v>9.2755361195850323</v>
      </c>
      <c r="BQ18" s="183">
        <v>9.7758193703388745</v>
      </c>
      <c r="BR18" s="183">
        <v>8.3248563032180787</v>
      </c>
      <c r="BS18" s="183">
        <v>9.9658066447663405</v>
      </c>
      <c r="BT18" s="183">
        <v>9.6678098027990647</v>
      </c>
      <c r="BU18" s="183">
        <v>8.2295647997506585</v>
      </c>
      <c r="BV18" s="183">
        <v>5.0368120190700063</v>
      </c>
      <c r="BW18" s="183">
        <v>4.1223923213498974</v>
      </c>
      <c r="BX18" s="183">
        <v>2.1385673180640046</v>
      </c>
      <c r="BY18" s="183">
        <v>2.6932987361857332</v>
      </c>
      <c r="BZ18" s="183">
        <f>IFERROR(VLOOKUP(A18,Обнов[],$A$2,FALSE),"-")</f>
        <v>2</v>
      </c>
      <c r="CA18" s="42"/>
    </row>
    <row r="19" spans="1:111" ht="15.75" x14ac:dyDescent="0.25">
      <c r="A19" s="63" t="s">
        <v>18</v>
      </c>
      <c r="B19" s="64">
        <v>11.6889173758289</v>
      </c>
      <c r="C19" s="64">
        <v>9.0784051674513204</v>
      </c>
      <c r="D19" s="64">
        <v>8.3862964048064992</v>
      </c>
      <c r="E19" s="64">
        <v>9.6863791297379702</v>
      </c>
      <c r="F19" s="64">
        <v>10.8625021210784</v>
      </c>
      <c r="G19" s="64">
        <v>12.574872261382099</v>
      </c>
      <c r="H19" s="64">
        <v>13.1658641651893</v>
      </c>
      <c r="I19" s="64">
        <v>12.9411690347047</v>
      </c>
      <c r="J19" s="64">
        <v>12.9128730743174</v>
      </c>
      <c r="K19" s="64">
        <v>20.4490747137108</v>
      </c>
      <c r="L19" s="64">
        <v>19.706810882128</v>
      </c>
      <c r="M19" s="64">
        <v>19.950292196592699</v>
      </c>
      <c r="N19" s="64">
        <v>20.243048041302661</v>
      </c>
      <c r="O19" s="64">
        <v>19.993540476009635</v>
      </c>
      <c r="P19" s="64">
        <v>19.257556061625984</v>
      </c>
      <c r="Q19" s="180">
        <v>18.4213899381222</v>
      </c>
      <c r="R19" s="180">
        <v>18.424080074289222</v>
      </c>
      <c r="S19" s="180">
        <v>18.073733344663367</v>
      </c>
      <c r="T19" s="180">
        <v>17.848217849239909</v>
      </c>
      <c r="U19" s="180">
        <v>17.628627372442491</v>
      </c>
      <c r="V19" s="180">
        <v>17.514570181221863</v>
      </c>
      <c r="W19" s="180">
        <v>18.010484991985383</v>
      </c>
      <c r="X19" s="180">
        <v>17.335276871549276</v>
      </c>
      <c r="Y19" s="180">
        <v>17.440664422810332</v>
      </c>
      <c r="Z19" s="180">
        <v>12.299731752501348</v>
      </c>
      <c r="AA19" s="180">
        <v>9.9088392382785653</v>
      </c>
      <c r="AB19" s="180">
        <v>11.90704622066859</v>
      </c>
      <c r="AC19" s="180">
        <v>24.573126241034107</v>
      </c>
      <c r="AD19" s="180">
        <v>21.164057434895273</v>
      </c>
      <c r="AE19" s="180">
        <v>21.896669770806586</v>
      </c>
      <c r="AF19" s="180">
        <v>19.197412331134501</v>
      </c>
      <c r="AG19" s="180">
        <v>18.64745644464772</v>
      </c>
      <c r="AH19" s="180">
        <v>15.428068483390483</v>
      </c>
      <c r="AI19" s="180">
        <v>12.611847838425163</v>
      </c>
      <c r="AJ19" s="180">
        <v>8.806882293414187</v>
      </c>
      <c r="AK19" s="180">
        <v>8.7260738359157255</v>
      </c>
      <c r="AL19" s="180">
        <v>6.0464314038138109</v>
      </c>
      <c r="AM19" s="180">
        <f>IFERROR(VLOOKUP(A19,Обнов[],$A$1,FALSE),"-")</f>
        <v>7.4017135403640761</v>
      </c>
      <c r="AN19" s="42"/>
      <c r="AO19" s="61">
        <v>6.84</v>
      </c>
      <c r="AP19" s="61">
        <v>6.65</v>
      </c>
      <c r="AQ19" s="61">
        <v>6.21</v>
      </c>
      <c r="AR19" s="61" t="s">
        <v>56</v>
      </c>
      <c r="AS19" s="61">
        <v>10.5003579053697</v>
      </c>
      <c r="AT19" s="61">
        <v>10.6794837988858</v>
      </c>
      <c r="AU19" s="61">
        <v>11.655522088353401</v>
      </c>
      <c r="AV19" s="61">
        <v>11.7046419730657</v>
      </c>
      <c r="AW19" s="61">
        <v>11.9992973086923</v>
      </c>
      <c r="AX19" s="61">
        <v>19.687526807648698</v>
      </c>
      <c r="AY19" s="61">
        <v>16.994937575035902</v>
      </c>
      <c r="AZ19" s="61">
        <v>17.6707351688902</v>
      </c>
      <c r="BA19" s="61">
        <v>19.378753814035651</v>
      </c>
      <c r="BB19" s="61">
        <v>19.29331616594494</v>
      </c>
      <c r="BC19" s="61">
        <v>17.689397629485306</v>
      </c>
      <c r="BD19" s="183">
        <v>17.5592141030032</v>
      </c>
      <c r="BE19" s="183">
        <v>17.041920540145622</v>
      </c>
      <c r="BF19" s="183">
        <v>16.95992965024568</v>
      </c>
      <c r="BG19" s="183">
        <v>16.40188830440346</v>
      </c>
      <c r="BH19" s="183">
        <v>16.574912287465782</v>
      </c>
      <c r="BI19" s="183">
        <v>16.468085946719956</v>
      </c>
      <c r="BJ19" s="183">
        <v>16.475049088515185</v>
      </c>
      <c r="BK19" s="183">
        <v>15.067522714319239</v>
      </c>
      <c r="BL19" s="183">
        <v>14.110118273211118</v>
      </c>
      <c r="BM19" s="183">
        <v>11.535568308351177</v>
      </c>
      <c r="BN19" s="183">
        <v>10.909090909090908</v>
      </c>
      <c r="BO19" s="183">
        <v>11.481415558580254</v>
      </c>
      <c r="BP19" s="183">
        <v>20.705328003789212</v>
      </c>
      <c r="BQ19" s="183">
        <v>16.922979287096695</v>
      </c>
      <c r="BR19" s="183">
        <v>16.920115207363079</v>
      </c>
      <c r="BS19" s="183">
        <v>0.01</v>
      </c>
      <c r="BT19" s="183">
        <v>10.886309573546404</v>
      </c>
      <c r="BU19" s="183">
        <v>6.8043524786684513</v>
      </c>
      <c r="BV19" s="183">
        <v>6.1434872554404691</v>
      </c>
      <c r="BW19" s="183">
        <v>10.885762043864405</v>
      </c>
      <c r="BX19" s="183">
        <v>9.0452476531015638</v>
      </c>
      <c r="BY19" s="183">
        <v>0.87603016902896125</v>
      </c>
      <c r="BZ19" s="183">
        <f>IFERROR(VLOOKUP(A19,Обнов[],$A$2,FALSE),"-")</f>
        <v>6.6947501384211412</v>
      </c>
      <c r="CA19" s="42"/>
    </row>
    <row r="20" spans="1:111" ht="15.75" x14ac:dyDescent="0.25">
      <c r="A20" s="63" t="s">
        <v>19</v>
      </c>
      <c r="B20" s="64">
        <v>10.936434654252301</v>
      </c>
      <c r="C20" s="64">
        <v>10.7381832301821</v>
      </c>
      <c r="D20" s="64">
        <v>11.479043312518399</v>
      </c>
      <c r="E20" s="64">
        <v>11.8732790800403</v>
      </c>
      <c r="F20" s="64">
        <v>13.070220735077701</v>
      </c>
      <c r="G20" s="64">
        <v>13.2558058522264</v>
      </c>
      <c r="H20" s="64">
        <v>13.270230609419199</v>
      </c>
      <c r="I20" s="64">
        <v>13.279318134749801</v>
      </c>
      <c r="J20" s="64">
        <v>13.9521397471188</v>
      </c>
      <c r="K20" s="64">
        <v>20.8254901202253</v>
      </c>
      <c r="L20" s="64">
        <v>19.5588022820912</v>
      </c>
      <c r="M20" s="64">
        <v>18.447291087359002</v>
      </c>
      <c r="N20" s="64">
        <v>20.08625972294583</v>
      </c>
      <c r="O20" s="64">
        <v>19.473699858167379</v>
      </c>
      <c r="P20" s="64">
        <v>18.665426130418364</v>
      </c>
      <c r="Q20" s="180">
        <v>18.049798486478601</v>
      </c>
      <c r="R20" s="180">
        <v>17.340105866729253</v>
      </c>
      <c r="S20" s="180">
        <v>16.902905845440308</v>
      </c>
      <c r="T20" s="180">
        <v>16.469401552914338</v>
      </c>
      <c r="U20" s="180">
        <v>16.602818089213322</v>
      </c>
      <c r="V20" s="180">
        <v>16.501728326398123</v>
      </c>
      <c r="W20" s="180">
        <v>17.597780221033368</v>
      </c>
      <c r="X20" s="180">
        <v>17.763605144374466</v>
      </c>
      <c r="Y20" s="180">
        <v>14.445779664092575</v>
      </c>
      <c r="Z20" s="180">
        <v>10.349578238501561</v>
      </c>
      <c r="AA20" s="180">
        <v>10.004320795438035</v>
      </c>
      <c r="AB20" s="180">
        <v>12.106340950392589</v>
      </c>
      <c r="AC20" s="180">
        <v>20.918390965407205</v>
      </c>
      <c r="AD20" s="180">
        <v>21.682265597409376</v>
      </c>
      <c r="AE20" s="180">
        <v>21.27348974207592</v>
      </c>
      <c r="AF20" s="180">
        <v>18.563732769996701</v>
      </c>
      <c r="AG20" s="180">
        <v>18.626978472043433</v>
      </c>
      <c r="AH20" s="180">
        <v>16.628665004613467</v>
      </c>
      <c r="AI20" s="180">
        <v>11.361335008481605</v>
      </c>
      <c r="AJ20" s="180">
        <v>9.115816320546557</v>
      </c>
      <c r="AK20" s="180">
        <v>9.0378898032065482</v>
      </c>
      <c r="AL20" s="180">
        <v>7.4695314252992304</v>
      </c>
      <c r="AM20" s="180">
        <f>IFERROR(VLOOKUP(A20,Обнов[],$A$1,FALSE),"-")</f>
        <v>9.1794710375351212</v>
      </c>
      <c r="AN20" s="42"/>
      <c r="AO20" s="61">
        <v>6.8</v>
      </c>
      <c r="AP20" s="61" t="s">
        <v>56</v>
      </c>
      <c r="AQ20" s="61" t="s">
        <v>56</v>
      </c>
      <c r="AR20" s="61">
        <v>5</v>
      </c>
      <c r="AS20" s="61">
        <v>5</v>
      </c>
      <c r="AT20" s="61">
        <v>1.5465116279069799</v>
      </c>
      <c r="AU20" s="61">
        <v>4.9998671900362996</v>
      </c>
      <c r="AV20" s="61">
        <v>5</v>
      </c>
      <c r="AW20" s="61" t="s">
        <v>56</v>
      </c>
      <c r="AX20" s="61">
        <v>17</v>
      </c>
      <c r="AY20" s="61">
        <v>17.163312328396401</v>
      </c>
      <c r="AZ20" s="61">
        <v>14.9824916981821</v>
      </c>
      <c r="BA20" s="61">
        <v>15</v>
      </c>
      <c r="BB20" s="61">
        <v>15</v>
      </c>
      <c r="BC20" s="61">
        <v>12.500000000000002</v>
      </c>
      <c r="BD20" s="183">
        <v>15</v>
      </c>
      <c r="BE20" s="183">
        <v>15</v>
      </c>
      <c r="BF20" s="183">
        <v>0.5</v>
      </c>
      <c r="BG20" s="183">
        <v>15</v>
      </c>
      <c r="BH20" s="183" t="s">
        <v>56</v>
      </c>
      <c r="BI20" s="183">
        <v>14.711970726607426</v>
      </c>
      <c r="BJ20" s="183">
        <v>12.5</v>
      </c>
      <c r="BK20" s="183">
        <v>12.500000000000002</v>
      </c>
      <c r="BL20" s="183">
        <v>14.999734349047921</v>
      </c>
      <c r="BM20" s="183">
        <v>14.78275270363449</v>
      </c>
      <c r="BN20" s="183">
        <v>12</v>
      </c>
      <c r="BO20" s="183" t="s">
        <v>56</v>
      </c>
      <c r="BP20" s="183">
        <v>12</v>
      </c>
      <c r="BQ20" s="183">
        <v>0</v>
      </c>
      <c r="BR20" s="183">
        <v>0</v>
      </c>
      <c r="BS20" s="183">
        <v>7</v>
      </c>
      <c r="BT20" s="183">
        <v>7</v>
      </c>
      <c r="BU20" s="183">
        <v>0</v>
      </c>
      <c r="BV20" s="183">
        <v>0</v>
      </c>
      <c r="BW20" s="183">
        <v>11</v>
      </c>
      <c r="BX20" s="183">
        <v>11.000000000000004</v>
      </c>
      <c r="BY20" s="183">
        <v>11</v>
      </c>
      <c r="BZ20" s="183">
        <f>IFERROR(VLOOKUP(A20,Обнов[],$A$2,FALSE),"-")</f>
        <v>10.709492700502583</v>
      </c>
      <c r="CA20" s="42"/>
    </row>
    <row r="21" spans="1:111" ht="15.75" x14ac:dyDescent="0.25">
      <c r="A21" s="63" t="s">
        <v>20</v>
      </c>
      <c r="B21" s="64" t="s">
        <v>56</v>
      </c>
      <c r="C21" s="64" t="s">
        <v>56</v>
      </c>
      <c r="D21" s="64" t="s">
        <v>56</v>
      </c>
      <c r="E21" s="64" t="s">
        <v>56</v>
      </c>
      <c r="F21" s="64" t="s">
        <v>56</v>
      </c>
      <c r="G21" s="64" t="s">
        <v>56</v>
      </c>
      <c r="H21" s="64" t="s">
        <v>56</v>
      </c>
      <c r="I21" s="64" t="s">
        <v>56</v>
      </c>
      <c r="J21" s="64" t="s">
        <v>56</v>
      </c>
      <c r="K21" s="64" t="s">
        <v>56</v>
      </c>
      <c r="L21" s="64" t="s">
        <v>56</v>
      </c>
      <c r="M21" s="64" t="s">
        <v>56</v>
      </c>
      <c r="N21" s="64" t="s">
        <v>56</v>
      </c>
      <c r="O21" s="64" t="s">
        <v>56</v>
      </c>
      <c r="P21" s="64" t="s">
        <v>56</v>
      </c>
      <c r="Q21" s="180" t="s">
        <v>56</v>
      </c>
      <c r="R21" s="180" t="s">
        <v>56</v>
      </c>
      <c r="S21" s="180" t="s">
        <v>56</v>
      </c>
      <c r="T21" s="180" t="s">
        <v>56</v>
      </c>
      <c r="U21" s="180" t="s">
        <v>56</v>
      </c>
      <c r="V21" s="180" t="s">
        <v>56</v>
      </c>
      <c r="W21" s="180" t="s">
        <v>56</v>
      </c>
      <c r="X21" s="180" t="s">
        <v>56</v>
      </c>
      <c r="Y21" s="180" t="s">
        <v>56</v>
      </c>
      <c r="Z21" s="180" t="s">
        <v>56</v>
      </c>
      <c r="AA21" s="180" t="s">
        <v>56</v>
      </c>
      <c r="AB21" s="180" t="s">
        <v>56</v>
      </c>
      <c r="AC21" s="180">
        <v>0</v>
      </c>
      <c r="AD21" s="180">
        <v>0</v>
      </c>
      <c r="AE21" s="180">
        <v>0</v>
      </c>
      <c r="AF21" s="180">
        <v>0</v>
      </c>
      <c r="AG21" s="180">
        <v>0</v>
      </c>
      <c r="AH21" s="180">
        <v>0</v>
      </c>
      <c r="AI21" s="180">
        <v>0</v>
      </c>
      <c r="AJ21" s="180">
        <v>0</v>
      </c>
      <c r="AK21" s="180">
        <v>0</v>
      </c>
      <c r="AL21" s="180">
        <v>0</v>
      </c>
      <c r="AM21" s="180">
        <f>IFERROR(VLOOKUP(A21,Обнов[],$A$1,FALSE),"-")</f>
        <v>0</v>
      </c>
      <c r="AN21" s="42"/>
      <c r="AO21" s="61" t="s">
        <v>56</v>
      </c>
      <c r="AP21" s="61" t="s">
        <v>56</v>
      </c>
      <c r="AQ21" s="61" t="s">
        <v>56</v>
      </c>
      <c r="AR21" s="61" t="s">
        <v>56</v>
      </c>
      <c r="AS21" s="61" t="s">
        <v>56</v>
      </c>
      <c r="AT21" s="61" t="s">
        <v>56</v>
      </c>
      <c r="AU21" s="61" t="s">
        <v>56</v>
      </c>
      <c r="AV21" s="61" t="s">
        <v>56</v>
      </c>
      <c r="AW21" s="61" t="s">
        <v>56</v>
      </c>
      <c r="AX21" s="61" t="s">
        <v>56</v>
      </c>
      <c r="AY21" s="61" t="s">
        <v>56</v>
      </c>
      <c r="AZ21" s="61" t="s">
        <v>56</v>
      </c>
      <c r="BA21" s="61" t="s">
        <v>56</v>
      </c>
      <c r="BB21" s="61" t="s">
        <v>56</v>
      </c>
      <c r="BC21" s="61" t="s">
        <v>56</v>
      </c>
      <c r="BD21" s="183" t="s">
        <v>56</v>
      </c>
      <c r="BE21" s="183" t="s">
        <v>56</v>
      </c>
      <c r="BF21" s="183" t="s">
        <v>56</v>
      </c>
      <c r="BG21" s="183" t="s">
        <v>56</v>
      </c>
      <c r="BH21" s="183" t="s">
        <v>56</v>
      </c>
      <c r="BI21" s="183" t="s">
        <v>56</v>
      </c>
      <c r="BJ21" s="183" t="s">
        <v>56</v>
      </c>
      <c r="BK21" s="183" t="s">
        <v>56</v>
      </c>
      <c r="BL21" s="183" t="s">
        <v>56</v>
      </c>
      <c r="BM21" s="183" t="s">
        <v>56</v>
      </c>
      <c r="BN21" s="183" t="s">
        <v>56</v>
      </c>
      <c r="BO21" s="183" t="s">
        <v>56</v>
      </c>
      <c r="BP21" s="183">
        <v>0</v>
      </c>
      <c r="BQ21" s="183">
        <v>0</v>
      </c>
      <c r="BR21" s="183">
        <v>0</v>
      </c>
      <c r="BS21" s="183">
        <v>0</v>
      </c>
      <c r="BT21" s="183">
        <v>0</v>
      </c>
      <c r="BU21" s="183">
        <v>0</v>
      </c>
      <c r="BV21" s="183">
        <v>0</v>
      </c>
      <c r="BW21" s="183">
        <v>0</v>
      </c>
      <c r="BX21" s="183">
        <v>0</v>
      </c>
      <c r="BY21" s="183">
        <v>0</v>
      </c>
      <c r="BZ21" s="183">
        <f>IFERROR(VLOOKUP(A21,Обнов[],$A$2,FALSE),"-")</f>
        <v>0</v>
      </c>
      <c r="CA21" s="42"/>
    </row>
    <row r="22" spans="1:111" ht="15.75" x14ac:dyDescent="0.25">
      <c r="A22" s="65" t="s">
        <v>21</v>
      </c>
      <c r="B22" s="64">
        <v>9.3131454896078907</v>
      </c>
      <c r="C22" s="64">
        <v>9.2994736896161694</v>
      </c>
      <c r="D22" s="64">
        <v>9.2313074613391795</v>
      </c>
      <c r="E22" s="64">
        <v>9.6926110736630307</v>
      </c>
      <c r="F22" s="64">
        <v>12.037280652710599</v>
      </c>
      <c r="G22" s="64">
        <v>12.5668143069257</v>
      </c>
      <c r="H22" s="64">
        <v>12.4325598925873</v>
      </c>
      <c r="I22" s="64">
        <v>11.5220097736648</v>
      </c>
      <c r="J22" s="64">
        <v>13.2427566857902</v>
      </c>
      <c r="K22" s="64">
        <v>20.3273893015181</v>
      </c>
      <c r="L22" s="64">
        <v>20.0989855310332</v>
      </c>
      <c r="M22" s="64">
        <v>20.453600154973699</v>
      </c>
      <c r="N22" s="64">
        <v>19.690480406996727</v>
      </c>
      <c r="O22" s="64">
        <v>19.329718852212658</v>
      </c>
      <c r="P22" s="64">
        <v>18.874017223019642</v>
      </c>
      <c r="Q22" s="180">
        <v>18.663905109567899</v>
      </c>
      <c r="R22" s="180">
        <v>17.743182599506817</v>
      </c>
      <c r="S22" s="180">
        <v>18.000272720493868</v>
      </c>
      <c r="T22" s="180">
        <v>18.009565707616495</v>
      </c>
      <c r="U22" s="180">
        <v>17.116509283321708</v>
      </c>
      <c r="V22" s="180">
        <v>17.99124913226354</v>
      </c>
      <c r="W22" s="180">
        <v>17.770381052403824</v>
      </c>
      <c r="X22" s="180">
        <v>17.111709038887103</v>
      </c>
      <c r="Y22" s="180">
        <v>14.045621613191692</v>
      </c>
      <c r="Z22" s="180">
        <v>14.80301162562642</v>
      </c>
      <c r="AA22" s="180">
        <v>15.506116768984997</v>
      </c>
      <c r="AB22" s="180">
        <v>15.461124464967069</v>
      </c>
      <c r="AC22" s="180">
        <v>18.806324119533961</v>
      </c>
      <c r="AD22" s="180">
        <v>20.526907783860356</v>
      </c>
      <c r="AE22" s="180">
        <v>20.952461166876688</v>
      </c>
      <c r="AF22" s="180">
        <v>20.497240045404201</v>
      </c>
      <c r="AG22" s="180">
        <v>20.135920995639871</v>
      </c>
      <c r="AH22" s="180">
        <v>15.867118524816123</v>
      </c>
      <c r="AI22" s="180">
        <v>14.051707724135442</v>
      </c>
      <c r="AJ22" s="180">
        <v>8.4513850511074118</v>
      </c>
      <c r="AK22" s="180">
        <v>15.084586888091929</v>
      </c>
      <c r="AL22" s="180">
        <v>14.317499350147914</v>
      </c>
      <c r="AM22" s="180">
        <f>IFERROR(VLOOKUP(A22,Обнов[],$A$1,FALSE),"-")</f>
        <v>12.636290409172078</v>
      </c>
      <c r="AN22" s="42"/>
      <c r="AO22" s="61">
        <v>6.72</v>
      </c>
      <c r="AP22" s="61" t="s">
        <v>56</v>
      </c>
      <c r="AQ22" s="61">
        <v>6.0385475851037897</v>
      </c>
      <c r="AR22" s="61">
        <v>7.0189484589484596</v>
      </c>
      <c r="AS22" s="61">
        <v>9.9275732822374607</v>
      </c>
      <c r="AT22" s="61">
        <v>10.495300371187</v>
      </c>
      <c r="AU22" s="61">
        <v>10.305803536979701</v>
      </c>
      <c r="AV22" s="61">
        <v>9.6340680467709898</v>
      </c>
      <c r="AW22" s="61">
        <v>11.0369079510562</v>
      </c>
      <c r="AX22" s="61">
        <v>17.347368250113099</v>
      </c>
      <c r="AY22" s="61">
        <v>19.0155524846611</v>
      </c>
      <c r="AZ22" s="61">
        <v>19.346575920867501</v>
      </c>
      <c r="BA22" s="61">
        <v>18.990025743443166</v>
      </c>
      <c r="BB22" s="61">
        <v>18.500482272065401</v>
      </c>
      <c r="BC22" s="61">
        <v>17.504598518496394</v>
      </c>
      <c r="BD22" s="183">
        <v>17.5101295845087</v>
      </c>
      <c r="BE22" s="183">
        <v>14.762117536041529</v>
      </c>
      <c r="BF22" s="183">
        <v>15.717046942968908</v>
      </c>
      <c r="BG22" s="183">
        <v>16.005144297986565</v>
      </c>
      <c r="BH22" s="183">
        <v>15.250866867264939</v>
      </c>
      <c r="BI22" s="183">
        <v>16.475741704184038</v>
      </c>
      <c r="BJ22" s="183">
        <v>15.94421343611776</v>
      </c>
      <c r="BK22" s="183">
        <v>14.239602008982416</v>
      </c>
      <c r="BL22" s="183">
        <v>8.9186845637839944</v>
      </c>
      <c r="BM22" s="183">
        <v>8.2467411060850573</v>
      </c>
      <c r="BN22" s="183">
        <v>8.4609177259143138</v>
      </c>
      <c r="BO22" s="183">
        <v>7.8666658217391214</v>
      </c>
      <c r="BP22" s="183">
        <v>12.877691841628589</v>
      </c>
      <c r="BQ22" s="183">
        <v>15.984171363128372</v>
      </c>
      <c r="BR22" s="183">
        <v>15.364131914971656</v>
      </c>
      <c r="BS22" s="183">
        <v>13.0681019377172</v>
      </c>
      <c r="BT22" s="183">
        <v>8.7249489402911884</v>
      </c>
      <c r="BU22" s="183">
        <v>7.2462004094992087</v>
      </c>
      <c r="BV22" s="183">
        <v>5.8026272555556089</v>
      </c>
      <c r="BW22" s="183">
        <v>4.2411114246113693</v>
      </c>
      <c r="BX22" s="183">
        <v>3.301015896357403</v>
      </c>
      <c r="BY22" s="183">
        <v>3.8810257314993368</v>
      </c>
      <c r="BZ22" s="183">
        <f>IFERROR(VLOOKUP(A22,Обнов[],$A$2,FALSE),"-")</f>
        <v>2.8491842738030466</v>
      </c>
      <c r="CA22" s="42"/>
    </row>
    <row r="23" spans="1:111" ht="15.75" x14ac:dyDescent="0.25">
      <c r="A23" s="63" t="s">
        <v>23</v>
      </c>
      <c r="B23" s="64" t="s">
        <v>56</v>
      </c>
      <c r="C23" s="64" t="s">
        <v>56</v>
      </c>
      <c r="D23" s="64" t="s">
        <v>56</v>
      </c>
      <c r="E23" s="64" t="s">
        <v>56</v>
      </c>
      <c r="F23" s="64" t="s">
        <v>56</v>
      </c>
      <c r="G23" s="64" t="s">
        <v>56</v>
      </c>
      <c r="H23" s="64" t="s">
        <v>56</v>
      </c>
      <c r="I23" s="64" t="s">
        <v>56</v>
      </c>
      <c r="J23" s="64" t="s">
        <v>56</v>
      </c>
      <c r="K23" s="64" t="s">
        <v>56</v>
      </c>
      <c r="L23" s="64" t="s">
        <v>56</v>
      </c>
      <c r="M23" s="64" t="s">
        <v>56</v>
      </c>
      <c r="N23" s="64" t="s">
        <v>56</v>
      </c>
      <c r="O23" s="64" t="s">
        <v>56</v>
      </c>
      <c r="P23" s="64" t="s">
        <v>56</v>
      </c>
      <c r="Q23" s="180" t="s">
        <v>56</v>
      </c>
      <c r="R23" s="180" t="s">
        <v>56</v>
      </c>
      <c r="S23" s="180" t="s">
        <v>56</v>
      </c>
      <c r="T23" s="180" t="s">
        <v>56</v>
      </c>
      <c r="U23" s="180" t="s">
        <v>56</v>
      </c>
      <c r="V23" s="180" t="s">
        <v>56</v>
      </c>
      <c r="W23" s="180" t="s">
        <v>56</v>
      </c>
      <c r="X23" s="180" t="s">
        <v>56</v>
      </c>
      <c r="Y23" s="180" t="s">
        <v>56</v>
      </c>
      <c r="Z23" s="180" t="s">
        <v>56</v>
      </c>
      <c r="AA23" s="180" t="s">
        <v>56</v>
      </c>
      <c r="AB23" s="180" t="s">
        <v>56</v>
      </c>
      <c r="AC23" s="180">
        <v>0</v>
      </c>
      <c r="AD23" s="180">
        <v>0</v>
      </c>
      <c r="AE23" s="180">
        <v>0</v>
      </c>
      <c r="AF23" s="180">
        <v>0</v>
      </c>
      <c r="AG23" s="180">
        <v>0</v>
      </c>
      <c r="AH23" s="180">
        <v>0</v>
      </c>
      <c r="AI23" s="180">
        <v>0</v>
      </c>
      <c r="AJ23" s="180">
        <v>0</v>
      </c>
      <c r="AK23" s="180">
        <v>0</v>
      </c>
      <c r="AL23" s="180">
        <v>0</v>
      </c>
      <c r="AM23" s="180">
        <f>IFERROR(VLOOKUP(A23,Обнов[],$A$1,FALSE),"-")</f>
        <v>0</v>
      </c>
      <c r="AN23" s="42"/>
      <c r="AO23" s="61" t="s">
        <v>56</v>
      </c>
      <c r="AP23" s="61" t="s">
        <v>56</v>
      </c>
      <c r="AQ23" s="61" t="s">
        <v>56</v>
      </c>
      <c r="AR23" s="61" t="s">
        <v>56</v>
      </c>
      <c r="AS23" s="61" t="s">
        <v>56</v>
      </c>
      <c r="AT23" s="61" t="s">
        <v>56</v>
      </c>
      <c r="AU23" s="61" t="s">
        <v>56</v>
      </c>
      <c r="AV23" s="61" t="s">
        <v>56</v>
      </c>
      <c r="AW23" s="61" t="s">
        <v>56</v>
      </c>
      <c r="AX23" s="61" t="s">
        <v>56</v>
      </c>
      <c r="AY23" s="61" t="s">
        <v>56</v>
      </c>
      <c r="AZ23" s="61" t="s">
        <v>56</v>
      </c>
      <c r="BA23" s="61" t="s">
        <v>56</v>
      </c>
      <c r="BB23" s="61" t="s">
        <v>56</v>
      </c>
      <c r="BC23" s="61" t="s">
        <v>56</v>
      </c>
      <c r="BD23" s="183" t="s">
        <v>56</v>
      </c>
      <c r="BE23" s="183" t="s">
        <v>56</v>
      </c>
      <c r="BF23" s="183" t="s">
        <v>56</v>
      </c>
      <c r="BG23" s="183" t="s">
        <v>56</v>
      </c>
      <c r="BH23" s="183" t="s">
        <v>56</v>
      </c>
      <c r="BI23" s="183" t="s">
        <v>56</v>
      </c>
      <c r="BJ23" s="183" t="s">
        <v>56</v>
      </c>
      <c r="BK23" s="183" t="s">
        <v>56</v>
      </c>
      <c r="BL23" s="183" t="s">
        <v>56</v>
      </c>
      <c r="BM23" s="183" t="s">
        <v>56</v>
      </c>
      <c r="BN23" s="183" t="s">
        <v>56</v>
      </c>
      <c r="BO23" s="183" t="s">
        <v>56</v>
      </c>
      <c r="BP23" s="183">
        <v>0</v>
      </c>
      <c r="BQ23" s="183">
        <v>0</v>
      </c>
      <c r="BR23" s="183">
        <v>0</v>
      </c>
      <c r="BS23" s="183">
        <v>0</v>
      </c>
      <c r="BT23" s="183">
        <v>0</v>
      </c>
      <c r="BU23" s="183">
        <v>0</v>
      </c>
      <c r="BV23" s="183">
        <v>0</v>
      </c>
      <c r="BW23" s="183">
        <v>0</v>
      </c>
      <c r="BX23" s="183">
        <v>0</v>
      </c>
      <c r="BY23" s="183">
        <v>0</v>
      </c>
      <c r="BZ23" s="183">
        <f>IFERROR(VLOOKUP(A23,Обнов[],$A$2,FALSE),"-")</f>
        <v>0</v>
      </c>
      <c r="CA23" s="42"/>
    </row>
    <row r="24" spans="1:111" ht="15.75" x14ac:dyDescent="0.25">
      <c r="A24" s="63" t="s">
        <v>22</v>
      </c>
      <c r="B24" s="64">
        <v>9.8382017764370708</v>
      </c>
      <c r="C24" s="64">
        <v>9.9944472242900595</v>
      </c>
      <c r="D24" s="64">
        <v>9.4795878301386107</v>
      </c>
      <c r="E24" s="64">
        <v>9.3211229810436897</v>
      </c>
      <c r="F24" s="64">
        <v>10.0645677183013</v>
      </c>
      <c r="G24" s="64">
        <v>10.104887812680801</v>
      </c>
      <c r="H24" s="64">
        <v>10.328734934491401</v>
      </c>
      <c r="I24" s="64">
        <v>10.2683816721966</v>
      </c>
      <c r="J24" s="64">
        <v>10.6204313432872</v>
      </c>
      <c r="K24" s="64">
        <v>15.721301083529999</v>
      </c>
      <c r="L24" s="64">
        <v>22.819633341811699</v>
      </c>
      <c r="M24" s="64">
        <v>20.653715887264401</v>
      </c>
      <c r="N24" s="64">
        <v>19.827488874488363</v>
      </c>
      <c r="O24" s="64">
        <v>18.611251683662783</v>
      </c>
      <c r="P24" s="64">
        <v>18.522909540059334</v>
      </c>
      <c r="Q24" s="180">
        <v>18.519777813465399</v>
      </c>
      <c r="R24" s="180">
        <v>18.008892917114345</v>
      </c>
      <c r="S24" s="180">
        <v>16.169017133229637</v>
      </c>
      <c r="T24" s="180">
        <v>16.52592583723111</v>
      </c>
      <c r="U24" s="180">
        <v>16.420987584035071</v>
      </c>
      <c r="V24" s="180">
        <v>16.055480673857033</v>
      </c>
      <c r="W24" s="180">
        <v>16.031638912732276</v>
      </c>
      <c r="X24" s="180">
        <v>15.136624574294077</v>
      </c>
      <c r="Y24" s="180">
        <v>14.002771345342271</v>
      </c>
      <c r="Z24" s="180">
        <v>12.42981845846397</v>
      </c>
      <c r="AA24" s="180">
        <v>8.2130357605509428</v>
      </c>
      <c r="AB24" s="180">
        <v>8.2551281296920447</v>
      </c>
      <c r="AC24" s="180">
        <v>13.999242607565822</v>
      </c>
      <c r="AD24" s="180">
        <v>14.718811118357394</v>
      </c>
      <c r="AE24" s="180">
        <v>0</v>
      </c>
      <c r="AF24" s="180">
        <v>0</v>
      </c>
      <c r="AG24" s="180">
        <v>14.660903284777413</v>
      </c>
      <c r="AH24" s="180">
        <v>4.4388676864455583</v>
      </c>
      <c r="AI24" s="180">
        <v>1</v>
      </c>
      <c r="AJ24" s="180">
        <v>1</v>
      </c>
      <c r="AK24" s="180">
        <v>4.0445349568777074</v>
      </c>
      <c r="AL24" s="180">
        <v>4.9056293461397331</v>
      </c>
      <c r="AM24" s="180">
        <f>IFERROR(VLOOKUP(A24,Обнов[],$A$1,FALSE),"-")</f>
        <v>15.61570079293884</v>
      </c>
      <c r="AN24" s="42"/>
      <c r="AO24" s="61" t="s">
        <v>56</v>
      </c>
      <c r="AP24" s="61" t="s">
        <v>56</v>
      </c>
      <c r="AQ24" s="61" t="s">
        <v>56</v>
      </c>
      <c r="AR24" s="61" t="s">
        <v>56</v>
      </c>
      <c r="AS24" s="61" t="s">
        <v>56</v>
      </c>
      <c r="AT24" s="61" t="s">
        <v>56</v>
      </c>
      <c r="AU24" s="61" t="s">
        <v>56</v>
      </c>
      <c r="AV24" s="61" t="s">
        <v>56</v>
      </c>
      <c r="AW24" s="61" t="s">
        <v>56</v>
      </c>
      <c r="AX24" s="61" t="s">
        <v>56</v>
      </c>
      <c r="AY24" s="61" t="s">
        <v>56</v>
      </c>
      <c r="AZ24" s="61" t="s">
        <v>56</v>
      </c>
      <c r="BA24" s="61" t="s">
        <v>56</v>
      </c>
      <c r="BB24" s="61" t="s">
        <v>56</v>
      </c>
      <c r="BC24" s="61" t="s">
        <v>56</v>
      </c>
      <c r="BD24" s="183" t="s">
        <v>56</v>
      </c>
      <c r="BE24" s="183" t="s">
        <v>56</v>
      </c>
      <c r="BF24" s="183" t="s">
        <v>56</v>
      </c>
      <c r="BG24" s="183" t="s">
        <v>56</v>
      </c>
      <c r="BH24" s="183" t="s">
        <v>56</v>
      </c>
      <c r="BI24" s="183" t="s">
        <v>56</v>
      </c>
      <c r="BJ24" s="183" t="s">
        <v>56</v>
      </c>
      <c r="BK24" s="183" t="s">
        <v>56</v>
      </c>
      <c r="BL24" s="183" t="s">
        <v>56</v>
      </c>
      <c r="BM24" s="183" t="s">
        <v>56</v>
      </c>
      <c r="BN24" s="183" t="s">
        <v>56</v>
      </c>
      <c r="BO24" s="183" t="s">
        <v>56</v>
      </c>
      <c r="BP24" s="183">
        <v>0</v>
      </c>
      <c r="BQ24" s="183">
        <v>0</v>
      </c>
      <c r="BR24" s="183">
        <v>0</v>
      </c>
      <c r="BS24" s="183">
        <v>0</v>
      </c>
      <c r="BT24" s="183">
        <v>0</v>
      </c>
      <c r="BU24" s="183">
        <v>0</v>
      </c>
      <c r="BV24" s="183">
        <v>0</v>
      </c>
      <c r="BW24" s="183">
        <v>0</v>
      </c>
      <c r="BX24" s="183">
        <v>0</v>
      </c>
      <c r="BY24" s="183">
        <v>0</v>
      </c>
      <c r="BZ24" s="183">
        <f>IFERROR(VLOOKUP(A24,Обнов[],$A$2,FALSE),"-")</f>
        <v>0</v>
      </c>
      <c r="CA24" s="42"/>
    </row>
    <row r="25" spans="1:111" ht="15.75" x14ac:dyDescent="0.25">
      <c r="A25" s="63" t="s">
        <v>24</v>
      </c>
      <c r="B25" s="64">
        <v>8.6328235713014099</v>
      </c>
      <c r="C25" s="64">
        <v>8.5463137039854207</v>
      </c>
      <c r="D25" s="64">
        <v>7.5697822779811803</v>
      </c>
      <c r="E25" s="64">
        <v>7.7878559875917697</v>
      </c>
      <c r="F25" s="64">
        <v>8.4675888072539198</v>
      </c>
      <c r="G25" s="64">
        <v>8.3954736518843394</v>
      </c>
      <c r="H25" s="64">
        <v>8.4660420803582799</v>
      </c>
      <c r="I25" s="64">
        <v>8.4926969579997298</v>
      </c>
      <c r="J25" s="64">
        <v>8.5728161946074692</v>
      </c>
      <c r="K25" s="64">
        <v>8.5122149837133598</v>
      </c>
      <c r="L25" s="64">
        <v>8.6380042462845008</v>
      </c>
      <c r="M25" s="64">
        <v>8.5</v>
      </c>
      <c r="N25" s="64">
        <v>8.8066906369952864</v>
      </c>
      <c r="O25" s="64">
        <v>8.9115700351173093</v>
      </c>
      <c r="P25" s="64">
        <v>8.5</v>
      </c>
      <c r="Q25" s="180">
        <v>8.5</v>
      </c>
      <c r="R25" s="180">
        <v>14.731206873233623</v>
      </c>
      <c r="S25" s="180">
        <v>15.983778744965104</v>
      </c>
      <c r="T25" s="180">
        <v>16</v>
      </c>
      <c r="U25" s="180">
        <v>15.857555437643112</v>
      </c>
      <c r="V25" s="180">
        <v>16</v>
      </c>
      <c r="W25" s="180">
        <v>16</v>
      </c>
      <c r="X25" s="180">
        <v>16</v>
      </c>
      <c r="Y25" s="180">
        <v>15.997178147081881</v>
      </c>
      <c r="Z25" s="180">
        <v>14.106189716795184</v>
      </c>
      <c r="AA25" s="180">
        <v>8.8400749933103953</v>
      </c>
      <c r="AB25" s="180">
        <v>9.1655471667412218</v>
      </c>
      <c r="AC25" s="180">
        <v>18.262768179229163</v>
      </c>
      <c r="AD25" s="180">
        <v>19.96668585732305</v>
      </c>
      <c r="AE25" s="180">
        <v>19.996836119446545</v>
      </c>
      <c r="AF25" s="180">
        <v>19.433300311251301</v>
      </c>
      <c r="AG25" s="180">
        <v>14.060630887607617</v>
      </c>
      <c r="AH25" s="180">
        <v>13.849368191335767</v>
      </c>
      <c r="AI25" s="180">
        <v>11.39334953008178</v>
      </c>
      <c r="AJ25" s="180">
        <v>9.5850685924867012</v>
      </c>
      <c r="AK25" s="180">
        <v>9.564419214895242</v>
      </c>
      <c r="AL25" s="180">
        <v>10.562691552530804</v>
      </c>
      <c r="AM25" s="180">
        <f>IFERROR(VLOOKUP(A25,Обнов[],$A$1,FALSE),"-")</f>
        <v>14.427572424821527</v>
      </c>
      <c r="AN25" s="42"/>
      <c r="AO25" s="61">
        <v>5.5</v>
      </c>
      <c r="AP25" s="61">
        <v>5.5</v>
      </c>
      <c r="AQ25" s="61" t="s">
        <v>56</v>
      </c>
      <c r="AR25" s="61">
        <v>5</v>
      </c>
      <c r="AS25" s="61" t="s">
        <v>56</v>
      </c>
      <c r="AT25" s="61" t="s">
        <v>56</v>
      </c>
      <c r="AU25" s="61" t="s">
        <v>56</v>
      </c>
      <c r="AV25" s="61" t="s">
        <v>56</v>
      </c>
      <c r="AW25" s="61" t="s">
        <v>56</v>
      </c>
      <c r="AX25" s="61" t="s">
        <v>56</v>
      </c>
      <c r="AY25" s="61" t="s">
        <v>56</v>
      </c>
      <c r="AZ25" s="61" t="s">
        <v>56</v>
      </c>
      <c r="BA25" s="61" t="s">
        <v>56</v>
      </c>
      <c r="BB25" s="61" t="s">
        <v>56</v>
      </c>
      <c r="BC25" s="61" t="s">
        <v>56</v>
      </c>
      <c r="BD25" s="183" t="s">
        <v>56</v>
      </c>
      <c r="BE25" s="183" t="s">
        <v>56</v>
      </c>
      <c r="BF25" s="183" t="s">
        <v>56</v>
      </c>
      <c r="BG25" s="183" t="s">
        <v>56</v>
      </c>
      <c r="BH25" s="183" t="s">
        <v>56</v>
      </c>
      <c r="BI25" s="183" t="s">
        <v>56</v>
      </c>
      <c r="BJ25" s="183" t="s">
        <v>56</v>
      </c>
      <c r="BK25" s="183" t="s">
        <v>56</v>
      </c>
      <c r="BL25" s="183" t="s">
        <v>56</v>
      </c>
      <c r="BM25" s="183" t="s">
        <v>56</v>
      </c>
      <c r="BN25" s="183">
        <v>11.999999999999998</v>
      </c>
      <c r="BO25" s="183">
        <v>15</v>
      </c>
      <c r="BP25" s="183">
        <v>0</v>
      </c>
      <c r="BQ25" s="183">
        <v>0</v>
      </c>
      <c r="BR25" s="183">
        <v>0</v>
      </c>
      <c r="BS25" s="183">
        <v>0</v>
      </c>
      <c r="BT25" s="183">
        <v>14.999999999999998</v>
      </c>
      <c r="BU25" s="183">
        <v>15.000000000000004</v>
      </c>
      <c r="BV25" s="183">
        <v>12.999999999999998</v>
      </c>
      <c r="BW25" s="183">
        <v>9</v>
      </c>
      <c r="BX25" s="183">
        <v>9</v>
      </c>
      <c r="BY25" s="183">
        <v>9</v>
      </c>
      <c r="BZ25" s="183">
        <f>IFERROR(VLOOKUP(A25,Обнов[],$A$2,FALSE),"-")</f>
        <v>9</v>
      </c>
      <c r="CA25" s="42"/>
    </row>
    <row r="26" spans="1:111" ht="15.75" x14ac:dyDescent="0.25">
      <c r="A26" s="66" t="s">
        <v>57</v>
      </c>
      <c r="B26" s="67">
        <v>10.0831929091581</v>
      </c>
      <c r="C26" s="67">
        <v>9.95305134416712</v>
      </c>
      <c r="D26" s="67">
        <v>9.7561721661428802</v>
      </c>
      <c r="E26" s="67">
        <v>9.5732142080382605</v>
      </c>
      <c r="F26" s="67">
        <v>10.8358761759609</v>
      </c>
      <c r="G26" s="67">
        <v>11.867527556424401</v>
      </c>
      <c r="H26" s="67">
        <v>12.075643745203299</v>
      </c>
      <c r="I26" s="67">
        <v>12.092843672464401</v>
      </c>
      <c r="J26" s="67">
        <v>12.369086636386401</v>
      </c>
      <c r="K26" s="67">
        <v>15.102695681550699</v>
      </c>
      <c r="L26" s="67">
        <v>16.8223620020275</v>
      </c>
      <c r="M26" s="67">
        <v>17.614992710892398</v>
      </c>
      <c r="N26" s="67">
        <v>18.341467748863025</v>
      </c>
      <c r="O26" s="67">
        <v>18.356046197724169</v>
      </c>
      <c r="P26" s="67">
        <v>18.34793034911095</v>
      </c>
      <c r="Q26" s="181">
        <v>18.074718480110899</v>
      </c>
      <c r="R26" s="181">
        <v>16.365782165633085</v>
      </c>
      <c r="S26" s="181">
        <v>16.54615036142695</v>
      </c>
      <c r="T26" s="181">
        <v>17.131717284375686</v>
      </c>
      <c r="U26" s="181">
        <v>17.698978249773155</v>
      </c>
      <c r="V26" s="181">
        <v>17.82422676556331</v>
      </c>
      <c r="W26" s="181">
        <v>17.994020606467096</v>
      </c>
      <c r="X26" s="181">
        <v>17.339690114391846</v>
      </c>
      <c r="Y26" s="181">
        <v>16.229070538879867</v>
      </c>
      <c r="Z26" s="181">
        <v>15.371361426824976</v>
      </c>
      <c r="AA26" s="181">
        <v>14.079949206650172</v>
      </c>
      <c r="AB26" s="181">
        <v>11.993272361553792</v>
      </c>
      <c r="AC26" s="181">
        <v>15.883225860231887</v>
      </c>
      <c r="AD26" s="181">
        <v>19.411051088394842</v>
      </c>
      <c r="AE26" s="181">
        <v>19.143155196949419</v>
      </c>
      <c r="AF26" s="181">
        <v>18.436705825788302</v>
      </c>
      <c r="AG26" s="181">
        <v>15.927535878379789</v>
      </c>
      <c r="AH26" s="181">
        <v>14.341282792753674</v>
      </c>
      <c r="AI26" s="181">
        <v>12.017028038740699</v>
      </c>
      <c r="AJ26" s="181">
        <v>10.132292748551073</v>
      </c>
      <c r="AK26" s="181">
        <v>10.274747510697111</v>
      </c>
      <c r="AL26" s="181">
        <v>10.214632905267266</v>
      </c>
      <c r="AM26" s="181">
        <f>IFERROR(VLOOKUP(A26,Обнов[],$A$1,FALSE),"-")</f>
        <v>9.4647247689683098</v>
      </c>
      <c r="AN26" s="42"/>
      <c r="AO26" s="62">
        <v>5.6269236851589399</v>
      </c>
      <c r="AP26" s="62">
        <v>5.5577510785822497</v>
      </c>
      <c r="AQ26" s="62">
        <v>5.5648614989431202</v>
      </c>
      <c r="AR26" s="62">
        <v>5.4720872917287897</v>
      </c>
      <c r="AS26" s="62">
        <v>7.1901144751400103</v>
      </c>
      <c r="AT26" s="62">
        <v>8.7163911340361793</v>
      </c>
      <c r="AU26" s="62">
        <v>8.5328262157375701</v>
      </c>
      <c r="AV26" s="62">
        <v>8.0522926930417906</v>
      </c>
      <c r="AW26" s="62">
        <v>8.2197694655825497</v>
      </c>
      <c r="AX26" s="62">
        <v>12.6245868808314</v>
      </c>
      <c r="AY26" s="62">
        <v>13.4188219225419</v>
      </c>
      <c r="AZ26" s="62">
        <v>12.8109760732646</v>
      </c>
      <c r="BA26" s="62">
        <v>12.283676929811671</v>
      </c>
      <c r="BB26" s="62">
        <v>12.201862113679208</v>
      </c>
      <c r="BC26" s="62">
        <v>12.785895792909388</v>
      </c>
      <c r="BD26" s="184">
        <v>11.8095387302275</v>
      </c>
      <c r="BE26" s="184">
        <v>11.027997400162608</v>
      </c>
      <c r="BF26" s="184">
        <v>11.068191949522351</v>
      </c>
      <c r="BG26" s="184">
        <v>11.25572224883175</v>
      </c>
      <c r="BH26" s="184">
        <v>11.471050625758792</v>
      </c>
      <c r="BI26" s="184">
        <v>11.87665651443548</v>
      </c>
      <c r="BJ26" s="184">
        <v>11.81736163706716</v>
      </c>
      <c r="BK26" s="184">
        <v>11.28905492340798</v>
      </c>
      <c r="BL26" s="184">
        <v>11.123950821491603</v>
      </c>
      <c r="BM26" s="184">
        <v>10.92253760202639</v>
      </c>
      <c r="BN26" s="184">
        <v>10.833583408318839</v>
      </c>
      <c r="BO26" s="184">
        <v>10.500447566247219</v>
      </c>
      <c r="BP26" s="184">
        <v>14.855135101525887</v>
      </c>
      <c r="BQ26" s="184">
        <v>14.804622487953987</v>
      </c>
      <c r="BR26" s="184">
        <v>14.705047721687729</v>
      </c>
      <c r="BS26" s="184">
        <v>14.4320866316913</v>
      </c>
      <c r="BT26" s="184">
        <v>12.397195281531955</v>
      </c>
      <c r="BU26" s="184">
        <v>10.441441264715152</v>
      </c>
      <c r="BV26" s="184">
        <v>7.7511075839818009</v>
      </c>
      <c r="BW26" s="184">
        <v>6.8056108943954277</v>
      </c>
      <c r="BX26" s="184">
        <v>6.8680586127915895</v>
      </c>
      <c r="BY26" s="184">
        <v>6.7234970488059655</v>
      </c>
      <c r="BZ26" s="184">
        <f>IFERROR(VLOOKUP(A26,Обнов[],$A$2,FALSE),"-")</f>
        <v>7.8961169815490537</v>
      </c>
      <c r="CA26" s="42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1728</v>
      </c>
      <c r="BZ28" s="80">
        <v>1728</v>
      </c>
    </row>
    <row r="29" spans="1:111" x14ac:dyDescent="0.25">
      <c r="A29" s="47"/>
    </row>
    <row r="30" spans="1:111" x14ac:dyDescent="0.25">
      <c r="A30" s="48"/>
    </row>
    <row r="31" spans="1:111" x14ac:dyDescent="0.25">
      <c r="A31" s="46"/>
    </row>
  </sheetData>
  <mergeCells count="5">
    <mergeCell ref="A2:F2"/>
    <mergeCell ref="A3:A4"/>
    <mergeCell ref="B3:AM3"/>
    <mergeCell ref="AO3:BZ3"/>
    <mergeCell ref="B1:BJ1"/>
  </mergeCells>
  <pageMargins left="0.7" right="0.7" top="0.75" bottom="0.75" header="0.3" footer="0.3"/>
  <pageSetup paperSize="9" scale="6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DL31"/>
  <sheetViews>
    <sheetView view="pageBreakPreview" zoomScaleNormal="90" zoomScaleSheetLayoutView="100" workbookViewId="0">
      <selection activeCell="DK1" sqref="DK1:DK1048576"/>
    </sheetView>
  </sheetViews>
  <sheetFormatPr defaultColWidth="9.140625" defaultRowHeight="15" outlineLevelCol="1" x14ac:dyDescent="0.25"/>
  <cols>
    <col min="1" max="1" width="25.855468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7" width="7.5703125" style="40" hidden="1" customWidth="1" outlineLevel="1" collapsed="1"/>
    <col min="18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4.4257812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1" width="7.5703125" style="40" hidden="1" customWidth="1" outlineLevel="1"/>
    <col min="62" max="62" width="7.5703125" style="40" hidden="1" customWidth="1" outlineLevel="1" collapsed="1"/>
    <col min="63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94" width="9.140625" style="40" hidden="1" customWidth="1" outlineLevel="1"/>
    <col min="95" max="95" width="9.140625" style="40" hidden="1" customWidth="1" outlineLevel="1" collapsed="1"/>
    <col min="96" max="115" width="9.140625" style="40" hidden="1" customWidth="1" outlineLevel="1"/>
    <col min="116" max="116" width="17.85546875" style="40" customWidth="1" collapsed="1"/>
    <col min="117" max="117" width="2.85546875" style="40" customWidth="1"/>
    <col min="118" max="278" width="9.140625" style="40"/>
    <col min="279" max="279" width="6" style="40" customWidth="1"/>
    <col min="280" max="280" width="26.7109375" style="40" customWidth="1"/>
    <col min="281" max="316" width="0" style="40" hidden="1" customWidth="1"/>
    <col min="317" max="328" width="9.140625" style="40" customWidth="1"/>
    <col min="329" max="329" width="8.42578125" style="40" customWidth="1"/>
    <col min="330" max="341" width="8.7109375" style="40" customWidth="1"/>
    <col min="342" max="534" width="9.140625" style="40"/>
    <col min="535" max="535" width="6" style="40" customWidth="1"/>
    <col min="536" max="536" width="26.7109375" style="40" customWidth="1"/>
    <col min="537" max="572" width="0" style="40" hidden="1" customWidth="1"/>
    <col min="573" max="584" width="9.140625" style="40" customWidth="1"/>
    <col min="585" max="585" width="8.42578125" style="40" customWidth="1"/>
    <col min="586" max="597" width="8.7109375" style="40" customWidth="1"/>
    <col min="598" max="790" width="9.140625" style="40"/>
    <col min="791" max="791" width="6" style="40" customWidth="1"/>
    <col min="792" max="792" width="26.7109375" style="40" customWidth="1"/>
    <col min="793" max="828" width="0" style="40" hidden="1" customWidth="1"/>
    <col min="829" max="840" width="9.140625" style="40" customWidth="1"/>
    <col min="841" max="841" width="8.42578125" style="40" customWidth="1"/>
    <col min="842" max="853" width="8.7109375" style="40" customWidth="1"/>
    <col min="854" max="1046" width="9.140625" style="40"/>
    <col min="1047" max="1047" width="6" style="40" customWidth="1"/>
    <col min="1048" max="1048" width="26.7109375" style="40" customWidth="1"/>
    <col min="1049" max="1084" width="0" style="40" hidden="1" customWidth="1"/>
    <col min="1085" max="1096" width="9.140625" style="40" customWidth="1"/>
    <col min="1097" max="1097" width="8.42578125" style="40" customWidth="1"/>
    <col min="1098" max="1109" width="8.7109375" style="40" customWidth="1"/>
    <col min="1110" max="1302" width="9.140625" style="40"/>
    <col min="1303" max="1303" width="6" style="40" customWidth="1"/>
    <col min="1304" max="1304" width="26.7109375" style="40" customWidth="1"/>
    <col min="1305" max="1340" width="0" style="40" hidden="1" customWidth="1"/>
    <col min="1341" max="1352" width="9.140625" style="40" customWidth="1"/>
    <col min="1353" max="1353" width="8.42578125" style="40" customWidth="1"/>
    <col min="1354" max="1365" width="8.7109375" style="40" customWidth="1"/>
    <col min="1366" max="1558" width="9.140625" style="40"/>
    <col min="1559" max="1559" width="6" style="40" customWidth="1"/>
    <col min="1560" max="1560" width="26.7109375" style="40" customWidth="1"/>
    <col min="1561" max="1596" width="0" style="40" hidden="1" customWidth="1"/>
    <col min="1597" max="1608" width="9.140625" style="40" customWidth="1"/>
    <col min="1609" max="1609" width="8.42578125" style="40" customWidth="1"/>
    <col min="1610" max="1621" width="8.7109375" style="40" customWidth="1"/>
    <col min="1622" max="1814" width="9.140625" style="40"/>
    <col min="1815" max="1815" width="6" style="40" customWidth="1"/>
    <col min="1816" max="1816" width="26.7109375" style="40" customWidth="1"/>
    <col min="1817" max="1852" width="0" style="40" hidden="1" customWidth="1"/>
    <col min="1853" max="1864" width="9.140625" style="40" customWidth="1"/>
    <col min="1865" max="1865" width="8.42578125" style="40" customWidth="1"/>
    <col min="1866" max="1877" width="8.7109375" style="40" customWidth="1"/>
    <col min="1878" max="2070" width="9.140625" style="40"/>
    <col min="2071" max="2071" width="6" style="40" customWidth="1"/>
    <col min="2072" max="2072" width="26.7109375" style="40" customWidth="1"/>
    <col min="2073" max="2108" width="0" style="40" hidden="1" customWidth="1"/>
    <col min="2109" max="2120" width="9.140625" style="40" customWidth="1"/>
    <col min="2121" max="2121" width="8.42578125" style="40" customWidth="1"/>
    <col min="2122" max="2133" width="8.7109375" style="40" customWidth="1"/>
    <col min="2134" max="2326" width="9.140625" style="40"/>
    <col min="2327" max="2327" width="6" style="40" customWidth="1"/>
    <col min="2328" max="2328" width="26.7109375" style="40" customWidth="1"/>
    <col min="2329" max="2364" width="0" style="40" hidden="1" customWidth="1"/>
    <col min="2365" max="2376" width="9.140625" style="40" customWidth="1"/>
    <col min="2377" max="2377" width="8.42578125" style="40" customWidth="1"/>
    <col min="2378" max="2389" width="8.7109375" style="40" customWidth="1"/>
    <col min="2390" max="2582" width="9.140625" style="40"/>
    <col min="2583" max="2583" width="6" style="40" customWidth="1"/>
    <col min="2584" max="2584" width="26.7109375" style="40" customWidth="1"/>
    <col min="2585" max="2620" width="0" style="40" hidden="1" customWidth="1"/>
    <col min="2621" max="2632" width="9.140625" style="40" customWidth="1"/>
    <col min="2633" max="2633" width="8.42578125" style="40" customWidth="1"/>
    <col min="2634" max="2645" width="8.7109375" style="40" customWidth="1"/>
    <col min="2646" max="2838" width="9.140625" style="40"/>
    <col min="2839" max="2839" width="6" style="40" customWidth="1"/>
    <col min="2840" max="2840" width="26.7109375" style="40" customWidth="1"/>
    <col min="2841" max="2876" width="0" style="40" hidden="1" customWidth="1"/>
    <col min="2877" max="2888" width="9.140625" style="40" customWidth="1"/>
    <col min="2889" max="2889" width="8.42578125" style="40" customWidth="1"/>
    <col min="2890" max="2901" width="8.7109375" style="40" customWidth="1"/>
    <col min="2902" max="3094" width="9.140625" style="40"/>
    <col min="3095" max="3095" width="6" style="40" customWidth="1"/>
    <col min="3096" max="3096" width="26.7109375" style="40" customWidth="1"/>
    <col min="3097" max="3132" width="0" style="40" hidden="1" customWidth="1"/>
    <col min="3133" max="3144" width="9.140625" style="40" customWidth="1"/>
    <col min="3145" max="3145" width="8.42578125" style="40" customWidth="1"/>
    <col min="3146" max="3157" width="8.7109375" style="40" customWidth="1"/>
    <col min="3158" max="3350" width="9.140625" style="40"/>
    <col min="3351" max="3351" width="6" style="40" customWidth="1"/>
    <col min="3352" max="3352" width="26.7109375" style="40" customWidth="1"/>
    <col min="3353" max="3388" width="0" style="40" hidden="1" customWidth="1"/>
    <col min="3389" max="3400" width="9.140625" style="40" customWidth="1"/>
    <col min="3401" max="3401" width="8.42578125" style="40" customWidth="1"/>
    <col min="3402" max="3413" width="8.7109375" style="40" customWidth="1"/>
    <col min="3414" max="3606" width="9.140625" style="40"/>
    <col min="3607" max="3607" width="6" style="40" customWidth="1"/>
    <col min="3608" max="3608" width="26.7109375" style="40" customWidth="1"/>
    <col min="3609" max="3644" width="0" style="40" hidden="1" customWidth="1"/>
    <col min="3645" max="3656" width="9.140625" style="40" customWidth="1"/>
    <col min="3657" max="3657" width="8.42578125" style="40" customWidth="1"/>
    <col min="3658" max="3669" width="8.7109375" style="40" customWidth="1"/>
    <col min="3670" max="3862" width="9.140625" style="40"/>
    <col min="3863" max="3863" width="6" style="40" customWidth="1"/>
    <col min="3864" max="3864" width="26.7109375" style="40" customWidth="1"/>
    <col min="3865" max="3900" width="0" style="40" hidden="1" customWidth="1"/>
    <col min="3901" max="3912" width="9.140625" style="40" customWidth="1"/>
    <col min="3913" max="3913" width="8.42578125" style="40" customWidth="1"/>
    <col min="3914" max="3925" width="8.7109375" style="40" customWidth="1"/>
    <col min="3926" max="4118" width="9.140625" style="40"/>
    <col min="4119" max="4119" width="6" style="40" customWidth="1"/>
    <col min="4120" max="4120" width="26.7109375" style="40" customWidth="1"/>
    <col min="4121" max="4156" width="0" style="40" hidden="1" customWidth="1"/>
    <col min="4157" max="4168" width="9.140625" style="40" customWidth="1"/>
    <col min="4169" max="4169" width="8.42578125" style="40" customWidth="1"/>
    <col min="4170" max="4181" width="8.7109375" style="40" customWidth="1"/>
    <col min="4182" max="4374" width="9.140625" style="40"/>
    <col min="4375" max="4375" width="6" style="40" customWidth="1"/>
    <col min="4376" max="4376" width="26.7109375" style="40" customWidth="1"/>
    <col min="4377" max="4412" width="0" style="40" hidden="1" customWidth="1"/>
    <col min="4413" max="4424" width="9.140625" style="40" customWidth="1"/>
    <col min="4425" max="4425" width="8.42578125" style="40" customWidth="1"/>
    <col min="4426" max="4437" width="8.7109375" style="40" customWidth="1"/>
    <col min="4438" max="4630" width="9.140625" style="40"/>
    <col min="4631" max="4631" width="6" style="40" customWidth="1"/>
    <col min="4632" max="4632" width="26.7109375" style="40" customWidth="1"/>
    <col min="4633" max="4668" width="0" style="40" hidden="1" customWidth="1"/>
    <col min="4669" max="4680" width="9.140625" style="40" customWidth="1"/>
    <col min="4681" max="4681" width="8.42578125" style="40" customWidth="1"/>
    <col min="4682" max="4693" width="8.7109375" style="40" customWidth="1"/>
    <col min="4694" max="4886" width="9.140625" style="40"/>
    <col min="4887" max="4887" width="6" style="40" customWidth="1"/>
    <col min="4888" max="4888" width="26.7109375" style="40" customWidth="1"/>
    <col min="4889" max="4924" width="0" style="40" hidden="1" customWidth="1"/>
    <col min="4925" max="4936" width="9.140625" style="40" customWidth="1"/>
    <col min="4937" max="4937" width="8.42578125" style="40" customWidth="1"/>
    <col min="4938" max="4949" width="8.7109375" style="40" customWidth="1"/>
    <col min="4950" max="5142" width="9.140625" style="40"/>
    <col min="5143" max="5143" width="6" style="40" customWidth="1"/>
    <col min="5144" max="5144" width="26.7109375" style="40" customWidth="1"/>
    <col min="5145" max="5180" width="0" style="40" hidden="1" customWidth="1"/>
    <col min="5181" max="5192" width="9.140625" style="40" customWidth="1"/>
    <col min="5193" max="5193" width="8.42578125" style="40" customWidth="1"/>
    <col min="5194" max="5205" width="8.7109375" style="40" customWidth="1"/>
    <col min="5206" max="5398" width="9.140625" style="40"/>
    <col min="5399" max="5399" width="6" style="40" customWidth="1"/>
    <col min="5400" max="5400" width="26.7109375" style="40" customWidth="1"/>
    <col min="5401" max="5436" width="0" style="40" hidden="1" customWidth="1"/>
    <col min="5437" max="5448" width="9.140625" style="40" customWidth="1"/>
    <col min="5449" max="5449" width="8.42578125" style="40" customWidth="1"/>
    <col min="5450" max="5461" width="8.7109375" style="40" customWidth="1"/>
    <col min="5462" max="5654" width="9.140625" style="40"/>
    <col min="5655" max="5655" width="6" style="40" customWidth="1"/>
    <col min="5656" max="5656" width="26.7109375" style="40" customWidth="1"/>
    <col min="5657" max="5692" width="0" style="40" hidden="1" customWidth="1"/>
    <col min="5693" max="5704" width="9.140625" style="40" customWidth="1"/>
    <col min="5705" max="5705" width="8.42578125" style="40" customWidth="1"/>
    <col min="5706" max="5717" width="8.7109375" style="40" customWidth="1"/>
    <col min="5718" max="5910" width="9.140625" style="40"/>
    <col min="5911" max="5911" width="6" style="40" customWidth="1"/>
    <col min="5912" max="5912" width="26.7109375" style="40" customWidth="1"/>
    <col min="5913" max="5948" width="0" style="40" hidden="1" customWidth="1"/>
    <col min="5949" max="5960" width="9.140625" style="40" customWidth="1"/>
    <col min="5961" max="5961" width="8.42578125" style="40" customWidth="1"/>
    <col min="5962" max="5973" width="8.7109375" style="40" customWidth="1"/>
    <col min="5974" max="6166" width="9.140625" style="40"/>
    <col min="6167" max="6167" width="6" style="40" customWidth="1"/>
    <col min="6168" max="6168" width="26.7109375" style="40" customWidth="1"/>
    <col min="6169" max="6204" width="0" style="40" hidden="1" customWidth="1"/>
    <col min="6205" max="6216" width="9.140625" style="40" customWidth="1"/>
    <col min="6217" max="6217" width="8.42578125" style="40" customWidth="1"/>
    <col min="6218" max="6229" width="8.7109375" style="40" customWidth="1"/>
    <col min="6230" max="6422" width="9.140625" style="40"/>
    <col min="6423" max="6423" width="6" style="40" customWidth="1"/>
    <col min="6424" max="6424" width="26.7109375" style="40" customWidth="1"/>
    <col min="6425" max="6460" width="0" style="40" hidden="1" customWidth="1"/>
    <col min="6461" max="6472" width="9.140625" style="40" customWidth="1"/>
    <col min="6473" max="6473" width="8.42578125" style="40" customWidth="1"/>
    <col min="6474" max="6485" width="8.7109375" style="40" customWidth="1"/>
    <col min="6486" max="6678" width="9.140625" style="40"/>
    <col min="6679" max="6679" width="6" style="40" customWidth="1"/>
    <col min="6680" max="6680" width="26.7109375" style="40" customWidth="1"/>
    <col min="6681" max="6716" width="0" style="40" hidden="1" customWidth="1"/>
    <col min="6717" max="6728" width="9.140625" style="40" customWidth="1"/>
    <col min="6729" max="6729" width="8.42578125" style="40" customWidth="1"/>
    <col min="6730" max="6741" width="8.7109375" style="40" customWidth="1"/>
    <col min="6742" max="6934" width="9.140625" style="40"/>
    <col min="6935" max="6935" width="6" style="40" customWidth="1"/>
    <col min="6936" max="6936" width="26.7109375" style="40" customWidth="1"/>
    <col min="6937" max="6972" width="0" style="40" hidden="1" customWidth="1"/>
    <col min="6973" max="6984" width="9.140625" style="40" customWidth="1"/>
    <col min="6985" max="6985" width="8.42578125" style="40" customWidth="1"/>
    <col min="6986" max="6997" width="8.7109375" style="40" customWidth="1"/>
    <col min="6998" max="7190" width="9.140625" style="40"/>
    <col min="7191" max="7191" width="6" style="40" customWidth="1"/>
    <col min="7192" max="7192" width="26.7109375" style="40" customWidth="1"/>
    <col min="7193" max="7228" width="0" style="40" hidden="1" customWidth="1"/>
    <col min="7229" max="7240" width="9.140625" style="40" customWidth="1"/>
    <col min="7241" max="7241" width="8.42578125" style="40" customWidth="1"/>
    <col min="7242" max="7253" width="8.7109375" style="40" customWidth="1"/>
    <col min="7254" max="7446" width="9.140625" style="40"/>
    <col min="7447" max="7447" width="6" style="40" customWidth="1"/>
    <col min="7448" max="7448" width="26.7109375" style="40" customWidth="1"/>
    <col min="7449" max="7484" width="0" style="40" hidden="1" customWidth="1"/>
    <col min="7485" max="7496" width="9.140625" style="40" customWidth="1"/>
    <col min="7497" max="7497" width="8.42578125" style="40" customWidth="1"/>
    <col min="7498" max="7509" width="8.7109375" style="40" customWidth="1"/>
    <col min="7510" max="7702" width="9.140625" style="40"/>
    <col min="7703" max="7703" width="6" style="40" customWidth="1"/>
    <col min="7704" max="7704" width="26.7109375" style="40" customWidth="1"/>
    <col min="7705" max="7740" width="0" style="40" hidden="1" customWidth="1"/>
    <col min="7741" max="7752" width="9.140625" style="40" customWidth="1"/>
    <col min="7753" max="7753" width="8.42578125" style="40" customWidth="1"/>
    <col min="7754" max="7765" width="8.7109375" style="40" customWidth="1"/>
    <col min="7766" max="7958" width="9.140625" style="40"/>
    <col min="7959" max="7959" width="6" style="40" customWidth="1"/>
    <col min="7960" max="7960" width="26.7109375" style="40" customWidth="1"/>
    <col min="7961" max="7996" width="0" style="40" hidden="1" customWidth="1"/>
    <col min="7997" max="8008" width="9.140625" style="40" customWidth="1"/>
    <col min="8009" max="8009" width="8.42578125" style="40" customWidth="1"/>
    <col min="8010" max="8021" width="8.7109375" style="40" customWidth="1"/>
    <col min="8022" max="8214" width="9.140625" style="40"/>
    <col min="8215" max="8215" width="6" style="40" customWidth="1"/>
    <col min="8216" max="8216" width="26.7109375" style="40" customWidth="1"/>
    <col min="8217" max="8252" width="0" style="40" hidden="1" customWidth="1"/>
    <col min="8253" max="8264" width="9.140625" style="40" customWidth="1"/>
    <col min="8265" max="8265" width="8.42578125" style="40" customWidth="1"/>
    <col min="8266" max="8277" width="8.7109375" style="40" customWidth="1"/>
    <col min="8278" max="8470" width="9.140625" style="40"/>
    <col min="8471" max="8471" width="6" style="40" customWidth="1"/>
    <col min="8472" max="8472" width="26.7109375" style="40" customWidth="1"/>
    <col min="8473" max="8508" width="0" style="40" hidden="1" customWidth="1"/>
    <col min="8509" max="8520" width="9.140625" style="40" customWidth="1"/>
    <col min="8521" max="8521" width="8.42578125" style="40" customWidth="1"/>
    <col min="8522" max="8533" width="8.7109375" style="40" customWidth="1"/>
    <col min="8534" max="8726" width="9.140625" style="40"/>
    <col min="8727" max="8727" width="6" style="40" customWidth="1"/>
    <col min="8728" max="8728" width="26.7109375" style="40" customWidth="1"/>
    <col min="8729" max="8764" width="0" style="40" hidden="1" customWidth="1"/>
    <col min="8765" max="8776" width="9.140625" style="40" customWidth="1"/>
    <col min="8777" max="8777" width="8.42578125" style="40" customWidth="1"/>
    <col min="8778" max="8789" width="8.7109375" style="40" customWidth="1"/>
    <col min="8790" max="8982" width="9.140625" style="40"/>
    <col min="8983" max="8983" width="6" style="40" customWidth="1"/>
    <col min="8984" max="8984" width="26.7109375" style="40" customWidth="1"/>
    <col min="8985" max="9020" width="0" style="40" hidden="1" customWidth="1"/>
    <col min="9021" max="9032" width="9.140625" style="40" customWidth="1"/>
    <col min="9033" max="9033" width="8.42578125" style="40" customWidth="1"/>
    <col min="9034" max="9045" width="8.7109375" style="40" customWidth="1"/>
    <col min="9046" max="9238" width="9.140625" style="40"/>
    <col min="9239" max="9239" width="6" style="40" customWidth="1"/>
    <col min="9240" max="9240" width="26.7109375" style="40" customWidth="1"/>
    <col min="9241" max="9276" width="0" style="40" hidden="1" customWidth="1"/>
    <col min="9277" max="9288" width="9.140625" style="40" customWidth="1"/>
    <col min="9289" max="9289" width="8.42578125" style="40" customWidth="1"/>
    <col min="9290" max="9301" width="8.7109375" style="40" customWidth="1"/>
    <col min="9302" max="9494" width="9.140625" style="40"/>
    <col min="9495" max="9495" width="6" style="40" customWidth="1"/>
    <col min="9496" max="9496" width="26.7109375" style="40" customWidth="1"/>
    <col min="9497" max="9532" width="0" style="40" hidden="1" customWidth="1"/>
    <col min="9533" max="9544" width="9.140625" style="40" customWidth="1"/>
    <col min="9545" max="9545" width="8.42578125" style="40" customWidth="1"/>
    <col min="9546" max="9557" width="8.7109375" style="40" customWidth="1"/>
    <col min="9558" max="9750" width="9.140625" style="40"/>
    <col min="9751" max="9751" width="6" style="40" customWidth="1"/>
    <col min="9752" max="9752" width="26.7109375" style="40" customWidth="1"/>
    <col min="9753" max="9788" width="0" style="40" hidden="1" customWidth="1"/>
    <col min="9789" max="9800" width="9.140625" style="40" customWidth="1"/>
    <col min="9801" max="9801" width="8.42578125" style="40" customWidth="1"/>
    <col min="9802" max="9813" width="8.7109375" style="40" customWidth="1"/>
    <col min="9814" max="10006" width="9.140625" style="40"/>
    <col min="10007" max="10007" width="6" style="40" customWidth="1"/>
    <col min="10008" max="10008" width="26.7109375" style="40" customWidth="1"/>
    <col min="10009" max="10044" width="0" style="40" hidden="1" customWidth="1"/>
    <col min="10045" max="10056" width="9.140625" style="40" customWidth="1"/>
    <col min="10057" max="10057" width="8.42578125" style="40" customWidth="1"/>
    <col min="10058" max="10069" width="8.7109375" style="40" customWidth="1"/>
    <col min="10070" max="10262" width="9.140625" style="40"/>
    <col min="10263" max="10263" width="6" style="40" customWidth="1"/>
    <col min="10264" max="10264" width="26.7109375" style="40" customWidth="1"/>
    <col min="10265" max="10300" width="0" style="40" hidden="1" customWidth="1"/>
    <col min="10301" max="10312" width="9.140625" style="40" customWidth="1"/>
    <col min="10313" max="10313" width="8.42578125" style="40" customWidth="1"/>
    <col min="10314" max="10325" width="8.7109375" style="40" customWidth="1"/>
    <col min="10326" max="10518" width="9.140625" style="40"/>
    <col min="10519" max="10519" width="6" style="40" customWidth="1"/>
    <col min="10520" max="10520" width="26.7109375" style="40" customWidth="1"/>
    <col min="10521" max="10556" width="0" style="40" hidden="1" customWidth="1"/>
    <col min="10557" max="10568" width="9.140625" style="40" customWidth="1"/>
    <col min="10569" max="10569" width="8.42578125" style="40" customWidth="1"/>
    <col min="10570" max="10581" width="8.7109375" style="40" customWidth="1"/>
    <col min="10582" max="10774" width="9.140625" style="40"/>
    <col min="10775" max="10775" width="6" style="40" customWidth="1"/>
    <col min="10776" max="10776" width="26.7109375" style="40" customWidth="1"/>
    <col min="10777" max="10812" width="0" style="40" hidden="1" customWidth="1"/>
    <col min="10813" max="10824" width="9.140625" style="40" customWidth="1"/>
    <col min="10825" max="10825" width="8.42578125" style="40" customWidth="1"/>
    <col min="10826" max="10837" width="8.7109375" style="40" customWidth="1"/>
    <col min="10838" max="11030" width="9.140625" style="40"/>
    <col min="11031" max="11031" width="6" style="40" customWidth="1"/>
    <col min="11032" max="11032" width="26.7109375" style="40" customWidth="1"/>
    <col min="11033" max="11068" width="0" style="40" hidden="1" customWidth="1"/>
    <col min="11069" max="11080" width="9.140625" style="40" customWidth="1"/>
    <col min="11081" max="11081" width="8.42578125" style="40" customWidth="1"/>
    <col min="11082" max="11093" width="8.7109375" style="40" customWidth="1"/>
    <col min="11094" max="11286" width="9.140625" style="40"/>
    <col min="11287" max="11287" width="6" style="40" customWidth="1"/>
    <col min="11288" max="11288" width="26.7109375" style="40" customWidth="1"/>
    <col min="11289" max="11324" width="0" style="40" hidden="1" customWidth="1"/>
    <col min="11325" max="11336" width="9.140625" style="40" customWidth="1"/>
    <col min="11337" max="11337" width="8.42578125" style="40" customWidth="1"/>
    <col min="11338" max="11349" width="8.7109375" style="40" customWidth="1"/>
    <col min="11350" max="11542" width="9.140625" style="40"/>
    <col min="11543" max="11543" width="6" style="40" customWidth="1"/>
    <col min="11544" max="11544" width="26.7109375" style="40" customWidth="1"/>
    <col min="11545" max="11580" width="0" style="40" hidden="1" customWidth="1"/>
    <col min="11581" max="11592" width="9.140625" style="40" customWidth="1"/>
    <col min="11593" max="11593" width="8.42578125" style="40" customWidth="1"/>
    <col min="11594" max="11605" width="8.7109375" style="40" customWidth="1"/>
    <col min="11606" max="11798" width="9.140625" style="40"/>
    <col min="11799" max="11799" width="6" style="40" customWidth="1"/>
    <col min="11800" max="11800" width="26.7109375" style="40" customWidth="1"/>
    <col min="11801" max="11836" width="0" style="40" hidden="1" customWidth="1"/>
    <col min="11837" max="11848" width="9.140625" style="40" customWidth="1"/>
    <col min="11849" max="11849" width="8.42578125" style="40" customWidth="1"/>
    <col min="11850" max="11861" width="8.7109375" style="40" customWidth="1"/>
    <col min="11862" max="12054" width="9.140625" style="40"/>
    <col min="12055" max="12055" width="6" style="40" customWidth="1"/>
    <col min="12056" max="12056" width="26.7109375" style="40" customWidth="1"/>
    <col min="12057" max="12092" width="0" style="40" hidden="1" customWidth="1"/>
    <col min="12093" max="12104" width="9.140625" style="40" customWidth="1"/>
    <col min="12105" max="12105" width="8.42578125" style="40" customWidth="1"/>
    <col min="12106" max="12117" width="8.7109375" style="40" customWidth="1"/>
    <col min="12118" max="12310" width="9.140625" style="40"/>
    <col min="12311" max="12311" width="6" style="40" customWidth="1"/>
    <col min="12312" max="12312" width="26.7109375" style="40" customWidth="1"/>
    <col min="12313" max="12348" width="0" style="40" hidden="1" customWidth="1"/>
    <col min="12349" max="12360" width="9.140625" style="40" customWidth="1"/>
    <col min="12361" max="12361" width="8.42578125" style="40" customWidth="1"/>
    <col min="12362" max="12373" width="8.7109375" style="40" customWidth="1"/>
    <col min="12374" max="12566" width="9.140625" style="40"/>
    <col min="12567" max="12567" width="6" style="40" customWidth="1"/>
    <col min="12568" max="12568" width="26.7109375" style="40" customWidth="1"/>
    <col min="12569" max="12604" width="0" style="40" hidden="1" customWidth="1"/>
    <col min="12605" max="12616" width="9.140625" style="40" customWidth="1"/>
    <col min="12617" max="12617" width="8.42578125" style="40" customWidth="1"/>
    <col min="12618" max="12629" width="8.7109375" style="40" customWidth="1"/>
    <col min="12630" max="12822" width="9.140625" style="40"/>
    <col min="12823" max="12823" width="6" style="40" customWidth="1"/>
    <col min="12824" max="12824" width="26.7109375" style="40" customWidth="1"/>
    <col min="12825" max="12860" width="0" style="40" hidden="1" customWidth="1"/>
    <col min="12861" max="12872" width="9.140625" style="40" customWidth="1"/>
    <col min="12873" max="12873" width="8.42578125" style="40" customWidth="1"/>
    <col min="12874" max="12885" width="8.7109375" style="40" customWidth="1"/>
    <col min="12886" max="13078" width="9.140625" style="40"/>
    <col min="13079" max="13079" width="6" style="40" customWidth="1"/>
    <col min="13080" max="13080" width="26.7109375" style="40" customWidth="1"/>
    <col min="13081" max="13116" width="0" style="40" hidden="1" customWidth="1"/>
    <col min="13117" max="13128" width="9.140625" style="40" customWidth="1"/>
    <col min="13129" max="13129" width="8.42578125" style="40" customWidth="1"/>
    <col min="13130" max="13141" width="8.7109375" style="40" customWidth="1"/>
    <col min="13142" max="13334" width="9.140625" style="40"/>
    <col min="13335" max="13335" width="6" style="40" customWidth="1"/>
    <col min="13336" max="13336" width="26.7109375" style="40" customWidth="1"/>
    <col min="13337" max="13372" width="0" style="40" hidden="1" customWidth="1"/>
    <col min="13373" max="13384" width="9.140625" style="40" customWidth="1"/>
    <col min="13385" max="13385" width="8.42578125" style="40" customWidth="1"/>
    <col min="13386" max="13397" width="8.7109375" style="40" customWidth="1"/>
    <col min="13398" max="13590" width="9.140625" style="40"/>
    <col min="13591" max="13591" width="6" style="40" customWidth="1"/>
    <col min="13592" max="13592" width="26.7109375" style="40" customWidth="1"/>
    <col min="13593" max="13628" width="0" style="40" hidden="1" customWidth="1"/>
    <col min="13629" max="13640" width="9.140625" style="40" customWidth="1"/>
    <col min="13641" max="13641" width="8.42578125" style="40" customWidth="1"/>
    <col min="13642" max="13653" width="8.7109375" style="40" customWidth="1"/>
    <col min="13654" max="13846" width="9.140625" style="40"/>
    <col min="13847" max="13847" width="6" style="40" customWidth="1"/>
    <col min="13848" max="13848" width="26.7109375" style="40" customWidth="1"/>
    <col min="13849" max="13884" width="0" style="40" hidden="1" customWidth="1"/>
    <col min="13885" max="13896" width="9.140625" style="40" customWidth="1"/>
    <col min="13897" max="13897" width="8.42578125" style="40" customWidth="1"/>
    <col min="13898" max="13909" width="8.7109375" style="40" customWidth="1"/>
    <col min="13910" max="14102" width="9.140625" style="40"/>
    <col min="14103" max="14103" width="6" style="40" customWidth="1"/>
    <col min="14104" max="14104" width="26.7109375" style="40" customWidth="1"/>
    <col min="14105" max="14140" width="0" style="40" hidden="1" customWidth="1"/>
    <col min="14141" max="14152" width="9.140625" style="40" customWidth="1"/>
    <col min="14153" max="14153" width="8.42578125" style="40" customWidth="1"/>
    <col min="14154" max="14165" width="8.7109375" style="40" customWidth="1"/>
    <col min="14166" max="14358" width="9.140625" style="40"/>
    <col min="14359" max="14359" width="6" style="40" customWidth="1"/>
    <col min="14360" max="14360" width="26.7109375" style="40" customWidth="1"/>
    <col min="14361" max="14396" width="0" style="40" hidden="1" customWidth="1"/>
    <col min="14397" max="14408" width="9.140625" style="40" customWidth="1"/>
    <col min="14409" max="14409" width="8.42578125" style="40" customWidth="1"/>
    <col min="14410" max="14421" width="8.7109375" style="40" customWidth="1"/>
    <col min="14422" max="14614" width="9.140625" style="40"/>
    <col min="14615" max="14615" width="6" style="40" customWidth="1"/>
    <col min="14616" max="14616" width="26.7109375" style="40" customWidth="1"/>
    <col min="14617" max="14652" width="0" style="40" hidden="1" customWidth="1"/>
    <col min="14653" max="14664" width="9.140625" style="40" customWidth="1"/>
    <col min="14665" max="14665" width="8.42578125" style="40" customWidth="1"/>
    <col min="14666" max="14677" width="8.7109375" style="40" customWidth="1"/>
    <col min="14678" max="14870" width="9.140625" style="40"/>
    <col min="14871" max="14871" width="6" style="40" customWidth="1"/>
    <col min="14872" max="14872" width="26.7109375" style="40" customWidth="1"/>
    <col min="14873" max="14908" width="0" style="40" hidden="1" customWidth="1"/>
    <col min="14909" max="14920" width="9.140625" style="40" customWidth="1"/>
    <col min="14921" max="14921" width="8.42578125" style="40" customWidth="1"/>
    <col min="14922" max="14933" width="8.7109375" style="40" customWidth="1"/>
    <col min="14934" max="15126" width="9.140625" style="40"/>
    <col min="15127" max="15127" width="6" style="40" customWidth="1"/>
    <col min="15128" max="15128" width="26.7109375" style="40" customWidth="1"/>
    <col min="15129" max="15164" width="0" style="40" hidden="1" customWidth="1"/>
    <col min="15165" max="15176" width="9.140625" style="40" customWidth="1"/>
    <col min="15177" max="15177" width="8.42578125" style="40" customWidth="1"/>
    <col min="15178" max="15189" width="8.7109375" style="40" customWidth="1"/>
    <col min="15190" max="15382" width="9.140625" style="40"/>
    <col min="15383" max="15383" width="6" style="40" customWidth="1"/>
    <col min="15384" max="15384" width="26.7109375" style="40" customWidth="1"/>
    <col min="15385" max="15420" width="0" style="40" hidden="1" customWidth="1"/>
    <col min="15421" max="15432" width="9.140625" style="40" customWidth="1"/>
    <col min="15433" max="15433" width="8.42578125" style="40" customWidth="1"/>
    <col min="15434" max="15445" width="8.7109375" style="40" customWidth="1"/>
    <col min="15446" max="15638" width="9.140625" style="40"/>
    <col min="15639" max="15639" width="6" style="40" customWidth="1"/>
    <col min="15640" max="15640" width="26.7109375" style="40" customWidth="1"/>
    <col min="15641" max="15676" width="0" style="40" hidden="1" customWidth="1"/>
    <col min="15677" max="15688" width="9.140625" style="40" customWidth="1"/>
    <col min="15689" max="15689" width="8.42578125" style="40" customWidth="1"/>
    <col min="15690" max="15701" width="8.7109375" style="40" customWidth="1"/>
    <col min="15702" max="15894" width="9.140625" style="40"/>
    <col min="15895" max="15895" width="6" style="40" customWidth="1"/>
    <col min="15896" max="15896" width="26.7109375" style="40" customWidth="1"/>
    <col min="15897" max="15932" width="0" style="40" hidden="1" customWidth="1"/>
    <col min="15933" max="15944" width="9.140625" style="40" customWidth="1"/>
    <col min="15945" max="15945" width="8.42578125" style="40" customWidth="1"/>
    <col min="15946" max="15957" width="8.7109375" style="40" customWidth="1"/>
    <col min="15958" max="16150" width="9.140625" style="40"/>
    <col min="16151" max="16151" width="6" style="40" customWidth="1"/>
    <col min="16152" max="16152" width="26.7109375" style="40" customWidth="1"/>
    <col min="16153" max="16188" width="0" style="40" hidden="1" customWidth="1"/>
    <col min="16189" max="16200" width="9.140625" style="40" customWidth="1"/>
    <col min="16201" max="16201" width="8.42578125" style="40" customWidth="1"/>
    <col min="16202" max="16213" width="8.7109375" style="40" customWidth="1"/>
    <col min="16214" max="16384" width="9.140625" style="40"/>
  </cols>
  <sheetData>
    <row r="1" spans="1:116" ht="19.149999999999999" customHeight="1" x14ac:dyDescent="0.25">
      <c r="A1" s="49">
        <v>3</v>
      </c>
      <c r="B1" s="273" t="s">
        <v>62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116" ht="15" customHeight="1" x14ac:dyDescent="0.25">
      <c r="A2" s="274">
        <v>6</v>
      </c>
      <c r="B2" s="274"/>
      <c r="C2" s="275"/>
      <c r="D2" s="275"/>
      <c r="E2" s="275"/>
      <c r="F2" s="275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116" ht="19.899999999999999" customHeight="1" x14ac:dyDescent="0.25">
      <c r="A3" s="277" t="s">
        <v>0</v>
      </c>
      <c r="B3" s="279" t="s">
        <v>58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1"/>
      <c r="AO3" s="272" t="s">
        <v>31</v>
      </c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  <c r="CB3" s="289" t="s">
        <v>128</v>
      </c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</row>
    <row r="4" spans="1:116" s="80" customFormat="1" ht="12" x14ac:dyDescent="0.2">
      <c r="A4" s="278"/>
      <c r="B4" s="108" t="s">
        <v>55</v>
      </c>
      <c r="C4" s="108" t="s">
        <v>35</v>
      </c>
      <c r="D4" s="109" t="s">
        <v>36</v>
      </c>
      <c r="E4" s="109" t="s">
        <v>37</v>
      </c>
      <c r="F4" s="109" t="s">
        <v>38</v>
      </c>
      <c r="G4" s="109" t="s">
        <v>39</v>
      </c>
      <c r="H4" s="109" t="s">
        <v>40</v>
      </c>
      <c r="I4" s="109" t="s">
        <v>41</v>
      </c>
      <c r="J4" s="109" t="s">
        <v>42</v>
      </c>
      <c r="K4" s="109" t="s">
        <v>43</v>
      </c>
      <c r="L4" s="109" t="s">
        <v>44</v>
      </c>
      <c r="M4" s="109" t="s">
        <v>45</v>
      </c>
      <c r="N4" s="109" t="s">
        <v>34</v>
      </c>
      <c r="O4" s="109" t="s">
        <v>89</v>
      </c>
      <c r="P4" s="109" t="s">
        <v>103</v>
      </c>
      <c r="Q4" s="109" t="s">
        <v>104</v>
      </c>
      <c r="R4" s="109" t="s">
        <v>38</v>
      </c>
      <c r="S4" s="109" t="str">
        <f>Кр.ФЛ.напр!S4</f>
        <v>май.21</v>
      </c>
      <c r="T4" s="109" t="s">
        <v>107</v>
      </c>
      <c r="U4" s="109" t="s">
        <v>108</v>
      </c>
      <c r="V4" s="109" t="s">
        <v>109</v>
      </c>
      <c r="W4" s="109" t="s">
        <v>111</v>
      </c>
      <c r="X4" s="109" t="s">
        <v>112</v>
      </c>
      <c r="Y4" s="109" t="s">
        <v>113</v>
      </c>
      <c r="Z4" s="109" t="s">
        <v>114</v>
      </c>
      <c r="AA4" s="109" t="s">
        <v>115</v>
      </c>
      <c r="AB4" s="109" t="s">
        <v>117</v>
      </c>
      <c r="AC4" s="109" t="s">
        <v>118</v>
      </c>
      <c r="AD4" s="109" t="s">
        <v>119</v>
      </c>
      <c r="AE4" s="109" t="s">
        <v>122</v>
      </c>
      <c r="AF4" s="109" t="s">
        <v>130</v>
      </c>
      <c r="AG4" s="109" t="s">
        <v>133</v>
      </c>
      <c r="AH4" s="109" t="s">
        <v>174</v>
      </c>
      <c r="AI4" s="109" t="s">
        <v>175</v>
      </c>
      <c r="AJ4" s="109" t="s">
        <v>176</v>
      </c>
      <c r="AK4" s="109" t="s">
        <v>177</v>
      </c>
      <c r="AL4" s="109" t="s">
        <v>184</v>
      </c>
      <c r="AM4" s="109" t="str">
        <f>Кр.ФЛ.напр!AM4</f>
        <v>янв.23</v>
      </c>
      <c r="AO4" s="110" t="str">
        <f>КРЕДИТЫ!C59</f>
        <v>дек.19</v>
      </c>
      <c r="AP4" s="110" t="str">
        <f>КРЕДИТЫ!D59</f>
        <v>янв.20</v>
      </c>
      <c r="AQ4" s="110" t="str">
        <f>КРЕДИТЫ!E59</f>
        <v>фев.20</v>
      </c>
      <c r="AR4" s="110" t="str">
        <f>КРЕДИТЫ!F59</f>
        <v>мар.20</v>
      </c>
      <c r="AS4" s="110" t="str">
        <f>КРЕДИТЫ!G59</f>
        <v>апр.21</v>
      </c>
      <c r="AT4" s="110" t="str">
        <f>КРЕДИТЫ!H59</f>
        <v>май.20</v>
      </c>
      <c r="AU4" s="110" t="str">
        <f>КРЕДИТЫ!I59</f>
        <v>июн.20</v>
      </c>
      <c r="AV4" s="110" t="str">
        <f>КРЕДИТЫ!J59</f>
        <v>июл.20</v>
      </c>
      <c r="AW4" s="110" t="str">
        <f>КРЕДИТЫ!K59</f>
        <v>авг.20</v>
      </c>
      <c r="AX4" s="110" t="str">
        <f>КРЕДИТЫ!L59</f>
        <v>сен.20</v>
      </c>
      <c r="AY4" s="110" t="str">
        <f>КРЕДИТЫ!M59</f>
        <v>окт.20</v>
      </c>
      <c r="AZ4" s="110" t="str">
        <f>КРЕДИТЫ!N59</f>
        <v>ноя.20</v>
      </c>
      <c r="BA4" s="110" t="str">
        <f>КРЕДИТЫ!O59</f>
        <v>дек.20</v>
      </c>
      <c r="BB4" s="110" t="str">
        <f>КРЕДИТЫ!P59</f>
        <v>янв.21</v>
      </c>
      <c r="BC4" s="110" t="str">
        <f>КРЕДИТЫ!Q59</f>
        <v>фев.21</v>
      </c>
      <c r="BD4" s="110" t="str">
        <f>КРЕДИТЫ!R59</f>
        <v>мар.21</v>
      </c>
      <c r="BE4" s="110" t="str">
        <f>КРЕДИТЫ!S59</f>
        <v>апр.21</v>
      </c>
      <c r="BF4" s="110" t="str">
        <f>КРЕДИТЫ!T59</f>
        <v>май.21</v>
      </c>
      <c r="BG4" s="110" t="str">
        <f>КРЕДИТЫ!U59</f>
        <v>июн.21</v>
      </c>
      <c r="BH4" s="110" t="str">
        <f>КРЕДИТЫ!V59</f>
        <v>июл.21</v>
      </c>
      <c r="BI4" s="110" t="str">
        <f>КРЕДИТЫ!W59</f>
        <v>авг.21</v>
      </c>
      <c r="BJ4" s="110" t="str">
        <f>КРЕДИТЫ!X59</f>
        <v>сен.21</v>
      </c>
      <c r="BK4" s="110" t="str">
        <f>КРЕДИТЫ!Y59</f>
        <v>окт.21</v>
      </c>
      <c r="BL4" s="110" t="str">
        <f>КРЕДИТЫ!Z59</f>
        <v>ноя.21</v>
      </c>
      <c r="BM4" s="110" t="str">
        <f>КРЕДИТЫ!AA59</f>
        <v>дек.21</v>
      </c>
      <c r="BN4" s="110" t="str">
        <f>КРЕДИТЫ!AB59</f>
        <v>янв.22</v>
      </c>
      <c r="BO4" s="110" t="str">
        <f>КРЕДИТЫ!AC59</f>
        <v>фев.22</v>
      </c>
      <c r="BP4" s="110" t="str">
        <f>КРЕДИТЫ!AD59</f>
        <v>мар.22</v>
      </c>
      <c r="BQ4" s="110" t="str">
        <f>КРЕДИТЫ!AE59</f>
        <v>апр.22</v>
      </c>
      <c r="BR4" s="110" t="s">
        <v>122</v>
      </c>
      <c r="BS4" s="110" t="s">
        <v>130</v>
      </c>
      <c r="BT4" s="110" t="s">
        <v>133</v>
      </c>
      <c r="BU4" s="110" t="s">
        <v>174</v>
      </c>
      <c r="BV4" s="110" t="s">
        <v>175</v>
      </c>
      <c r="BW4" s="110" t="s">
        <v>176</v>
      </c>
      <c r="BX4" s="110" t="s">
        <v>177</v>
      </c>
      <c r="BY4" s="110" t="s">
        <v>184</v>
      </c>
      <c r="BZ4" s="110" t="str">
        <f>КРЕДИТЫ!AN59</f>
        <v>янв.23</v>
      </c>
      <c r="CB4" s="116" t="str">
        <f>КРЕДИТЫ!C59</f>
        <v>дек.19</v>
      </c>
      <c r="CC4" s="116" t="str">
        <f>КРЕДИТЫ!D59</f>
        <v>янв.20</v>
      </c>
      <c r="CD4" s="116" t="str">
        <f>КРЕДИТЫ!E59</f>
        <v>фев.20</v>
      </c>
      <c r="CE4" s="116" t="str">
        <f>КРЕДИТЫ!F59</f>
        <v>мар.20</v>
      </c>
      <c r="CF4" s="116" t="str">
        <f>КРЕДИТЫ!G59</f>
        <v>апр.21</v>
      </c>
      <c r="CG4" s="116" t="str">
        <f>КРЕДИТЫ!H59</f>
        <v>май.20</v>
      </c>
      <c r="CH4" s="116" t="str">
        <f>КРЕДИТЫ!I59</f>
        <v>июн.20</v>
      </c>
      <c r="CI4" s="116" t="str">
        <f>КРЕДИТЫ!J59</f>
        <v>июл.20</v>
      </c>
      <c r="CJ4" s="116" t="str">
        <f>КРЕДИТЫ!K59</f>
        <v>авг.20</v>
      </c>
      <c r="CK4" s="116" t="str">
        <f>КРЕДИТЫ!L59</f>
        <v>сен.20</v>
      </c>
      <c r="CL4" s="116" t="str">
        <f>КРЕДИТЫ!M59</f>
        <v>окт.20</v>
      </c>
      <c r="CM4" s="116" t="str">
        <f>КРЕДИТЫ!N59</f>
        <v>ноя.20</v>
      </c>
      <c r="CN4" s="116" t="str">
        <f>КРЕДИТЫ!O59</f>
        <v>дек.20</v>
      </c>
      <c r="CO4" s="116" t="str">
        <f>КРЕДИТЫ!P59</f>
        <v>янв.21</v>
      </c>
      <c r="CP4" s="116" t="str">
        <f>КРЕДИТЫ!Q59</f>
        <v>фев.21</v>
      </c>
      <c r="CQ4" s="116" t="str">
        <f>КРЕДИТЫ!R59</f>
        <v>мар.21</v>
      </c>
      <c r="CR4" s="116" t="str">
        <f>КРЕДИТЫ!S59</f>
        <v>апр.21</v>
      </c>
      <c r="CS4" s="116" t="str">
        <f>КРЕДИТЫ!T59</f>
        <v>май.21</v>
      </c>
      <c r="CT4" s="116" t="str">
        <f>КРЕДИТЫ!U59</f>
        <v>июн.21</v>
      </c>
      <c r="CU4" s="116" t="str">
        <f>КРЕДИТЫ!V59</f>
        <v>июл.21</v>
      </c>
      <c r="CV4" s="116" t="str">
        <f>КРЕДИТЫ!W59</f>
        <v>авг.21</v>
      </c>
      <c r="CW4" s="116" t="str">
        <f>КРЕДИТЫ!X59</f>
        <v>сен.21</v>
      </c>
      <c r="CX4" s="116" t="str">
        <f>КРЕДИТЫ!Y59</f>
        <v>окт.21</v>
      </c>
      <c r="CY4" s="116" t="str">
        <f>КРЕДИТЫ!Z59</f>
        <v>ноя.21</v>
      </c>
      <c r="CZ4" s="116" t="str">
        <f>КРЕДИТЫ!AA59</f>
        <v>дек.21</v>
      </c>
      <c r="DA4" s="116" t="str">
        <f>КРЕДИТЫ!AB59</f>
        <v>янв.22</v>
      </c>
      <c r="DB4" s="116" t="str">
        <f>КРЕДИТЫ!AC59</f>
        <v>фев.22</v>
      </c>
      <c r="DC4" s="116" t="str">
        <f>КРЕДИТЫ!AD59</f>
        <v>мар.22</v>
      </c>
      <c r="DD4" s="116" t="str">
        <f>КРЕДИТЫ!AE59</f>
        <v>апр.22</v>
      </c>
      <c r="DE4" s="116" t="s">
        <v>130</v>
      </c>
      <c r="DF4" s="116" t="s">
        <v>133</v>
      </c>
      <c r="DG4" s="116" t="s">
        <v>174</v>
      </c>
      <c r="DH4" s="116" t="s">
        <v>175</v>
      </c>
      <c r="DI4" s="116" t="s">
        <v>176</v>
      </c>
      <c r="DJ4" s="116" t="s">
        <v>177</v>
      </c>
      <c r="DK4" s="116" t="s">
        <v>184</v>
      </c>
      <c r="DL4" s="116" t="str">
        <f>КРЕДИТЫ!AN59</f>
        <v>янв.23</v>
      </c>
    </row>
    <row r="5" spans="1:116" ht="15.75" x14ac:dyDescent="0.25">
      <c r="A5" s="51" t="s">
        <v>5</v>
      </c>
      <c r="B5" s="52">
        <v>7.7520242973450397</v>
      </c>
      <c r="C5" s="52">
        <v>7.6931499435998099</v>
      </c>
      <c r="D5" s="52">
        <v>7.4629664664706601</v>
      </c>
      <c r="E5" s="52">
        <v>8.0148263055698195</v>
      </c>
      <c r="F5" s="52">
        <v>8.3251791587070798</v>
      </c>
      <c r="G5" s="52">
        <v>8.0229222458957903</v>
      </c>
      <c r="H5" s="52">
        <v>8.7122436954810194</v>
      </c>
      <c r="I5" s="52">
        <v>7.1233675171643398</v>
      </c>
      <c r="J5" s="52">
        <v>7.2702079266383901</v>
      </c>
      <c r="K5" s="52">
        <v>14.4691672322708</v>
      </c>
      <c r="L5" s="52">
        <v>11.565994450675101</v>
      </c>
      <c r="M5" s="52">
        <v>10.3545728893519</v>
      </c>
      <c r="N5" s="52">
        <v>12.984785184505672</v>
      </c>
      <c r="O5" s="52">
        <v>11.056258215851228</v>
      </c>
      <c r="P5" s="52">
        <v>10.288156824558246</v>
      </c>
      <c r="Q5" s="185">
        <v>9.5886946617261106</v>
      </c>
      <c r="R5" s="185">
        <v>8.9097727914589999</v>
      </c>
      <c r="S5" s="185">
        <v>12.042470551868377</v>
      </c>
      <c r="T5" s="185">
        <v>9.3610211899076674</v>
      </c>
      <c r="U5" s="185">
        <v>14.551708646857495</v>
      </c>
      <c r="V5" s="185">
        <v>13.008010142992084</v>
      </c>
      <c r="W5" s="185">
        <v>13.24186740811291</v>
      </c>
      <c r="X5" s="185">
        <v>10.708303738954747</v>
      </c>
      <c r="Y5" s="185">
        <v>8.4164723090753846</v>
      </c>
      <c r="Z5" s="185">
        <v>7.9802122572126928</v>
      </c>
      <c r="AA5" s="185">
        <v>8.5078196132274631</v>
      </c>
      <c r="AB5" s="185">
        <v>6.9377982944623495</v>
      </c>
      <c r="AC5" s="185">
        <v>12.273005590653025</v>
      </c>
      <c r="AD5" s="185">
        <v>13.110798965806561</v>
      </c>
      <c r="AE5" s="185">
        <v>13.567690326417297</v>
      </c>
      <c r="AF5" s="185">
        <v>9.8432810348473492</v>
      </c>
      <c r="AG5" s="185">
        <v>6.7364177619164254</v>
      </c>
      <c r="AH5" s="185">
        <v>5.2055046278565893</v>
      </c>
      <c r="AI5" s="185">
        <v>5.1596539966318513</v>
      </c>
      <c r="AJ5" s="185">
        <v>2.8687324993073946</v>
      </c>
      <c r="AK5" s="185">
        <v>4.5090437917814556</v>
      </c>
      <c r="AL5" s="185">
        <v>2.5619335825521934</v>
      </c>
      <c r="AM5" s="185">
        <f>IFERROR(VLOOKUP(A5,Обнов[],$A$1,FALSE),"-")</f>
        <v>1.8366316409456527</v>
      </c>
      <c r="AO5" s="57">
        <v>0.60105253338195563</v>
      </c>
      <c r="AP5" s="57">
        <v>1.0561656979673699</v>
      </c>
      <c r="AQ5" s="57">
        <v>1.1029460257222901</v>
      </c>
      <c r="AR5" s="57">
        <v>0.78095329521929502</v>
      </c>
      <c r="AS5" s="57">
        <v>0.92000926277586104</v>
      </c>
      <c r="AT5" s="57">
        <v>0.80380320574527497</v>
      </c>
      <c r="AU5" s="57">
        <v>0.67103120185298804</v>
      </c>
      <c r="AV5" s="57">
        <v>0.947528941230107</v>
      </c>
      <c r="AW5" s="57">
        <v>0.54071303856041397</v>
      </c>
      <c r="AX5" s="57">
        <v>1.0955696501396199</v>
      </c>
      <c r="AY5" s="57">
        <v>1.1937140293230499</v>
      </c>
      <c r="AZ5" s="57">
        <v>1.05500561765336</v>
      </c>
      <c r="BA5" s="57">
        <v>2.2013265697669793</v>
      </c>
      <c r="BB5" s="57">
        <v>0.99537017413215378</v>
      </c>
      <c r="BC5" s="57">
        <v>1.1471139745609125</v>
      </c>
      <c r="BD5" s="179">
        <v>0.93971008551790403</v>
      </c>
      <c r="BE5" s="179">
        <v>0.88278719267474837</v>
      </c>
      <c r="BF5" s="179">
        <v>1.1024258166170557</v>
      </c>
      <c r="BG5" s="179">
        <v>1.3436615716554985</v>
      </c>
      <c r="BH5" s="179">
        <v>1.9612019061515709</v>
      </c>
      <c r="BI5" s="179">
        <v>2.1481928727833917</v>
      </c>
      <c r="BJ5" s="179">
        <v>2.1837049661903367</v>
      </c>
      <c r="BK5" s="179">
        <v>2.7824628193366836</v>
      </c>
      <c r="BL5" s="179">
        <v>2.8440942799066868</v>
      </c>
      <c r="BM5" s="179">
        <v>1.8707809835864029</v>
      </c>
      <c r="BN5" s="179">
        <v>1.9071216240409319</v>
      </c>
      <c r="BO5" s="179">
        <v>2.3304912836148066</v>
      </c>
      <c r="BP5" s="179">
        <v>4.4470163887290779</v>
      </c>
      <c r="BQ5" s="179">
        <v>4.6226267341196632</v>
      </c>
      <c r="BR5" s="179">
        <v>4.1182148371308198</v>
      </c>
      <c r="BS5" s="179">
        <v>4.2826630327938</v>
      </c>
      <c r="BT5" s="179">
        <v>4.6448948946581812</v>
      </c>
      <c r="BU5" s="179">
        <v>2.8417484817851473</v>
      </c>
      <c r="BV5" s="179">
        <v>1.7144734180756989</v>
      </c>
      <c r="BW5" s="179">
        <v>0.46600333263380883</v>
      </c>
      <c r="BX5" s="179">
        <v>0.26894913686767202</v>
      </c>
      <c r="BY5" s="179">
        <v>0.30715014946663932</v>
      </c>
      <c r="BZ5" s="179">
        <f>IFERROR(VLOOKUP(A5,Обнов[],$A$2,FALSE),"-")</f>
        <v>0.34909917134370866</v>
      </c>
      <c r="CB5" s="64">
        <v>0.60105253338195563</v>
      </c>
      <c r="CC5" s="64">
        <v>1.0561656979673699</v>
      </c>
      <c r="CD5" s="64">
        <v>1.1029460257222901</v>
      </c>
      <c r="CE5" s="64">
        <v>0.78095329521929502</v>
      </c>
      <c r="CF5" s="64">
        <v>0.92000926277586104</v>
      </c>
      <c r="CG5" s="64">
        <v>0.80380320574527497</v>
      </c>
      <c r="CH5" s="64">
        <v>0.67103120185298804</v>
      </c>
      <c r="CI5" s="64">
        <v>0.947528941230107</v>
      </c>
      <c r="CJ5" s="64">
        <v>0.54071303856041397</v>
      </c>
      <c r="CK5" s="64">
        <v>1.0955696501396199</v>
      </c>
      <c r="CL5" s="64">
        <v>1.1937140293230499</v>
      </c>
      <c r="CM5" s="64">
        <v>1.05500561765336</v>
      </c>
      <c r="CN5" s="64">
        <v>2.2013265697669793</v>
      </c>
      <c r="CO5" s="64">
        <v>0.99537017413215378</v>
      </c>
      <c r="CP5" s="64">
        <v>1.1471139745609125</v>
      </c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0"/>
      <c r="DC5" s="180"/>
      <c r="DD5" s="180"/>
      <c r="DE5" s="180">
        <v>8.9122820678639201</v>
      </c>
      <c r="DF5" s="180">
        <v>9.2801506122034141</v>
      </c>
      <c r="DG5" s="180">
        <v>6.3988094844694157</v>
      </c>
      <c r="DH5" s="180">
        <v>3.7215497098240911</v>
      </c>
      <c r="DI5" s="180">
        <v>2.9506663802349173</v>
      </c>
      <c r="DJ5" s="180">
        <v>2.0234256370345558</v>
      </c>
      <c r="DK5" s="180">
        <v>2.2672589427822327</v>
      </c>
      <c r="DL5" s="180">
        <f>IFERROR(VLOOKUP(A5,Обнов[],$A$2+3,FALSE),"-")</f>
        <v>2.8508118171820063</v>
      </c>
    </row>
    <row r="6" spans="1:116" ht="15.75" x14ac:dyDescent="0.25">
      <c r="A6" s="51" t="s">
        <v>6</v>
      </c>
      <c r="B6" s="52">
        <v>7.2784919728557904</v>
      </c>
      <c r="C6" s="52">
        <v>6.7843339339911299</v>
      </c>
      <c r="D6" s="52">
        <v>6.6501843749789904</v>
      </c>
      <c r="E6" s="52">
        <v>6.7663726502230102</v>
      </c>
      <c r="F6" s="52">
        <v>8.2406375229242599</v>
      </c>
      <c r="G6" s="52">
        <v>8.3006987428907308</v>
      </c>
      <c r="H6" s="52">
        <v>8.0706757946842593</v>
      </c>
      <c r="I6" s="52">
        <v>7.4178791737940202</v>
      </c>
      <c r="J6" s="52">
        <v>7.6784581303310597</v>
      </c>
      <c r="K6" s="52">
        <v>13.734953900569799</v>
      </c>
      <c r="L6" s="52">
        <v>16.161298978080701</v>
      </c>
      <c r="M6" s="52">
        <v>16.119746296810199</v>
      </c>
      <c r="N6" s="52">
        <v>14.751900249520997</v>
      </c>
      <c r="O6" s="52">
        <v>13.685767591912908</v>
      </c>
      <c r="P6" s="52">
        <v>13.487457110378051</v>
      </c>
      <c r="Q6" s="185">
        <v>11.8016944221103</v>
      </c>
      <c r="R6" s="185">
        <v>11.668174757862776</v>
      </c>
      <c r="S6" s="185">
        <v>11.89946174452959</v>
      </c>
      <c r="T6" s="185">
        <v>13.566019393343256</v>
      </c>
      <c r="U6" s="185">
        <v>13.414399108120257</v>
      </c>
      <c r="V6" s="185">
        <v>13.293368187521461</v>
      </c>
      <c r="W6" s="185">
        <v>13.121830182149518</v>
      </c>
      <c r="X6" s="185">
        <v>11.202094194103637</v>
      </c>
      <c r="Y6" s="185">
        <v>8.94137325101606</v>
      </c>
      <c r="Z6" s="185">
        <v>6.3953336583548639</v>
      </c>
      <c r="AA6" s="185">
        <v>8.581923190003387</v>
      </c>
      <c r="AB6" s="185">
        <v>7.8647987097762559</v>
      </c>
      <c r="AC6" s="185">
        <v>15.767118629280978</v>
      </c>
      <c r="AD6" s="185">
        <v>13.941668921966032</v>
      </c>
      <c r="AE6" s="185">
        <v>13.909516000968443</v>
      </c>
      <c r="AF6" s="185">
        <v>10.0752436629813</v>
      </c>
      <c r="AG6" s="185">
        <v>7.0927045618913338</v>
      </c>
      <c r="AH6" s="185">
        <v>4.7185438523695051</v>
      </c>
      <c r="AI6" s="185">
        <v>5.5020257421564223</v>
      </c>
      <c r="AJ6" s="185">
        <v>6.0526086192011901</v>
      </c>
      <c r="AK6" s="185">
        <v>3.7352644530854966</v>
      </c>
      <c r="AL6" s="185">
        <v>2.7953061000349608</v>
      </c>
      <c r="AM6" s="185">
        <f>IFERROR(VLOOKUP(A6,Обнов[],$A$1,FALSE),"-")</f>
        <v>6.0461967218533283</v>
      </c>
      <c r="AO6" s="57">
        <v>1.0299152726861081</v>
      </c>
      <c r="AP6" s="57">
        <v>0.96061622571932603</v>
      </c>
      <c r="AQ6" s="57">
        <v>1.21340910244888</v>
      </c>
      <c r="AR6" s="57">
        <v>0.97960914284271605</v>
      </c>
      <c r="AS6" s="57">
        <v>1.2477646453915601</v>
      </c>
      <c r="AT6" s="57">
        <v>0.71195977735413696</v>
      </c>
      <c r="AU6" s="57">
        <v>0.83571157454041201</v>
      </c>
      <c r="AV6" s="57">
        <v>1.2930861950794501</v>
      </c>
      <c r="AW6" s="57">
        <v>2.0209244754654101</v>
      </c>
      <c r="AX6" s="57">
        <v>2.3864613634881202</v>
      </c>
      <c r="AY6" s="57">
        <v>0.83701922601495105</v>
      </c>
      <c r="AZ6" s="57">
        <v>0.83642738078360102</v>
      </c>
      <c r="BA6" s="57">
        <v>0.71376837656600856</v>
      </c>
      <c r="BB6" s="57">
        <v>1.3569722058490656</v>
      </c>
      <c r="BC6" s="57">
        <v>0.99697249639154151</v>
      </c>
      <c r="BD6" s="179">
        <v>1.1045851526677199</v>
      </c>
      <c r="BE6" s="179">
        <v>1.1490352381130957</v>
      </c>
      <c r="BF6" s="179">
        <v>0.96517029624510486</v>
      </c>
      <c r="BG6" s="179">
        <v>1.013293814451514</v>
      </c>
      <c r="BH6" s="179">
        <v>1.898026146838786</v>
      </c>
      <c r="BI6" s="179">
        <v>1.9518864851509123</v>
      </c>
      <c r="BJ6" s="179">
        <v>2.9759116825879826</v>
      </c>
      <c r="BK6" s="179">
        <v>2.5035177417060295</v>
      </c>
      <c r="BL6" s="179">
        <v>2.6787389783915989</v>
      </c>
      <c r="BM6" s="179">
        <v>2.516578304094939</v>
      </c>
      <c r="BN6" s="179">
        <v>2.847970666168294</v>
      </c>
      <c r="BO6" s="179">
        <v>2.4663011635774068</v>
      </c>
      <c r="BP6" s="179">
        <v>4.4552568380194613</v>
      </c>
      <c r="BQ6" s="179">
        <v>4.6767919609707151</v>
      </c>
      <c r="BR6" s="179">
        <v>5.3021923518556706</v>
      </c>
      <c r="BS6" s="179">
        <v>5.0530705934990801</v>
      </c>
      <c r="BT6" s="179">
        <v>4.4399176099965141</v>
      </c>
      <c r="BU6" s="179">
        <v>3.398648357744301</v>
      </c>
      <c r="BV6" s="179">
        <v>2.142260502879263</v>
      </c>
      <c r="BW6" s="179">
        <v>1.7254729167612231</v>
      </c>
      <c r="BX6" s="179">
        <v>1.5480545209666026</v>
      </c>
      <c r="BY6" s="179">
        <v>0.76793576761947324</v>
      </c>
      <c r="BZ6" s="179">
        <f>IFERROR(VLOOKUP(A6,Обнов[],$A$2,FALSE),"-")</f>
        <v>0.86402401916163807</v>
      </c>
      <c r="CB6" s="64">
        <v>1.0299152726861081</v>
      </c>
      <c r="CC6" s="64">
        <v>0.96061622571932603</v>
      </c>
      <c r="CD6" s="64">
        <v>1.21340910244888</v>
      </c>
      <c r="CE6" s="64">
        <v>0.97960914284271605</v>
      </c>
      <c r="CF6" s="64">
        <v>1.2477646453915601</v>
      </c>
      <c r="CG6" s="64">
        <v>0.71195977735413696</v>
      </c>
      <c r="CH6" s="64">
        <v>0.83571157454041201</v>
      </c>
      <c r="CI6" s="64">
        <v>1.2930861950794501</v>
      </c>
      <c r="CJ6" s="64">
        <v>2.0209244754654101</v>
      </c>
      <c r="CK6" s="64">
        <v>2.3864613634881202</v>
      </c>
      <c r="CL6" s="64">
        <v>0.83701922601495105</v>
      </c>
      <c r="CM6" s="64">
        <v>0.83642738078360102</v>
      </c>
      <c r="CN6" s="64">
        <v>0.71376837656600856</v>
      </c>
      <c r="CO6" s="64">
        <v>1.3569722058490656</v>
      </c>
      <c r="CP6" s="64">
        <v>0.99697249639154151</v>
      </c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0"/>
      <c r="DC6" s="180"/>
      <c r="DD6" s="180"/>
      <c r="DE6" s="180">
        <v>10.512697132178401</v>
      </c>
      <c r="DF6" s="180">
        <v>8.4216881073292722</v>
      </c>
      <c r="DG6" s="180">
        <v>5.9216533529767634</v>
      </c>
      <c r="DH6" s="180">
        <v>7.1253143440865161</v>
      </c>
      <c r="DI6" s="180">
        <v>5.4952071534179918</v>
      </c>
      <c r="DJ6" s="180">
        <v>5.7465821301719515</v>
      </c>
      <c r="DK6" s="180">
        <v>3.8501471520013859</v>
      </c>
      <c r="DL6" s="180">
        <f>IFERROR(VLOOKUP(A6,Обнов[],$A$2+3,FALSE),"-")</f>
        <v>5.1761740218860393</v>
      </c>
    </row>
    <row r="7" spans="1:116" ht="15.75" x14ac:dyDescent="0.25">
      <c r="A7" s="51" t="s">
        <v>8</v>
      </c>
      <c r="B7" s="52">
        <v>7.3926595401244102</v>
      </c>
      <c r="C7" s="52">
        <v>7.1953368431172402</v>
      </c>
      <c r="D7" s="52">
        <v>7.1128243619240301</v>
      </c>
      <c r="E7" s="52">
        <v>6.6064559536500003</v>
      </c>
      <c r="F7" s="52">
        <v>8.8789729668965105</v>
      </c>
      <c r="G7" s="52">
        <v>10.0585578715668</v>
      </c>
      <c r="H7" s="52">
        <v>9.8109580846859998</v>
      </c>
      <c r="I7" s="52">
        <v>6.3998397576705299</v>
      </c>
      <c r="J7" s="52">
        <v>7.8187297979949202</v>
      </c>
      <c r="K7" s="52">
        <v>14.2669573522676</v>
      </c>
      <c r="L7" s="52">
        <v>13.4077133172577</v>
      </c>
      <c r="M7" s="52">
        <v>12.386598888341201</v>
      </c>
      <c r="N7" s="52">
        <v>11.896134286184123</v>
      </c>
      <c r="O7" s="52">
        <v>11.569247087369963</v>
      </c>
      <c r="P7" s="52">
        <v>10.768729303404156</v>
      </c>
      <c r="Q7" s="185">
        <v>10.364832009981701</v>
      </c>
      <c r="R7" s="185">
        <v>9.4589859428879848</v>
      </c>
      <c r="S7" s="185">
        <v>8.7522673985037382</v>
      </c>
      <c r="T7" s="185">
        <v>8.2818233530187122</v>
      </c>
      <c r="U7" s="185">
        <v>8.5005290060958565</v>
      </c>
      <c r="V7" s="185">
        <v>8.7575231259125292</v>
      </c>
      <c r="W7" s="185">
        <v>7.9414362665032359</v>
      </c>
      <c r="X7" s="185">
        <v>6.6699954034732656</v>
      </c>
      <c r="Y7" s="185">
        <v>6.3173251240463566</v>
      </c>
      <c r="Z7" s="185">
        <v>3.4205787475775198</v>
      </c>
      <c r="AA7" s="185">
        <v>2.8002376380149143</v>
      </c>
      <c r="AB7" s="185">
        <v>2.3898335741328767</v>
      </c>
      <c r="AC7" s="185">
        <v>8.2131872457400092</v>
      </c>
      <c r="AD7" s="185">
        <v>11.835113838122165</v>
      </c>
      <c r="AE7" s="185">
        <v>9.5598260541934525</v>
      </c>
      <c r="AF7" s="185">
        <v>4.9953412917106297</v>
      </c>
      <c r="AG7" s="185">
        <v>1.2477603929302079</v>
      </c>
      <c r="AH7" s="185">
        <v>0.83689789380917312</v>
      </c>
      <c r="AI7" s="185">
        <v>0.48362777809285018</v>
      </c>
      <c r="AJ7" s="185">
        <v>0.40270000936858474</v>
      </c>
      <c r="AK7" s="185">
        <v>0.1397705206313237</v>
      </c>
      <c r="AL7" s="185">
        <v>0.1119316636134832</v>
      </c>
      <c r="AM7" s="185">
        <f>IFERROR(VLOOKUP(A7,Обнов[],$A$1,FALSE),"-")</f>
        <v>0.15158869986437579</v>
      </c>
      <c r="AO7" s="57">
        <v>1.3752266043353565</v>
      </c>
      <c r="AP7" s="57">
        <v>0.01</v>
      </c>
      <c r="AQ7" s="57">
        <v>0.01</v>
      </c>
      <c r="AR7" s="57">
        <v>0.01</v>
      </c>
      <c r="AS7" s="57">
        <v>0.01</v>
      </c>
      <c r="AT7" s="57">
        <v>0.01</v>
      </c>
      <c r="AU7" s="57">
        <v>0.01</v>
      </c>
      <c r="AV7" s="57">
        <v>0.01</v>
      </c>
      <c r="AW7" s="57">
        <v>0.01</v>
      </c>
      <c r="AX7" s="57">
        <v>0.01</v>
      </c>
      <c r="AY7" s="57">
        <v>0.01</v>
      </c>
      <c r="AZ7" s="57">
        <v>0.01</v>
      </c>
      <c r="BA7" s="57">
        <v>0.01</v>
      </c>
      <c r="BB7" s="57">
        <v>1.1666681572239091E-3</v>
      </c>
      <c r="BC7" s="57">
        <v>0.01</v>
      </c>
      <c r="BD7" s="179">
        <v>0.01</v>
      </c>
      <c r="BE7" s="179">
        <v>0.01</v>
      </c>
      <c r="BF7" s="179">
        <v>9.9999999999999985E-3</v>
      </c>
      <c r="BG7" s="179">
        <v>0.01</v>
      </c>
      <c r="BH7" s="179">
        <v>1.6989055329000107</v>
      </c>
      <c r="BI7" s="179">
        <v>0.37918952005689505</v>
      </c>
      <c r="BJ7" s="179">
        <v>8.1441796294957375E-2</v>
      </c>
      <c r="BK7" s="179">
        <v>0.12492593037731013</v>
      </c>
      <c r="BL7" s="179">
        <v>0.10193893474647835</v>
      </c>
      <c r="BM7" s="179">
        <v>0.01</v>
      </c>
      <c r="BN7" s="179">
        <v>5.3824369533234124E-3</v>
      </c>
      <c r="BO7" s="179">
        <v>3.8570973966126562E-2</v>
      </c>
      <c r="BP7" s="179">
        <v>9.4674784018227362E-2</v>
      </c>
      <c r="BQ7" s="179">
        <v>0</v>
      </c>
      <c r="BR7" s="179">
        <v>0.01</v>
      </c>
      <c r="BS7" s="179">
        <v>0</v>
      </c>
      <c r="BT7" s="179">
        <v>0</v>
      </c>
      <c r="BU7" s="179">
        <v>0</v>
      </c>
      <c r="BV7" s="179">
        <v>0</v>
      </c>
      <c r="BW7" s="179">
        <v>0</v>
      </c>
      <c r="BX7" s="179">
        <v>0</v>
      </c>
      <c r="BY7" s="179">
        <v>2.9726119888147041E-2</v>
      </c>
      <c r="BZ7" s="179">
        <f>IFERROR(VLOOKUP(A7,Обнов[],$A$2,FALSE),"-")</f>
        <v>1E-3</v>
      </c>
      <c r="CB7" s="64">
        <v>1.3752266043353565</v>
      </c>
      <c r="CC7" s="64">
        <v>0.01</v>
      </c>
      <c r="CD7" s="64">
        <v>0.01</v>
      </c>
      <c r="CE7" s="64">
        <v>0.01</v>
      </c>
      <c r="CF7" s="64">
        <v>0.01</v>
      </c>
      <c r="CG7" s="64">
        <v>0.01</v>
      </c>
      <c r="CH7" s="64">
        <v>0.01</v>
      </c>
      <c r="CI7" s="64">
        <v>0.01</v>
      </c>
      <c r="CJ7" s="64">
        <v>0.01</v>
      </c>
      <c r="CK7" s="64">
        <v>0.01</v>
      </c>
      <c r="CL7" s="64">
        <v>0.01</v>
      </c>
      <c r="CM7" s="64">
        <v>0.01</v>
      </c>
      <c r="CN7" s="64">
        <v>0.01</v>
      </c>
      <c r="CO7" s="64">
        <v>1.1666681572239091E-3</v>
      </c>
      <c r="CP7" s="64">
        <v>0.01</v>
      </c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0"/>
      <c r="DC7" s="180"/>
      <c r="DD7" s="180"/>
      <c r="DE7" s="180">
        <v>6.2896116305733303</v>
      </c>
      <c r="DF7" s="180">
        <v>4</v>
      </c>
      <c r="DG7" s="180">
        <v>4</v>
      </c>
      <c r="DH7" s="180">
        <v>0</v>
      </c>
      <c r="DI7" s="180">
        <v>2</v>
      </c>
      <c r="DJ7" s="180">
        <v>0</v>
      </c>
      <c r="DK7" s="180">
        <v>2</v>
      </c>
      <c r="DL7" s="180">
        <f>IFERROR(VLOOKUP(A7,Обнов[],$A$2+3,FALSE),"-")</f>
        <v>0</v>
      </c>
    </row>
    <row r="8" spans="1:116" ht="15.75" x14ac:dyDescent="0.25">
      <c r="A8" s="51" t="s">
        <v>9</v>
      </c>
      <c r="B8" s="52">
        <v>6.7741741087522698</v>
      </c>
      <c r="C8" s="52">
        <v>6.6789423297174899</v>
      </c>
      <c r="D8" s="52">
        <v>6.3052227092288398</v>
      </c>
      <c r="E8" s="52">
        <v>7.7872911695836899</v>
      </c>
      <c r="F8" s="52">
        <v>9.2498163805973803</v>
      </c>
      <c r="G8" s="52">
        <v>9.7579481237434091</v>
      </c>
      <c r="H8" s="52">
        <v>8.0406324233750102</v>
      </c>
      <c r="I8" s="52">
        <v>7.8746339852702496</v>
      </c>
      <c r="J8" s="52">
        <v>6.7784346420540897</v>
      </c>
      <c r="K8" s="52">
        <v>16.091666080845599</v>
      </c>
      <c r="L8" s="52">
        <v>11.588775548840999</v>
      </c>
      <c r="M8" s="52">
        <v>11.215609030121501</v>
      </c>
      <c r="N8" s="52">
        <v>11.093070277043394</v>
      </c>
      <c r="O8" s="52">
        <v>11.893561842911199</v>
      </c>
      <c r="P8" s="52">
        <v>11.489529264181876</v>
      </c>
      <c r="Q8" s="185">
        <v>11.2100488420605</v>
      </c>
      <c r="R8" s="185">
        <v>9.1157309229201005</v>
      </c>
      <c r="S8" s="185">
        <v>10.861409286976132</v>
      </c>
      <c r="T8" s="185">
        <v>10.867921998152495</v>
      </c>
      <c r="U8" s="185">
        <v>11.069976962925383</v>
      </c>
      <c r="V8" s="185">
        <v>11.520440247872655</v>
      </c>
      <c r="W8" s="185">
        <v>11.050161223124164</v>
      </c>
      <c r="X8" s="185">
        <v>10.145747597644991</v>
      </c>
      <c r="Y8" s="185">
        <v>7.9454339614271117</v>
      </c>
      <c r="Z8" s="185">
        <v>6.0777958945384434</v>
      </c>
      <c r="AA8" s="185">
        <v>3.7001880623370047</v>
      </c>
      <c r="AB8" s="185">
        <v>4.1054333031105994</v>
      </c>
      <c r="AC8" s="185">
        <v>17.866466595968266</v>
      </c>
      <c r="AD8" s="185">
        <v>14.730584671854325</v>
      </c>
      <c r="AE8" s="185">
        <v>12.488243210621922</v>
      </c>
      <c r="AF8" s="185">
        <v>10.0072301914416</v>
      </c>
      <c r="AG8" s="185">
        <v>2.7537079695391649</v>
      </c>
      <c r="AH8" s="185">
        <v>3.579590320958983</v>
      </c>
      <c r="AI8" s="185">
        <v>1.5454694749289906</v>
      </c>
      <c r="AJ8" s="185">
        <v>0.85918527833018588</v>
      </c>
      <c r="AK8" s="185">
        <v>1.1633220861251763</v>
      </c>
      <c r="AL8" s="185">
        <v>0.56916016529812108</v>
      </c>
      <c r="AM8" s="185">
        <f>IFERROR(VLOOKUP(A8,Обнов[],$A$1,FALSE),"-")</f>
        <v>3.3559597688101555</v>
      </c>
      <c r="AO8" s="57">
        <v>0.92541577839555866</v>
      </c>
      <c r="AP8" s="57">
        <v>1.2916919084571601</v>
      </c>
      <c r="AQ8" s="57">
        <v>1.07866430339236</v>
      </c>
      <c r="AR8" s="57">
        <v>0.88322685320904304</v>
      </c>
      <c r="AS8" s="57">
        <v>0.86586094435682504</v>
      </c>
      <c r="AT8" s="57">
        <v>0.96141140994358398</v>
      </c>
      <c r="AU8" s="57">
        <v>0.841837579997467</v>
      </c>
      <c r="AV8" s="57">
        <v>1.22673813915316</v>
      </c>
      <c r="AW8" s="57">
        <v>0.79228327156702305</v>
      </c>
      <c r="AX8" s="57">
        <v>0.687803687090911</v>
      </c>
      <c r="AY8" s="57">
        <v>0.70712473535317499</v>
      </c>
      <c r="AZ8" s="57">
        <v>0.72706263850193298</v>
      </c>
      <c r="BA8" s="57">
        <v>1.2488894922237956</v>
      </c>
      <c r="BB8" s="57">
        <v>0.79118027734300056</v>
      </c>
      <c r="BC8" s="57">
        <v>0.89700303351446675</v>
      </c>
      <c r="BD8" s="179">
        <v>0.96233679267948602</v>
      </c>
      <c r="BE8" s="179">
        <v>0.93169796709418862</v>
      </c>
      <c r="BF8" s="179">
        <v>0.70177261927325085</v>
      </c>
      <c r="BG8" s="179">
        <v>1.2526744247395984</v>
      </c>
      <c r="BH8" s="179">
        <v>1.9323555514818638</v>
      </c>
      <c r="BI8" s="179">
        <v>2.3018567704486457</v>
      </c>
      <c r="BJ8" s="179">
        <v>2.144319664158262</v>
      </c>
      <c r="BK8" s="179">
        <v>2.4327722354499377</v>
      </c>
      <c r="BL8" s="179">
        <v>1.9181199628255792</v>
      </c>
      <c r="BM8" s="179">
        <v>2.230092201928199</v>
      </c>
      <c r="BN8" s="179">
        <v>2.6756844846934973</v>
      </c>
      <c r="BO8" s="179">
        <v>2.7269050473933087</v>
      </c>
      <c r="BP8" s="179">
        <v>6.6429685696074774</v>
      </c>
      <c r="BQ8" s="179">
        <v>7.9895800342948595</v>
      </c>
      <c r="BR8" s="179">
        <v>6.9514667173943705</v>
      </c>
      <c r="BS8" s="179">
        <v>6.8652332180175302</v>
      </c>
      <c r="BT8" s="179">
        <v>5.5231071615928355</v>
      </c>
      <c r="BU8" s="179">
        <v>3.00476589069457</v>
      </c>
      <c r="BV8" s="179">
        <v>1.6836393980109945</v>
      </c>
      <c r="BW8" s="179">
        <v>1.5752249630756097</v>
      </c>
      <c r="BX8" s="179">
        <v>1.2193887401201482</v>
      </c>
      <c r="BY8" s="179">
        <v>0.86356432629390611</v>
      </c>
      <c r="BZ8" s="179">
        <f>IFERROR(VLOOKUP(A8,Обнов[],$A$2,FALSE),"-")</f>
        <v>0.58932138452643212</v>
      </c>
      <c r="CB8" s="64">
        <v>0.92541577839555866</v>
      </c>
      <c r="CC8" s="64">
        <v>1.2916919084571601</v>
      </c>
      <c r="CD8" s="64">
        <v>1.07866430339236</v>
      </c>
      <c r="CE8" s="64">
        <v>0.88322685320904304</v>
      </c>
      <c r="CF8" s="64">
        <v>0.86586094435682504</v>
      </c>
      <c r="CG8" s="64">
        <v>0.96141140994358398</v>
      </c>
      <c r="CH8" s="64">
        <v>0.841837579997467</v>
      </c>
      <c r="CI8" s="64">
        <v>1.22673813915316</v>
      </c>
      <c r="CJ8" s="64">
        <v>0.79228327156702305</v>
      </c>
      <c r="CK8" s="64">
        <v>0.687803687090911</v>
      </c>
      <c r="CL8" s="64">
        <v>0.70712473535317499</v>
      </c>
      <c r="CM8" s="64">
        <v>0.72706263850193298</v>
      </c>
      <c r="CN8" s="64">
        <v>1.2488894922237956</v>
      </c>
      <c r="CO8" s="64">
        <v>0.79118027734300056</v>
      </c>
      <c r="CP8" s="64">
        <v>0.89700303351446675</v>
      </c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0"/>
      <c r="DC8" s="180"/>
      <c r="DD8" s="180"/>
      <c r="DE8" s="180">
        <v>11.7588998447987</v>
      </c>
      <c r="DF8" s="180">
        <v>10.20696146873806</v>
      </c>
      <c r="DG8" s="180">
        <v>6.7006801941683118</v>
      </c>
      <c r="DH8" s="180">
        <v>6.3268634151511023</v>
      </c>
      <c r="DI8" s="180">
        <v>5.5670759622695289</v>
      </c>
      <c r="DJ8" s="180">
        <v>3.5590151427131933</v>
      </c>
      <c r="DK8" s="180">
        <v>3.8970418402684293</v>
      </c>
      <c r="DL8" s="180">
        <f>IFERROR(VLOOKUP(A8,Обнов[],$A$2+3,FALSE),"-")</f>
        <v>4.5219293094796296</v>
      </c>
    </row>
    <row r="9" spans="1:116" ht="15.75" x14ac:dyDescent="0.25">
      <c r="A9" s="51" t="s">
        <v>110</v>
      </c>
      <c r="B9" s="52">
        <v>6.5062600985302597</v>
      </c>
      <c r="C9" s="52">
        <v>6.5244362879044102</v>
      </c>
      <c r="D9" s="52">
        <v>6.1513019712528099</v>
      </c>
      <c r="E9" s="52">
        <v>6.4258515091644099</v>
      </c>
      <c r="F9" s="52">
        <v>7.5872465767208999</v>
      </c>
      <c r="G9" s="52">
        <v>7.6629014398476203</v>
      </c>
      <c r="H9" s="52">
        <v>7.3423175812792998</v>
      </c>
      <c r="I9" s="52">
        <v>4.4164254724652503</v>
      </c>
      <c r="J9" s="52">
        <v>7.1884477922457197</v>
      </c>
      <c r="K9" s="52">
        <v>11.1410946808574</v>
      </c>
      <c r="L9" s="52">
        <v>10.784954483182601</v>
      </c>
      <c r="M9" s="52">
        <v>10.2094224564716</v>
      </c>
      <c r="N9" s="52">
        <v>10.190983503313321</v>
      </c>
      <c r="O9" s="52">
        <v>8.5824142278417597</v>
      </c>
      <c r="P9" s="52">
        <v>8.1832909874760951</v>
      </c>
      <c r="Q9" s="185">
        <v>8.0294057200673201</v>
      </c>
      <c r="R9" s="185">
        <v>7.8513430944643892</v>
      </c>
      <c r="S9" s="185">
        <v>8.7264999472755651</v>
      </c>
      <c r="T9" s="185">
        <v>8.0353765423131787</v>
      </c>
      <c r="U9" s="185">
        <v>6.6704762908231814</v>
      </c>
      <c r="V9" s="185">
        <v>6.4584511476176765</v>
      </c>
      <c r="W9" s="185">
        <v>7.1870252701839403</v>
      </c>
      <c r="X9" s="185">
        <v>6.2632688038590754</v>
      </c>
      <c r="Y9" s="185">
        <v>6.2859926234139012</v>
      </c>
      <c r="Z9" s="185">
        <v>5.0177732659246459</v>
      </c>
      <c r="AA9" s="185">
        <v>3.9602813231436484</v>
      </c>
      <c r="AB9" s="185">
        <v>4.5703824811932297</v>
      </c>
      <c r="AC9" s="185">
        <v>12.802220427749122</v>
      </c>
      <c r="AD9" s="185">
        <v>12.007251441551997</v>
      </c>
      <c r="AE9" s="185">
        <v>9.1521014936110952</v>
      </c>
      <c r="AF9" s="185">
        <v>6.0196579139087696</v>
      </c>
      <c r="AG9" s="185">
        <v>6.7673366165943838</v>
      </c>
      <c r="AH9" s="185">
        <v>4.8403771749768527</v>
      </c>
      <c r="AI9" s="185">
        <v>2.6241479141978168</v>
      </c>
      <c r="AJ9" s="185">
        <v>2.2127655758492359</v>
      </c>
      <c r="AK9" s="185">
        <v>2.2062700793953773</v>
      </c>
      <c r="AL9" s="185">
        <v>1.0458863978619397</v>
      </c>
      <c r="AM9" s="185">
        <f>IFERROR(VLOOKUP(A9,Обнов[],$A$1,FALSE),"-")</f>
        <v>0.57506723218031119</v>
      </c>
      <c r="AO9" s="57">
        <v>1.8061828590408031</v>
      </c>
      <c r="AP9" s="57">
        <v>1.7751957063334001</v>
      </c>
      <c r="AQ9" s="57">
        <v>1.20456757054178</v>
      </c>
      <c r="AR9" s="57">
        <v>1.08231010356587</v>
      </c>
      <c r="AS9" s="57">
        <v>0.54845812926416104</v>
      </c>
      <c r="AT9" s="57">
        <v>0.94201010822895204</v>
      </c>
      <c r="AU9" s="57">
        <v>0.28575860396882202</v>
      </c>
      <c r="AV9" s="57">
        <v>1.02415383147811</v>
      </c>
      <c r="AW9" s="57">
        <v>0.81120835784557699</v>
      </c>
      <c r="AX9" s="57">
        <v>0.78649036973424402</v>
      </c>
      <c r="AY9" s="57">
        <v>0.752344787520973</v>
      </c>
      <c r="AZ9" s="57">
        <v>0.88565080751680803</v>
      </c>
      <c r="BA9" s="57">
        <v>0.55687537183181979</v>
      </c>
      <c r="BB9" s="57">
        <v>1.2622176136192946</v>
      </c>
      <c r="BC9" s="57">
        <v>2.0613070292422071</v>
      </c>
      <c r="BD9" s="179">
        <v>1.30517904458727</v>
      </c>
      <c r="BE9" s="179">
        <v>0.68752770894286841</v>
      </c>
      <c r="BF9" s="179">
        <v>0.71041404158722343</v>
      </c>
      <c r="BG9" s="179">
        <v>1.0985749436316774</v>
      </c>
      <c r="BH9" s="179">
        <v>2.1172325103169896</v>
      </c>
      <c r="BI9" s="179">
        <v>0.80565831578375802</v>
      </c>
      <c r="BJ9" s="179">
        <v>0.782288695981608</v>
      </c>
      <c r="BK9" s="179">
        <v>1.8464070608110141</v>
      </c>
      <c r="BL9" s="179">
        <v>0.57922572156470054</v>
      </c>
      <c r="BM9" s="179">
        <v>0.68719936911449886</v>
      </c>
      <c r="BN9" s="179">
        <v>1.7618584014857919</v>
      </c>
      <c r="BO9" s="179">
        <v>0.81627333207167152</v>
      </c>
      <c r="BP9" s="179">
        <v>4.0475092297351383</v>
      </c>
      <c r="BQ9" s="179">
        <v>4.1912340518156475</v>
      </c>
      <c r="BR9" s="179">
        <v>4.3572068090681206</v>
      </c>
      <c r="BS9" s="179">
        <v>3.1880742786421701</v>
      </c>
      <c r="BT9" s="179">
        <v>3.3395401568938401</v>
      </c>
      <c r="BU9" s="179">
        <v>3.0844568012226659</v>
      </c>
      <c r="BV9" s="179">
        <v>2.1594469735285298</v>
      </c>
      <c r="BW9" s="179">
        <v>2.0162919389483691</v>
      </c>
      <c r="BX9" s="179">
        <v>1.8447285027627529</v>
      </c>
      <c r="BY9" s="179">
        <v>1.954724852065695</v>
      </c>
      <c r="BZ9" s="179">
        <f>IFERROR(VLOOKUP(A9,Обнов[],$A$2,FALSE),"-")</f>
        <v>2.3655274735863521</v>
      </c>
      <c r="CB9" s="64">
        <v>1.8061828590408031</v>
      </c>
      <c r="CC9" s="64">
        <v>1.7751957063334001</v>
      </c>
      <c r="CD9" s="64">
        <v>1.20456757054178</v>
      </c>
      <c r="CE9" s="64">
        <v>1.08231010356587</v>
      </c>
      <c r="CF9" s="64">
        <v>0.54845812926416104</v>
      </c>
      <c r="CG9" s="64">
        <v>0.94201010822895204</v>
      </c>
      <c r="CH9" s="64">
        <v>0.28575860396882202</v>
      </c>
      <c r="CI9" s="64">
        <v>1.02415383147811</v>
      </c>
      <c r="CJ9" s="64">
        <v>0.81120835784557699</v>
      </c>
      <c r="CK9" s="64">
        <v>0.78649036973424402</v>
      </c>
      <c r="CL9" s="64">
        <v>0.752344787520973</v>
      </c>
      <c r="CM9" s="64">
        <v>0.88565080751680803</v>
      </c>
      <c r="CN9" s="64">
        <v>0.55687537183181979</v>
      </c>
      <c r="CO9" s="64">
        <v>1.2622176136192946</v>
      </c>
      <c r="CP9" s="64">
        <v>2.0613070292422071</v>
      </c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0"/>
      <c r="DC9" s="180"/>
      <c r="DD9" s="180"/>
      <c r="DE9" s="180">
        <v>10.792188083089</v>
      </c>
      <c r="DF9" s="180">
        <v>11.463591181323336</v>
      </c>
      <c r="DG9" s="180">
        <v>8.1609540791649078</v>
      </c>
      <c r="DH9" s="180">
        <v>4.303555942951486</v>
      </c>
      <c r="DI9" s="180">
        <v>2.7461822429069103</v>
      </c>
      <c r="DJ9" s="180">
        <v>2.3377773655760676</v>
      </c>
      <c r="DK9" s="180">
        <v>2.8065957065708003</v>
      </c>
      <c r="DL9" s="180">
        <f>IFERROR(VLOOKUP(A9,Обнов[],$A$2+3,FALSE),"-")</f>
        <v>3.9063734209393983</v>
      </c>
    </row>
    <row r="10" spans="1:116" ht="15.75" x14ac:dyDescent="0.25">
      <c r="A10" s="51" t="s">
        <v>10</v>
      </c>
      <c r="B10" s="52">
        <v>6.6606048422733002</v>
      </c>
      <c r="C10" s="52">
        <v>6.8885121738258697</v>
      </c>
      <c r="D10" s="52">
        <v>6.2957088710683902</v>
      </c>
      <c r="E10" s="52">
        <v>6.6600152136889301</v>
      </c>
      <c r="F10" s="52">
        <v>7.5899618299964802</v>
      </c>
      <c r="G10" s="52">
        <v>8.0568471729439093</v>
      </c>
      <c r="H10" s="52">
        <v>7.9312109807319597</v>
      </c>
      <c r="I10" s="52">
        <v>6.9249128530411799</v>
      </c>
      <c r="J10" s="52">
        <v>9.1962479070557599</v>
      </c>
      <c r="K10" s="52">
        <v>12.225445638950299</v>
      </c>
      <c r="L10" s="52">
        <v>11.0458029979657</v>
      </c>
      <c r="M10" s="52">
        <v>10.601390831094999</v>
      </c>
      <c r="N10" s="52">
        <v>10.166733189162777</v>
      </c>
      <c r="O10" s="52">
        <v>10.216769073716856</v>
      </c>
      <c r="P10" s="52">
        <v>9.5237108546468008</v>
      </c>
      <c r="Q10" s="185">
        <v>9.0611511810159904</v>
      </c>
      <c r="R10" s="185">
        <v>10.752661585144061</v>
      </c>
      <c r="S10" s="185">
        <v>10.514840766081571</v>
      </c>
      <c r="T10" s="185">
        <v>11.883444359477886</v>
      </c>
      <c r="U10" s="185">
        <v>11.657659575074417</v>
      </c>
      <c r="V10" s="185">
        <v>13.730466557670017</v>
      </c>
      <c r="W10" s="185">
        <v>12.781455811510817</v>
      </c>
      <c r="X10" s="185">
        <v>10.810042621321132</v>
      </c>
      <c r="Y10" s="185">
        <v>6.3145780538761676</v>
      </c>
      <c r="Z10" s="185">
        <v>3.2864858267181174</v>
      </c>
      <c r="AA10" s="185">
        <v>3.0266642923638689</v>
      </c>
      <c r="AB10" s="185">
        <v>4.2088218763641212</v>
      </c>
      <c r="AC10" s="185">
        <v>11.331285602439321</v>
      </c>
      <c r="AD10" s="185">
        <v>10.308162716903405</v>
      </c>
      <c r="AE10" s="185">
        <v>11.638975278562846</v>
      </c>
      <c r="AF10" s="185">
        <v>8.5180535327836893</v>
      </c>
      <c r="AG10" s="185">
        <v>6.3069260184771831</v>
      </c>
      <c r="AH10" s="185">
        <v>6.0940565253137073</v>
      </c>
      <c r="AI10" s="185">
        <v>4.6042645664014783</v>
      </c>
      <c r="AJ10" s="185">
        <v>1.7441794955627745</v>
      </c>
      <c r="AK10" s="185">
        <v>1.720917401714573</v>
      </c>
      <c r="AL10" s="185">
        <v>2.0067496731241126</v>
      </c>
      <c r="AM10" s="185">
        <f>IFERROR(VLOOKUP(A10,Обнов[],$A$1,FALSE),"-")</f>
        <v>1.8283385607047042</v>
      </c>
      <c r="AN10" s="42"/>
      <c r="AO10" s="57">
        <v>1.1016527109689289E-4</v>
      </c>
      <c r="AP10" s="57">
        <v>0.16627100064306299</v>
      </c>
      <c r="AQ10" s="57">
        <v>0.61099626659498896</v>
      </c>
      <c r="AR10" s="57">
        <v>0.56785387500568996</v>
      </c>
      <c r="AS10" s="57">
        <v>0.499014989535839</v>
      </c>
      <c r="AT10" s="57">
        <v>0.55451356841588995</v>
      </c>
      <c r="AU10" s="57">
        <v>0.67430439732156799</v>
      </c>
      <c r="AV10" s="57">
        <v>0.96817930296570598</v>
      </c>
      <c r="AW10" s="57">
        <v>0.76384065754437402</v>
      </c>
      <c r="AX10" s="57">
        <v>0.59875583357359596</v>
      </c>
      <c r="AY10" s="57">
        <v>0.73205406356089997</v>
      </c>
      <c r="AZ10" s="57">
        <v>0.87610584600693597</v>
      </c>
      <c r="BA10" s="57">
        <v>0.71709186638013978</v>
      </c>
      <c r="BB10" s="57">
        <v>0.76887379038943482</v>
      </c>
      <c r="BC10" s="57">
        <v>0.75999319191528514</v>
      </c>
      <c r="BD10" s="179">
        <v>0.85479827523354601</v>
      </c>
      <c r="BE10" s="179">
        <v>0.97855773598330109</v>
      </c>
      <c r="BF10" s="179">
        <v>1.24941534761759</v>
      </c>
      <c r="BG10" s="179">
        <v>1.1761622196674113</v>
      </c>
      <c r="BH10" s="179">
        <v>2.013200981176182</v>
      </c>
      <c r="BI10" s="179">
        <v>1.9641418715673225</v>
      </c>
      <c r="BJ10" s="179">
        <v>2.2173329151704375</v>
      </c>
      <c r="BK10" s="179">
        <v>1.9103545949540091</v>
      </c>
      <c r="BL10" s="179">
        <v>1.8971349922216547</v>
      </c>
      <c r="BM10" s="179">
        <v>1.5291199491584018</v>
      </c>
      <c r="BN10" s="179">
        <v>2.5725324798173186</v>
      </c>
      <c r="BO10" s="179">
        <v>1.8201471611747102</v>
      </c>
      <c r="BP10" s="179">
        <v>3.4417979401752241</v>
      </c>
      <c r="BQ10" s="179">
        <v>4.5576052577551138</v>
      </c>
      <c r="BR10" s="179">
        <v>4.8565076407426293</v>
      </c>
      <c r="BS10" s="179">
        <v>3.4381897049182699</v>
      </c>
      <c r="BT10" s="179">
        <v>3.4371021772552526</v>
      </c>
      <c r="BU10" s="179">
        <v>3.8463768414936301</v>
      </c>
      <c r="BV10" s="179">
        <v>2.3146626276471602</v>
      </c>
      <c r="BW10" s="179">
        <v>1.4444875652461764</v>
      </c>
      <c r="BX10" s="179">
        <v>0.63290901244542297</v>
      </c>
      <c r="BY10" s="179">
        <v>1.04389112109764</v>
      </c>
      <c r="BZ10" s="179">
        <f>IFERROR(VLOOKUP(A10,Обнов[],$A$2,FALSE),"-")</f>
        <v>0.55902310098650931</v>
      </c>
      <c r="CA10" s="42"/>
      <c r="CB10" s="64">
        <v>1.1016527109689289E-4</v>
      </c>
      <c r="CC10" s="64">
        <v>0.16627100064306299</v>
      </c>
      <c r="CD10" s="64">
        <v>0.61099626659498896</v>
      </c>
      <c r="CE10" s="64">
        <v>0.56785387500568996</v>
      </c>
      <c r="CF10" s="64">
        <v>0.499014989535839</v>
      </c>
      <c r="CG10" s="64">
        <v>0.55451356841588995</v>
      </c>
      <c r="CH10" s="64">
        <v>0.67430439732156799</v>
      </c>
      <c r="CI10" s="64">
        <v>0.96817930296570598</v>
      </c>
      <c r="CJ10" s="64">
        <v>0.76384065754437402</v>
      </c>
      <c r="CK10" s="64">
        <v>0.59875583357359596</v>
      </c>
      <c r="CL10" s="64">
        <v>0.73205406356089997</v>
      </c>
      <c r="CM10" s="64">
        <v>0.87610584600693597</v>
      </c>
      <c r="CN10" s="64">
        <v>0.71709186638013978</v>
      </c>
      <c r="CO10" s="64">
        <v>0.76887379038943482</v>
      </c>
      <c r="CP10" s="64">
        <v>0.75999319191528514</v>
      </c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0"/>
      <c r="DC10" s="180"/>
      <c r="DD10" s="180"/>
      <c r="DE10" s="180">
        <v>10.206355907248</v>
      </c>
      <c r="DF10" s="180">
        <v>7.3606070339820064</v>
      </c>
      <c r="DG10" s="180">
        <v>9.9709957254272883</v>
      </c>
      <c r="DH10" s="180">
        <v>7.2761472155269757</v>
      </c>
      <c r="DI10" s="180">
        <v>5.6302032126407608</v>
      </c>
      <c r="DJ10" s="180">
        <v>3.9413390563641379</v>
      </c>
      <c r="DK10" s="180">
        <v>4.7267835490826968</v>
      </c>
      <c r="DL10" s="180">
        <f>IFERROR(VLOOKUP(A10,Обнов[],$A$2+3,FALSE),"-")</f>
        <v>5.1785912702663754</v>
      </c>
    </row>
    <row r="11" spans="1:116" ht="15.75" x14ac:dyDescent="0.25">
      <c r="A11" s="51" t="s">
        <v>7</v>
      </c>
      <c r="B11" s="52">
        <v>7.3527202074324398</v>
      </c>
      <c r="C11" s="52">
        <v>7.4919477151379699</v>
      </c>
      <c r="D11" s="52">
        <v>6.6422923326366501</v>
      </c>
      <c r="E11" s="52">
        <v>6.5992980429692203</v>
      </c>
      <c r="F11" s="52">
        <v>8.6168672983194501</v>
      </c>
      <c r="G11" s="52">
        <v>8.6110656444075904</v>
      </c>
      <c r="H11" s="52">
        <v>8.2637800400191193</v>
      </c>
      <c r="I11" s="52">
        <v>10.183440138969299</v>
      </c>
      <c r="J11" s="52">
        <v>9.4830200713731898</v>
      </c>
      <c r="K11" s="52">
        <v>16.043273108233802</v>
      </c>
      <c r="L11" s="52">
        <v>12.0083007495489</v>
      </c>
      <c r="M11" s="52">
        <v>14.3670383792051</v>
      </c>
      <c r="N11" s="52">
        <v>13.802817600999028</v>
      </c>
      <c r="O11" s="52">
        <v>8.6539326393779969</v>
      </c>
      <c r="P11" s="52">
        <v>7.1306240300657686</v>
      </c>
      <c r="Q11" s="185">
        <v>9.8199715619242394</v>
      </c>
      <c r="R11" s="185">
        <v>10.942627478011262</v>
      </c>
      <c r="S11" s="185">
        <v>11.703252475472416</v>
      </c>
      <c r="T11" s="185">
        <v>11.348282046596283</v>
      </c>
      <c r="U11" s="185">
        <v>11.399546118414209</v>
      </c>
      <c r="V11" s="185">
        <v>10.526736723006369</v>
      </c>
      <c r="W11" s="185">
        <v>8.9303132255537694</v>
      </c>
      <c r="X11" s="185">
        <v>7.4497184366470561</v>
      </c>
      <c r="Y11" s="185">
        <v>6.5769810240811024</v>
      </c>
      <c r="Z11" s="185">
        <v>4.6174886342595798</v>
      </c>
      <c r="AA11" s="185">
        <v>3.5550514312638142</v>
      </c>
      <c r="AB11" s="185">
        <v>3.5029785114952645</v>
      </c>
      <c r="AC11" s="185">
        <v>8.1850882461909791</v>
      </c>
      <c r="AD11" s="185">
        <v>13.903839985295663</v>
      </c>
      <c r="AE11" s="185">
        <v>12.826960508611533</v>
      </c>
      <c r="AF11" s="185">
        <v>9.8717377299699294</v>
      </c>
      <c r="AG11" s="185">
        <v>2.8918514767627981</v>
      </c>
      <c r="AH11" s="185">
        <v>2.2631733777619272</v>
      </c>
      <c r="AI11" s="185">
        <v>1.4564249174176835</v>
      </c>
      <c r="AJ11" s="185">
        <v>1.3043927357658274</v>
      </c>
      <c r="AK11" s="185">
        <v>1.9056033162605279</v>
      </c>
      <c r="AL11" s="185">
        <v>1.6272173235469751</v>
      </c>
      <c r="AM11" s="185">
        <f>IFERROR(VLOOKUP(A11,Обнов[],$A$1,FALSE),"-")</f>
        <v>1.0064460176029149</v>
      </c>
      <c r="AO11" s="57">
        <v>0.52251891192725275</v>
      </c>
      <c r="AP11" s="57">
        <v>1.54296569597643</v>
      </c>
      <c r="AQ11" s="57">
        <v>1.13516606132456</v>
      </c>
      <c r="AR11" s="57">
        <v>1.3238817170666699</v>
      </c>
      <c r="AS11" s="57">
        <v>1.45644261077101</v>
      </c>
      <c r="AT11" s="57">
        <v>0.86750051636790404</v>
      </c>
      <c r="AU11" s="57">
        <v>2.1877594705073999</v>
      </c>
      <c r="AV11" s="57">
        <v>2.0354126997321398</v>
      </c>
      <c r="AW11" s="57">
        <v>2.1042146552957401</v>
      </c>
      <c r="AX11" s="57">
        <v>1.8636844733165201</v>
      </c>
      <c r="AY11" s="57">
        <v>1.90824696714297</v>
      </c>
      <c r="AZ11" s="57">
        <v>1.72804653169912</v>
      </c>
      <c r="BA11" s="57">
        <v>1.6132571197067544</v>
      </c>
      <c r="BB11" s="57">
        <v>1.3802709201680203</v>
      </c>
      <c r="BC11" s="57">
        <v>1.2802436284128369</v>
      </c>
      <c r="BD11" s="179">
        <v>0.97367555133322703</v>
      </c>
      <c r="BE11" s="179">
        <v>1.1445817133344838</v>
      </c>
      <c r="BF11" s="179">
        <v>0.82972827656814929</v>
      </c>
      <c r="BG11" s="179">
        <v>0.72043942285624984</v>
      </c>
      <c r="BH11" s="179">
        <v>1.1041841139046424</v>
      </c>
      <c r="BI11" s="179">
        <v>1.2125424230531558</v>
      </c>
      <c r="BJ11" s="179">
        <v>1.5385447057377597</v>
      </c>
      <c r="BK11" s="179">
        <v>1.5294917641219479</v>
      </c>
      <c r="BL11" s="179">
        <v>1.97944566018874</v>
      </c>
      <c r="BM11" s="179">
        <v>2.5975459961093317</v>
      </c>
      <c r="BN11" s="179">
        <v>2.4191651844679121</v>
      </c>
      <c r="BO11" s="179">
        <v>3.000257875381207</v>
      </c>
      <c r="BP11" s="179">
        <v>2.9499761370680222</v>
      </c>
      <c r="BQ11" s="179">
        <v>1.9922992278364933</v>
      </c>
      <c r="BR11" s="179">
        <v>4.1042312782965116</v>
      </c>
      <c r="BS11" s="179">
        <v>2.79636584170873</v>
      </c>
      <c r="BT11" s="179">
        <v>2.788021728747557</v>
      </c>
      <c r="BU11" s="179">
        <v>2.3002914782153012</v>
      </c>
      <c r="BV11" s="179">
        <v>2.3978909115661793</v>
      </c>
      <c r="BW11" s="179">
        <v>2.344061711269418</v>
      </c>
      <c r="BX11" s="179">
        <v>1.8755577864483202</v>
      </c>
      <c r="BY11" s="179">
        <v>0.51461576179407553</v>
      </c>
      <c r="BZ11" s="179">
        <f>IFERROR(VLOOKUP(A11,Обнов[],$A$2,FALSE),"-")</f>
        <v>1.5010363879949447</v>
      </c>
      <c r="CB11" s="64">
        <v>0.52251891192725275</v>
      </c>
      <c r="CC11" s="64">
        <v>1.54296569597643</v>
      </c>
      <c r="CD11" s="64">
        <v>1.13516606132456</v>
      </c>
      <c r="CE11" s="64">
        <v>1.3238817170666699</v>
      </c>
      <c r="CF11" s="64">
        <v>1.45644261077101</v>
      </c>
      <c r="CG11" s="64">
        <v>0.86750051636790404</v>
      </c>
      <c r="CH11" s="64">
        <v>2.1877594705073999</v>
      </c>
      <c r="CI11" s="64">
        <v>2.0354126997321398</v>
      </c>
      <c r="CJ11" s="64">
        <v>2.1042146552957401</v>
      </c>
      <c r="CK11" s="64">
        <v>1.8636844733165201</v>
      </c>
      <c r="CL11" s="64">
        <v>1.90824696714297</v>
      </c>
      <c r="CM11" s="64">
        <v>1.72804653169912</v>
      </c>
      <c r="CN11" s="64">
        <v>1.6132571197067544</v>
      </c>
      <c r="CO11" s="64">
        <v>1.3802709201680203</v>
      </c>
      <c r="CP11" s="64">
        <v>1.2802436284128369</v>
      </c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0"/>
      <c r="DC11" s="180"/>
      <c r="DD11" s="180"/>
      <c r="DE11" s="180">
        <v>6.5675154698783302</v>
      </c>
      <c r="DF11" s="180">
        <v>5.6270731900476481</v>
      </c>
      <c r="DG11" s="180">
        <v>5.0243421893036144</v>
      </c>
      <c r="DH11" s="180">
        <v>5.3235101685514739</v>
      </c>
      <c r="DI11" s="180">
        <v>5.6267429595091656</v>
      </c>
      <c r="DJ11" s="180">
        <v>4.1504084406992785</v>
      </c>
      <c r="DK11" s="180">
        <v>2.5768169821985145</v>
      </c>
      <c r="DL11" s="180">
        <f>IFERROR(VLOOKUP(A11,Обнов[],$A$2+3,FALSE),"-")</f>
        <v>3.9478269816957243</v>
      </c>
    </row>
    <row r="12" spans="1:116" ht="15.75" x14ac:dyDescent="0.25">
      <c r="A12" s="51" t="s">
        <v>11</v>
      </c>
      <c r="B12" s="52">
        <v>6.6908483189968404</v>
      </c>
      <c r="C12" s="52">
        <v>6.7515368143907999</v>
      </c>
      <c r="D12" s="52">
        <v>6.5253888314582298</v>
      </c>
      <c r="E12" s="52">
        <v>8.2430214272149005</v>
      </c>
      <c r="F12" s="52">
        <v>9.3164523906879992</v>
      </c>
      <c r="G12" s="52">
        <v>10.839868535789501</v>
      </c>
      <c r="H12" s="52">
        <v>9.0709700605370305</v>
      </c>
      <c r="I12" s="52">
        <v>6.5031499976091904</v>
      </c>
      <c r="J12" s="52">
        <v>10.548751916918199</v>
      </c>
      <c r="K12" s="52">
        <v>16.0047280916746</v>
      </c>
      <c r="L12" s="52">
        <v>14.3884270541486</v>
      </c>
      <c r="M12" s="52">
        <v>14.6196174714616</v>
      </c>
      <c r="N12" s="52">
        <v>11.95857526128731</v>
      </c>
      <c r="O12" s="52">
        <v>12.150200515052919</v>
      </c>
      <c r="P12" s="52">
        <v>9.8579770936286621</v>
      </c>
      <c r="Q12" s="185">
        <v>7.7199440757831903</v>
      </c>
      <c r="R12" s="185">
        <v>7.7359429798591588</v>
      </c>
      <c r="S12" s="185">
        <v>9.7364415542363378</v>
      </c>
      <c r="T12" s="185">
        <v>9.5718772683081923</v>
      </c>
      <c r="U12" s="185">
        <v>9.2439258432107057</v>
      </c>
      <c r="V12" s="185">
        <v>9.8602529874071259</v>
      </c>
      <c r="W12" s="185">
        <v>7.2444536085740712</v>
      </c>
      <c r="X12" s="185">
        <v>6.7281943320744952</v>
      </c>
      <c r="Y12" s="185">
        <v>5.3901243697521517</v>
      </c>
      <c r="Z12" s="185">
        <v>3.4982938199504705</v>
      </c>
      <c r="AA12" s="185">
        <v>4.7140412975239272</v>
      </c>
      <c r="AB12" s="185">
        <v>4.0277421104764191</v>
      </c>
      <c r="AC12" s="185">
        <v>8.5782857156059027</v>
      </c>
      <c r="AD12" s="185">
        <v>10.994835697133729</v>
      </c>
      <c r="AE12" s="185">
        <v>12.531447297512086</v>
      </c>
      <c r="AF12" s="185">
        <v>9.7763152299894198</v>
      </c>
      <c r="AG12" s="185">
        <v>4.329861163406088</v>
      </c>
      <c r="AH12" s="185">
        <v>5.1705096350723725</v>
      </c>
      <c r="AI12" s="185">
        <v>0.60085769779931675</v>
      </c>
      <c r="AJ12" s="185">
        <v>0.5255975659448554</v>
      </c>
      <c r="AK12" s="185">
        <v>0.36919092828984768</v>
      </c>
      <c r="AL12" s="185">
        <v>0.34299349245556771</v>
      </c>
      <c r="AM12" s="185">
        <f>IFERROR(VLOOKUP(A12,Обнов[],$A$1,FALSE),"-")</f>
        <v>1.8849961778636952</v>
      </c>
      <c r="AN12" s="42"/>
      <c r="AO12" s="57">
        <v>0.61029761399337679</v>
      </c>
      <c r="AP12" s="57">
        <v>0.114220800347034</v>
      </c>
      <c r="AQ12" s="57">
        <v>1.49740740740741</v>
      </c>
      <c r="AR12" s="57">
        <v>0.1</v>
      </c>
      <c r="AS12" s="57">
        <v>0.27</v>
      </c>
      <c r="AT12" s="57">
        <v>1.75478850826787</v>
      </c>
      <c r="AU12" s="57">
        <v>0.1</v>
      </c>
      <c r="AV12" s="57" t="s">
        <v>56</v>
      </c>
      <c r="AW12" s="57" t="s">
        <v>56</v>
      </c>
      <c r="AX12" s="57">
        <v>0.710092082615846</v>
      </c>
      <c r="AY12" s="57">
        <v>1.8240719349263601</v>
      </c>
      <c r="AZ12" s="57">
        <v>0.641446709569782</v>
      </c>
      <c r="BA12" s="57">
        <v>1.513400533981295</v>
      </c>
      <c r="BB12" s="57">
        <v>0.44948588549841673</v>
      </c>
      <c r="BC12" s="57">
        <v>0.50993334066704454</v>
      </c>
      <c r="BD12" s="179">
        <v>0.69784871608275201</v>
      </c>
      <c r="BE12" s="179">
        <v>0.50281456093866073</v>
      </c>
      <c r="BF12" s="179">
        <v>0.7827185301859837</v>
      </c>
      <c r="BG12" s="179">
        <v>1.5271782230578415</v>
      </c>
      <c r="BH12" s="179">
        <v>1.7206800040242176</v>
      </c>
      <c r="BI12" s="179">
        <v>0.99674345617147708</v>
      </c>
      <c r="BJ12" s="179">
        <v>1.1984537008498908</v>
      </c>
      <c r="BK12" s="179">
        <v>2.2651049401977454</v>
      </c>
      <c r="BL12" s="179">
        <v>0.84067260053912507</v>
      </c>
      <c r="BM12" s="179">
        <v>1.9445471796019513</v>
      </c>
      <c r="BN12" s="179">
        <v>1.8545740242035458</v>
      </c>
      <c r="BO12" s="179">
        <v>0.7277854444643026</v>
      </c>
      <c r="BP12" s="179">
        <v>3.558482726177663</v>
      </c>
      <c r="BQ12" s="179">
        <v>3.1046170486306708</v>
      </c>
      <c r="BR12" s="179">
        <v>4.5342113370540238</v>
      </c>
      <c r="BS12" s="179">
        <v>3.9615549372493599</v>
      </c>
      <c r="BT12" s="179">
        <v>1.7714992775924687</v>
      </c>
      <c r="BU12" s="179">
        <v>0.89046436193470124</v>
      </c>
      <c r="BV12" s="179">
        <v>0.38648253044813358</v>
      </c>
      <c r="BW12" s="179">
        <v>1.0477242926968466</v>
      </c>
      <c r="BX12" s="179">
        <v>0.25368753893963869</v>
      </c>
      <c r="BY12" s="179">
        <v>1.2542433727658817</v>
      </c>
      <c r="BZ12" s="179">
        <f>IFERROR(VLOOKUP(A12,Обнов[],$A$2,FALSE),"-")</f>
        <v>1.8700230154616084</v>
      </c>
      <c r="CA12" s="42"/>
      <c r="CB12" s="64">
        <v>0.61029761399337679</v>
      </c>
      <c r="CC12" s="64">
        <v>0.114220800347034</v>
      </c>
      <c r="CD12" s="64">
        <v>1.49740740740741</v>
      </c>
      <c r="CE12" s="64">
        <v>0.1</v>
      </c>
      <c r="CF12" s="64">
        <v>0.27</v>
      </c>
      <c r="CG12" s="64">
        <v>1.75478850826787</v>
      </c>
      <c r="CH12" s="64">
        <v>0.1</v>
      </c>
      <c r="CI12" s="64" t="s">
        <v>56</v>
      </c>
      <c r="CJ12" s="64" t="s">
        <v>56</v>
      </c>
      <c r="CK12" s="64">
        <v>0.710092082615846</v>
      </c>
      <c r="CL12" s="64">
        <v>1.8240719349263601</v>
      </c>
      <c r="CM12" s="64">
        <v>0.641446709569782</v>
      </c>
      <c r="CN12" s="64">
        <v>1.513400533981295</v>
      </c>
      <c r="CO12" s="64">
        <v>0.44948588549841673</v>
      </c>
      <c r="CP12" s="64">
        <v>0.50993334066704454</v>
      </c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0"/>
      <c r="DC12" s="180"/>
      <c r="DD12" s="180"/>
      <c r="DE12" s="180">
        <v>7.7268674569730598</v>
      </c>
      <c r="DF12" s="180">
        <v>6.4689271236232742</v>
      </c>
      <c r="DG12" s="180">
        <v>5.009915447294282</v>
      </c>
      <c r="DH12" s="180">
        <v>5.1502069328614875</v>
      </c>
      <c r="DI12" s="180">
        <v>4.6595790076811641</v>
      </c>
      <c r="DJ12" s="180">
        <v>4.5483165415610687</v>
      </c>
      <c r="DK12" s="180">
        <v>4.7055876644819792</v>
      </c>
      <c r="DL12" s="180">
        <f>IFERROR(VLOOKUP(A12,Обнов[],$A$2+3,FALSE),"-")</f>
        <v>4.6315930910808856</v>
      </c>
    </row>
    <row r="13" spans="1:116" ht="15.75" x14ac:dyDescent="0.25">
      <c r="A13" s="51" t="s">
        <v>12</v>
      </c>
      <c r="B13" s="52">
        <v>6.9166086222559198</v>
      </c>
      <c r="C13" s="52">
        <v>6.63681048304813</v>
      </c>
      <c r="D13" s="52">
        <v>8.6114938413141999</v>
      </c>
      <c r="E13" s="52">
        <v>7.2915830428238504</v>
      </c>
      <c r="F13" s="52">
        <v>9.3950624334219892</v>
      </c>
      <c r="G13" s="52">
        <v>9.8009103780259004</v>
      </c>
      <c r="H13" s="52">
        <v>10.690290828042601</v>
      </c>
      <c r="I13" s="52">
        <v>9.1000218386148592</v>
      </c>
      <c r="J13" s="52">
        <v>10.5172148099784</v>
      </c>
      <c r="K13" s="52">
        <v>19.0075513538983</v>
      </c>
      <c r="L13" s="52">
        <v>13.0399030952741</v>
      </c>
      <c r="M13" s="52">
        <v>14.6947930402183</v>
      </c>
      <c r="N13" s="52">
        <v>13.876239990429811</v>
      </c>
      <c r="O13" s="52">
        <v>14.058965517013206</v>
      </c>
      <c r="P13" s="52">
        <v>13.162210260556648</v>
      </c>
      <c r="Q13" s="185">
        <v>12.3256670003595</v>
      </c>
      <c r="R13" s="185">
        <v>10.557905682580769</v>
      </c>
      <c r="S13" s="185">
        <v>12.796489558108762</v>
      </c>
      <c r="T13" s="185">
        <v>13.731427849326883</v>
      </c>
      <c r="U13" s="185">
        <v>13.28643089601719</v>
      </c>
      <c r="V13" s="185">
        <v>12.946676840945038</v>
      </c>
      <c r="W13" s="185">
        <v>12.549108936160074</v>
      </c>
      <c r="X13" s="185">
        <v>8.6004154323428335</v>
      </c>
      <c r="Y13" s="185">
        <v>7.6702188377841836</v>
      </c>
      <c r="Z13" s="185">
        <v>4.7162849786278374</v>
      </c>
      <c r="AA13" s="185">
        <v>2.7810179100195467</v>
      </c>
      <c r="AB13" s="185">
        <v>2.0059221304269212</v>
      </c>
      <c r="AC13" s="185">
        <v>15.569468900502564</v>
      </c>
      <c r="AD13" s="185">
        <v>16.961011022293889</v>
      </c>
      <c r="AE13" s="185">
        <v>9.8012811539960492</v>
      </c>
      <c r="AF13" s="185">
        <v>8.9356149801102003</v>
      </c>
      <c r="AG13" s="185">
        <v>6.5514872313792187</v>
      </c>
      <c r="AH13" s="185">
        <v>4.6180220543834034</v>
      </c>
      <c r="AI13" s="185">
        <v>2.8111222580400961</v>
      </c>
      <c r="AJ13" s="185">
        <v>1.0051224058242607</v>
      </c>
      <c r="AK13" s="185">
        <v>1.4022336234925985</v>
      </c>
      <c r="AL13" s="185">
        <v>1.1195430230367793</v>
      </c>
      <c r="AM13" s="185">
        <f>IFERROR(VLOOKUP(A13,Обнов[],$A$1,FALSE),"-")</f>
        <v>1.1755577881924866</v>
      </c>
      <c r="AN13" s="42"/>
      <c r="AO13" s="57">
        <v>0.61093656765662274</v>
      </c>
      <c r="AP13" s="57">
        <v>0.56097824245901395</v>
      </c>
      <c r="AQ13" s="57">
        <v>0.456346466308788</v>
      </c>
      <c r="AR13" s="57">
        <v>0.49413472504891298</v>
      </c>
      <c r="AS13" s="57">
        <v>0.28970107651848098</v>
      </c>
      <c r="AT13" s="57">
        <v>0.38396963825672997</v>
      </c>
      <c r="AU13" s="57">
        <v>0.50600244317518595</v>
      </c>
      <c r="AV13" s="57">
        <v>9.9307395596985301E-2</v>
      </c>
      <c r="AW13" s="57">
        <v>0.19539493073331399</v>
      </c>
      <c r="AX13" s="57">
        <v>0.58772051415812698</v>
      </c>
      <c r="AY13" s="57">
        <v>0.65544974859291805</v>
      </c>
      <c r="AZ13" s="57">
        <v>0.76368472844115698</v>
      </c>
      <c r="BA13" s="57">
        <v>0.44173581263568862</v>
      </c>
      <c r="BB13" s="57">
        <v>0.40992151261107229</v>
      </c>
      <c r="BC13" s="57">
        <v>0.72279952915288881</v>
      </c>
      <c r="BD13" s="179">
        <v>0.39517439167945101</v>
      </c>
      <c r="BE13" s="179">
        <v>0.50811792262997046</v>
      </c>
      <c r="BF13" s="179">
        <v>0.70438306274427709</v>
      </c>
      <c r="BG13" s="179">
        <v>0.84264265733475596</v>
      </c>
      <c r="BH13" s="179">
        <v>1.1841117769891936</v>
      </c>
      <c r="BI13" s="179">
        <v>1.2405813685866369</v>
      </c>
      <c r="BJ13" s="179">
        <v>1.9486266141020425</v>
      </c>
      <c r="BK13" s="179">
        <v>1.7029614841401053</v>
      </c>
      <c r="BL13" s="179">
        <v>2.2295730580235618</v>
      </c>
      <c r="BM13" s="179">
        <v>1.7393128377497313</v>
      </c>
      <c r="BN13" s="179">
        <v>1.4903484890565222</v>
      </c>
      <c r="BO13" s="179">
        <v>2.1637998139859671</v>
      </c>
      <c r="BP13" s="179">
        <v>5.4419037958072192</v>
      </c>
      <c r="BQ13" s="179">
        <v>5.801824822850417</v>
      </c>
      <c r="BR13" s="179">
        <v>3.9885438297810767</v>
      </c>
      <c r="BS13" s="179">
        <v>2.6805837540384001</v>
      </c>
      <c r="BT13" s="179">
        <v>0</v>
      </c>
      <c r="BU13" s="179">
        <v>2.3097755548717078</v>
      </c>
      <c r="BV13" s="179">
        <v>2</v>
      </c>
      <c r="BW13" s="179">
        <v>1.9208941677725921</v>
      </c>
      <c r="BX13" s="179">
        <v>1.961675762665289</v>
      </c>
      <c r="BY13" s="179">
        <v>1.0964491842304127</v>
      </c>
      <c r="BZ13" s="179">
        <f>IFERROR(VLOOKUP(A13,Обнов[],$A$2,FALSE),"-")</f>
        <v>1.284434035139463</v>
      </c>
      <c r="CA13" s="42"/>
      <c r="CB13" s="64">
        <v>0.61093656765662274</v>
      </c>
      <c r="CC13" s="64">
        <v>0.56097824245901395</v>
      </c>
      <c r="CD13" s="64">
        <v>0.456346466308788</v>
      </c>
      <c r="CE13" s="64">
        <v>0.49413472504891298</v>
      </c>
      <c r="CF13" s="64">
        <v>0.28970107651848098</v>
      </c>
      <c r="CG13" s="64">
        <v>0.38396963825672997</v>
      </c>
      <c r="CH13" s="64">
        <v>0.50600244317518595</v>
      </c>
      <c r="CI13" s="64">
        <v>9.9307395596985301E-2</v>
      </c>
      <c r="CJ13" s="64">
        <v>0.19539493073331399</v>
      </c>
      <c r="CK13" s="64">
        <v>0.58772051415812698</v>
      </c>
      <c r="CL13" s="64">
        <v>0.65544974859291805</v>
      </c>
      <c r="CM13" s="64">
        <v>0.76368472844115698</v>
      </c>
      <c r="CN13" s="64">
        <v>0.44173581263568862</v>
      </c>
      <c r="CO13" s="64">
        <v>0.40992151261107229</v>
      </c>
      <c r="CP13" s="64">
        <v>0.72279952915288881</v>
      </c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0"/>
      <c r="DC13" s="180"/>
      <c r="DD13" s="180"/>
      <c r="DE13" s="180">
        <v>12.984480940873</v>
      </c>
      <c r="DF13" s="180">
        <v>10.152600310507678</v>
      </c>
      <c r="DG13" s="180">
        <v>8.5125351633012105</v>
      </c>
      <c r="DH13" s="180">
        <v>7.639469628359052</v>
      </c>
      <c r="DI13" s="180">
        <v>5.4071054101854275</v>
      </c>
      <c r="DJ13" s="180">
        <v>4.9279897841795028</v>
      </c>
      <c r="DK13" s="180">
        <v>3.6980833014961316</v>
      </c>
      <c r="DL13" s="180">
        <f>IFERROR(VLOOKUP(A13,Обнов[],$A$2+3,FALSE),"-")</f>
        <v>2.6107856627811064</v>
      </c>
    </row>
    <row r="14" spans="1:116" ht="15.75" x14ac:dyDescent="0.25">
      <c r="A14" s="51" t="s">
        <v>13</v>
      </c>
      <c r="B14" s="52">
        <v>7.3778940758825797</v>
      </c>
      <c r="C14" s="52">
        <v>7.20829441351745</v>
      </c>
      <c r="D14" s="52">
        <v>6.2775857888408604</v>
      </c>
      <c r="E14" s="52">
        <v>7.1338675413347703</v>
      </c>
      <c r="F14" s="52">
        <v>9.5928644947049797</v>
      </c>
      <c r="G14" s="52">
        <v>9.3372238893361903</v>
      </c>
      <c r="H14" s="52">
        <v>8.4802729456634296</v>
      </c>
      <c r="I14" s="52">
        <v>8.2977837058208106</v>
      </c>
      <c r="J14" s="52">
        <v>10.6939145860984</v>
      </c>
      <c r="K14" s="52">
        <v>17.882829464153001</v>
      </c>
      <c r="L14" s="52">
        <v>16.758304039072499</v>
      </c>
      <c r="M14" s="52">
        <v>15.6580266948136</v>
      </c>
      <c r="N14" s="52">
        <v>13.483208633243629</v>
      </c>
      <c r="O14" s="52">
        <v>13.447286509761978</v>
      </c>
      <c r="P14" s="52">
        <v>12.348544544792583</v>
      </c>
      <c r="Q14" s="185">
        <v>12.106006492425101</v>
      </c>
      <c r="R14" s="185">
        <v>12.045175159572121</v>
      </c>
      <c r="S14" s="185">
        <v>12.106864306018101</v>
      </c>
      <c r="T14" s="185">
        <v>11.683462815294417</v>
      </c>
      <c r="U14" s="185">
        <v>12.747974359499361</v>
      </c>
      <c r="V14" s="185">
        <v>13.522966471497028</v>
      </c>
      <c r="W14" s="185">
        <v>11.970987973259989</v>
      </c>
      <c r="X14" s="185">
        <v>10.819915892883284</v>
      </c>
      <c r="Y14" s="185">
        <v>9.4769746962185515</v>
      </c>
      <c r="Z14" s="185">
        <v>8.0124733070297811</v>
      </c>
      <c r="AA14" s="185">
        <v>6.7334217293953742</v>
      </c>
      <c r="AB14" s="185">
        <v>8.0039748226065175</v>
      </c>
      <c r="AC14" s="185">
        <v>14.842133621701436</v>
      </c>
      <c r="AD14" s="185">
        <v>14.623743915655139</v>
      </c>
      <c r="AE14" s="185">
        <v>14.5616050880513</v>
      </c>
      <c r="AF14" s="185">
        <v>8.5766044936806498</v>
      </c>
      <c r="AG14" s="185">
        <v>6.3177115095306879</v>
      </c>
      <c r="AH14" s="185">
        <v>2.7328248059629483</v>
      </c>
      <c r="AI14" s="185">
        <v>1.4458111895700256</v>
      </c>
      <c r="AJ14" s="185">
        <v>3.1142719432886605</v>
      </c>
      <c r="AK14" s="185">
        <v>1.6520251520275802</v>
      </c>
      <c r="AL14" s="185">
        <v>2.0394398081368172</v>
      </c>
      <c r="AM14" s="185">
        <f>IFERROR(VLOOKUP(A14,Обнов[],$A$1,FALSE),"-")</f>
        <v>1.778808918852212</v>
      </c>
      <c r="AN14" s="42"/>
      <c r="AO14" s="57">
        <v>0.41693727369941652</v>
      </c>
      <c r="AP14" s="57">
        <v>0.71721094494307702</v>
      </c>
      <c r="AQ14" s="57">
        <v>1.2472989049143</v>
      </c>
      <c r="AR14" s="57">
        <v>0.434156190613536</v>
      </c>
      <c r="AS14" s="57">
        <v>0.41402505651725902</v>
      </c>
      <c r="AT14" s="57">
        <v>0.31884027546770399</v>
      </c>
      <c r="AU14" s="57">
        <v>0.89695870802236999</v>
      </c>
      <c r="AV14" s="57">
        <v>0.53294651674907101</v>
      </c>
      <c r="AW14" s="57">
        <v>1.1883913998236399</v>
      </c>
      <c r="AX14" s="57">
        <v>1.1571404372526399</v>
      </c>
      <c r="AY14" s="57">
        <v>1.04814452800073</v>
      </c>
      <c r="AZ14" s="57">
        <v>0.41285142577022899</v>
      </c>
      <c r="BA14" s="57">
        <v>0.73411523945661983</v>
      </c>
      <c r="BB14" s="57">
        <v>0.6346670367790711</v>
      </c>
      <c r="BC14" s="57">
        <v>0.9314553086116738</v>
      </c>
      <c r="BD14" s="179">
        <v>0.93171950868847198</v>
      </c>
      <c r="BE14" s="179">
        <v>0.85410088011749219</v>
      </c>
      <c r="BF14" s="179">
        <v>0.89472069205597693</v>
      </c>
      <c r="BG14" s="179">
        <v>0.86111106869601295</v>
      </c>
      <c r="BH14" s="179">
        <v>1.0137854066353298</v>
      </c>
      <c r="BI14" s="179">
        <v>1.5889610306855411</v>
      </c>
      <c r="BJ14" s="179">
        <v>1.9580216764814438</v>
      </c>
      <c r="BK14" s="179">
        <v>1.9080379889284182</v>
      </c>
      <c r="BL14" s="179">
        <v>2.12418942444994</v>
      </c>
      <c r="BM14" s="179">
        <v>2.1354214141548371</v>
      </c>
      <c r="BN14" s="179">
        <v>1.9113465849525606</v>
      </c>
      <c r="BO14" s="179">
        <v>3.4134021634703493</v>
      </c>
      <c r="BP14" s="179">
        <v>2.0694366809692473</v>
      </c>
      <c r="BQ14" s="179">
        <v>3.1405035614938925</v>
      </c>
      <c r="BR14" s="179">
        <v>3.6999689253895536</v>
      </c>
      <c r="BS14" s="179">
        <v>2.9789810612874001</v>
      </c>
      <c r="BT14" s="179">
        <v>1.8677594483889119</v>
      </c>
      <c r="BU14" s="179">
        <v>2.7630585829018215</v>
      </c>
      <c r="BV14" s="179">
        <v>0.89205576222016225</v>
      </c>
      <c r="BW14" s="179">
        <v>1.7473562508381415</v>
      </c>
      <c r="BX14" s="179">
        <v>1.1663828043977831</v>
      </c>
      <c r="BY14" s="179">
        <v>1.6281528309234488</v>
      </c>
      <c r="BZ14" s="179">
        <f>IFERROR(VLOOKUP(A14,Обнов[],$A$2,FALSE),"-")</f>
        <v>0.91103520196680299</v>
      </c>
      <c r="CA14" s="42"/>
      <c r="CB14" s="64">
        <v>0.41693727369941652</v>
      </c>
      <c r="CC14" s="64">
        <v>0.71721094494307702</v>
      </c>
      <c r="CD14" s="64">
        <v>1.2472989049143</v>
      </c>
      <c r="CE14" s="64">
        <v>0.434156190613536</v>
      </c>
      <c r="CF14" s="64">
        <v>0.41402505651725902</v>
      </c>
      <c r="CG14" s="64">
        <v>0.31884027546770399</v>
      </c>
      <c r="CH14" s="64">
        <v>0.89695870802236999</v>
      </c>
      <c r="CI14" s="64">
        <v>0.53294651674907101</v>
      </c>
      <c r="CJ14" s="64">
        <v>1.1883913998236399</v>
      </c>
      <c r="CK14" s="64">
        <v>1.1571404372526399</v>
      </c>
      <c r="CL14" s="64">
        <v>1.04814452800073</v>
      </c>
      <c r="CM14" s="64">
        <v>0.41285142577022899</v>
      </c>
      <c r="CN14" s="64">
        <v>0.73411523945661983</v>
      </c>
      <c r="CO14" s="64">
        <v>0.6346670367790711</v>
      </c>
      <c r="CP14" s="64">
        <v>0.9314553086116738</v>
      </c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0"/>
      <c r="DC14" s="180"/>
      <c r="DD14" s="180"/>
      <c r="DE14" s="180">
        <v>3.0032935999350001</v>
      </c>
      <c r="DF14" s="180">
        <v>11.625163106513035</v>
      </c>
      <c r="DG14" s="180">
        <v>4.0404630417613818</v>
      </c>
      <c r="DH14" s="180">
        <v>3.2206298407069003</v>
      </c>
      <c r="DI14" s="180">
        <v>1.5722097253930154</v>
      </c>
      <c r="DJ14" s="180">
        <v>1.6146674551278979</v>
      </c>
      <c r="DK14" s="180">
        <v>3.1017401753139007</v>
      </c>
      <c r="DL14" s="180">
        <f>IFERROR(VLOOKUP(A14,Обнов[],$A$2+3,FALSE),"-")</f>
        <v>1.9362113856490826</v>
      </c>
    </row>
    <row r="15" spans="1:116" ht="15.75" x14ac:dyDescent="0.25">
      <c r="A15" s="51" t="s">
        <v>14</v>
      </c>
      <c r="B15" s="52">
        <v>6.9527931387230897</v>
      </c>
      <c r="C15" s="52">
        <v>6.8903989850807896</v>
      </c>
      <c r="D15" s="52">
        <v>6.3376935948404203</v>
      </c>
      <c r="E15" s="52">
        <v>7.0009398828524398</v>
      </c>
      <c r="F15" s="52">
        <v>9.7742064546524006</v>
      </c>
      <c r="G15" s="52">
        <v>9.4226302429287205</v>
      </c>
      <c r="H15" s="52">
        <v>8.5645029412825107</v>
      </c>
      <c r="I15" s="52">
        <v>6.9957298164873896</v>
      </c>
      <c r="J15" s="52">
        <v>9.7153299434354494</v>
      </c>
      <c r="K15" s="52">
        <v>11.6341597551838</v>
      </c>
      <c r="L15" s="52">
        <v>13.1325004450481</v>
      </c>
      <c r="M15" s="52">
        <v>12.5581341499493</v>
      </c>
      <c r="N15" s="52">
        <v>9.4042048440467561</v>
      </c>
      <c r="O15" s="52">
        <v>12.618745925296022</v>
      </c>
      <c r="P15" s="52">
        <v>12.152043110034301</v>
      </c>
      <c r="Q15" s="185">
        <v>11.1954397593727</v>
      </c>
      <c r="R15" s="185">
        <v>13.542421355818593</v>
      </c>
      <c r="S15" s="185">
        <v>9.7546259957299242</v>
      </c>
      <c r="T15" s="185">
        <v>11.246137114740513</v>
      </c>
      <c r="U15" s="185">
        <v>10.548290709084323</v>
      </c>
      <c r="V15" s="185">
        <v>11.052070469157336</v>
      </c>
      <c r="W15" s="185">
        <v>12.43183841523739</v>
      </c>
      <c r="X15" s="185">
        <v>9.327748978696528</v>
      </c>
      <c r="Y15" s="185">
        <v>6.4277920337708085</v>
      </c>
      <c r="Z15" s="185">
        <v>5.8123199226856723</v>
      </c>
      <c r="AA15" s="185">
        <v>2.8704540846526228</v>
      </c>
      <c r="AB15" s="185">
        <v>10.807653448423848</v>
      </c>
      <c r="AC15" s="185">
        <v>11.986901253988856</v>
      </c>
      <c r="AD15" s="185">
        <v>13.926241355133614</v>
      </c>
      <c r="AE15" s="185">
        <v>12.928760645367735</v>
      </c>
      <c r="AF15" s="185">
        <v>7.3692315691061197</v>
      </c>
      <c r="AG15" s="185">
        <v>9.5116037695008373</v>
      </c>
      <c r="AH15" s="185">
        <v>4.8238802542019288</v>
      </c>
      <c r="AI15" s="185">
        <v>5.3965354923743183</v>
      </c>
      <c r="AJ15" s="185">
        <v>5.4775757216966872</v>
      </c>
      <c r="AK15" s="185">
        <v>5.3901202684160205</v>
      </c>
      <c r="AL15" s="185">
        <v>3.883188990863339</v>
      </c>
      <c r="AM15" s="185">
        <f>IFERROR(VLOOKUP(A15,Обнов[],$A$1,FALSE),"-")</f>
        <v>1.7334951120535584</v>
      </c>
      <c r="AN15" s="42"/>
      <c r="AO15" s="57">
        <v>0.47271166175482138</v>
      </c>
      <c r="AP15" s="57">
        <v>1.6996899317682099</v>
      </c>
      <c r="AQ15" s="57">
        <v>1.4630158128408799</v>
      </c>
      <c r="AR15" s="57">
        <v>0.80498033912813605</v>
      </c>
      <c r="AS15" s="57">
        <v>0.94796382289704295</v>
      </c>
      <c r="AT15" s="57">
        <v>0.84856779782791403</v>
      </c>
      <c r="AU15" s="57">
        <v>1.1578474999521799</v>
      </c>
      <c r="AV15" s="57">
        <v>0.66277211803536795</v>
      </c>
      <c r="AW15" s="57">
        <v>0.58804439338748304</v>
      </c>
      <c r="AX15" s="57">
        <v>0.85859237175328496</v>
      </c>
      <c r="AY15" s="57">
        <v>1.3046398118158899</v>
      </c>
      <c r="AZ15" s="57">
        <v>1.00703653711374</v>
      </c>
      <c r="BA15" s="57">
        <v>0.72951934080842784</v>
      </c>
      <c r="BB15" s="57">
        <v>0.63571259672605962</v>
      </c>
      <c r="BC15" s="57">
        <v>1.1657663569942749</v>
      </c>
      <c r="BD15" s="179">
        <v>0.92698892246150499</v>
      </c>
      <c r="BE15" s="179">
        <v>1.3288188710650908</v>
      </c>
      <c r="BF15" s="179">
        <v>1.0333173938650397</v>
      </c>
      <c r="BG15" s="179">
        <v>1.0968557944465811</v>
      </c>
      <c r="BH15" s="179">
        <v>2.3491795288393047</v>
      </c>
      <c r="BI15" s="179">
        <v>2.9482476857563071</v>
      </c>
      <c r="BJ15" s="179">
        <v>1.6889753604675262</v>
      </c>
      <c r="BK15" s="179">
        <v>1.8711385203031594</v>
      </c>
      <c r="BL15" s="179">
        <v>1.8156400550121148</v>
      </c>
      <c r="BM15" s="179">
        <v>2.2511012106956869</v>
      </c>
      <c r="BN15" s="179">
        <v>2.4609388921038344</v>
      </c>
      <c r="BO15" s="179">
        <v>2.9356899946274013</v>
      </c>
      <c r="BP15" s="179">
        <v>3.7328439918561074</v>
      </c>
      <c r="BQ15" s="179">
        <v>4.8574309470008155</v>
      </c>
      <c r="BR15" s="179">
        <v>5.8537201467835285</v>
      </c>
      <c r="BS15" s="179">
        <v>5.3194434682750504</v>
      </c>
      <c r="BT15" s="179">
        <v>5.8923834930559416</v>
      </c>
      <c r="BU15" s="179">
        <v>4.1194729225397655</v>
      </c>
      <c r="BV15" s="179">
        <v>1.2451360040588275</v>
      </c>
      <c r="BW15" s="179">
        <v>1.0723049539818486</v>
      </c>
      <c r="BX15" s="179">
        <v>2.9825092576488226</v>
      </c>
      <c r="BY15" s="179">
        <v>0.99742042521999219</v>
      </c>
      <c r="BZ15" s="179">
        <f>IFERROR(VLOOKUP(A15,Обнов[],$A$2,FALSE),"-")</f>
        <v>0</v>
      </c>
      <c r="CA15" s="42"/>
      <c r="CB15" s="64">
        <v>0.47271166175482138</v>
      </c>
      <c r="CC15" s="64">
        <v>1.6996899317682099</v>
      </c>
      <c r="CD15" s="64">
        <v>1.4630158128408799</v>
      </c>
      <c r="CE15" s="64">
        <v>0.80498033912813605</v>
      </c>
      <c r="CF15" s="64">
        <v>0.94796382289704295</v>
      </c>
      <c r="CG15" s="64">
        <v>0.84856779782791403</v>
      </c>
      <c r="CH15" s="64">
        <v>1.1578474999521799</v>
      </c>
      <c r="CI15" s="64">
        <v>0.66277211803536795</v>
      </c>
      <c r="CJ15" s="64">
        <v>0.58804439338748304</v>
      </c>
      <c r="CK15" s="64">
        <v>0.85859237175328496</v>
      </c>
      <c r="CL15" s="64">
        <v>1.3046398118158899</v>
      </c>
      <c r="CM15" s="64">
        <v>1.00703653711374</v>
      </c>
      <c r="CN15" s="64">
        <v>0.72951934080842784</v>
      </c>
      <c r="CO15" s="64">
        <v>0.63571259672605962</v>
      </c>
      <c r="CP15" s="64">
        <v>1.1657663569942749</v>
      </c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>
        <v>11.5317266764214</v>
      </c>
      <c r="DF15" s="180">
        <v>9.6082245613067183</v>
      </c>
      <c r="DG15" s="180">
        <v>5.8714843844102074</v>
      </c>
      <c r="DH15" s="180">
        <v>5.6754718859013211</v>
      </c>
      <c r="DI15" s="180">
        <v>4.4938271604938267</v>
      </c>
      <c r="DJ15" s="180">
        <v>5.2392867679701265</v>
      </c>
      <c r="DK15" s="180">
        <v>3.121716139755363</v>
      </c>
      <c r="DL15" s="180">
        <f>IFERROR(VLOOKUP(A15,Обнов[],$A$2+3,FALSE),"-")</f>
        <v>3.9547996101017149</v>
      </c>
    </row>
    <row r="16" spans="1:116" ht="15.75" x14ac:dyDescent="0.25">
      <c r="A16" s="51" t="s">
        <v>15</v>
      </c>
      <c r="B16" s="52">
        <v>7.8244081542211399</v>
      </c>
      <c r="C16" s="52">
        <v>8.2340669798963901</v>
      </c>
      <c r="D16" s="52">
        <v>7.3442233886872197</v>
      </c>
      <c r="E16" s="52">
        <v>8.3412122961967707</v>
      </c>
      <c r="F16" s="52">
        <v>10.258183538925101</v>
      </c>
      <c r="G16" s="52">
        <v>11.7157534301433</v>
      </c>
      <c r="H16" s="52">
        <v>11.5298708622429</v>
      </c>
      <c r="I16" s="52">
        <v>7.4267090062106202</v>
      </c>
      <c r="J16" s="52">
        <v>6.6414961750724597</v>
      </c>
      <c r="K16" s="52">
        <v>19.196028909631998</v>
      </c>
      <c r="L16" s="52">
        <v>16.8798625635355</v>
      </c>
      <c r="M16" s="52">
        <v>16.194629658504301</v>
      </c>
      <c r="N16" s="52">
        <v>16.032479109704713</v>
      </c>
      <c r="O16" s="52">
        <v>14.030012898501397</v>
      </c>
      <c r="P16" s="52">
        <v>11.645287413286056</v>
      </c>
      <c r="Q16" s="185">
        <v>11.5916585500912</v>
      </c>
      <c r="R16" s="185">
        <v>11.989473757527923</v>
      </c>
      <c r="S16" s="185">
        <v>11.742778810339983</v>
      </c>
      <c r="T16" s="185">
        <v>11.647089116606118</v>
      </c>
      <c r="U16" s="185">
        <v>12.479692848831075</v>
      </c>
      <c r="V16" s="185">
        <v>10.456844155850876</v>
      </c>
      <c r="W16" s="185">
        <v>10.872164888384971</v>
      </c>
      <c r="X16" s="185">
        <v>10.217290196121562</v>
      </c>
      <c r="Y16" s="185">
        <v>9.2914489327411154</v>
      </c>
      <c r="Z16" s="185">
        <v>6.56067355465742</v>
      </c>
      <c r="AA16" s="185">
        <v>6.8323993588171961</v>
      </c>
      <c r="AB16" s="185">
        <v>4.3282460916550631</v>
      </c>
      <c r="AC16" s="185">
        <v>11.169365649161339</v>
      </c>
      <c r="AD16" s="185">
        <v>15.494682469234016</v>
      </c>
      <c r="AE16" s="185">
        <v>12.285498063146898</v>
      </c>
      <c r="AF16" s="185">
        <v>13.485417844216499</v>
      </c>
      <c r="AG16" s="185">
        <v>7.0106926867864026</v>
      </c>
      <c r="AH16" s="185">
        <v>3.4523809439883406</v>
      </c>
      <c r="AI16" s="185">
        <v>3.6432299207850671</v>
      </c>
      <c r="AJ16" s="185">
        <v>1.1665828068290718</v>
      </c>
      <c r="AK16" s="185">
        <v>2.6960210519287355</v>
      </c>
      <c r="AL16" s="185">
        <v>2.9260674124710166</v>
      </c>
      <c r="AM16" s="185">
        <f>IFERROR(VLOOKUP(A16,Обнов[],$A$1,FALSE),"-")</f>
        <v>2.6379504851929867</v>
      </c>
      <c r="AN16" s="42"/>
      <c r="AO16" s="57">
        <v>1.1396157290087729</v>
      </c>
      <c r="AP16" s="57">
        <v>0.92074727602588702</v>
      </c>
      <c r="AQ16" s="57">
        <v>1.52513874470754</v>
      </c>
      <c r="AR16" s="57">
        <v>1.5832889059509501</v>
      </c>
      <c r="AS16" s="57">
        <v>0.55710684613501704</v>
      </c>
      <c r="AT16" s="57">
        <v>0.68253554672105499</v>
      </c>
      <c r="AU16" s="57">
        <v>0.74518234462015098</v>
      </c>
      <c r="AV16" s="57">
        <v>0.666697604672569</v>
      </c>
      <c r="AW16" s="57">
        <v>1.5539308475886899</v>
      </c>
      <c r="AX16" s="57">
        <v>2.6586036486315399</v>
      </c>
      <c r="AY16" s="57">
        <v>1.0634259600371301</v>
      </c>
      <c r="AZ16" s="57">
        <v>1.37690492905661</v>
      </c>
      <c r="BA16" s="57">
        <v>1.2834158850233617</v>
      </c>
      <c r="BB16" s="57">
        <v>0.94230106355842291</v>
      </c>
      <c r="BC16" s="57">
        <v>1.2347728721310982</v>
      </c>
      <c r="BD16" s="179">
        <v>1.4195104741325399</v>
      </c>
      <c r="BE16" s="179">
        <v>0.95428755085218431</v>
      </c>
      <c r="BF16" s="179">
        <v>1.1793258535956423</v>
      </c>
      <c r="BG16" s="179">
        <v>0.88015509281169613</v>
      </c>
      <c r="BH16" s="179">
        <v>1.6552505204897006</v>
      </c>
      <c r="BI16" s="179">
        <v>2.1087925282722222</v>
      </c>
      <c r="BJ16" s="179">
        <v>1.8035786027640079</v>
      </c>
      <c r="BK16" s="179">
        <v>2.258882726488034</v>
      </c>
      <c r="BL16" s="179">
        <v>1.7770643486838549</v>
      </c>
      <c r="BM16" s="179">
        <v>2.5333818724778046</v>
      </c>
      <c r="BN16" s="179">
        <v>2.1128501518659011</v>
      </c>
      <c r="BO16" s="179">
        <v>2.313329004493462</v>
      </c>
      <c r="BP16" s="179">
        <v>3.0738657869649932</v>
      </c>
      <c r="BQ16" s="179">
        <v>2.6795657604597189</v>
      </c>
      <c r="BR16" s="179">
        <v>2.6003268365015488</v>
      </c>
      <c r="BS16" s="179">
        <v>2.8806073536390899</v>
      </c>
      <c r="BT16" s="179">
        <v>2.5849346751442641</v>
      </c>
      <c r="BU16" s="179">
        <v>2.7101332813011139</v>
      </c>
      <c r="BV16" s="179">
        <v>1.1852839046236299</v>
      </c>
      <c r="BW16" s="179">
        <v>1.8473409648671624</v>
      </c>
      <c r="BX16" s="179">
        <v>0.8828681862163591</v>
      </c>
      <c r="BY16" s="179">
        <v>1.2059128748850159</v>
      </c>
      <c r="BZ16" s="179">
        <f>IFERROR(VLOOKUP(A16,Обнов[],$A$2,FALSE),"-")</f>
        <v>1.3708922097941671</v>
      </c>
      <c r="CA16" s="42"/>
      <c r="CB16" s="64">
        <v>1.1396157290087729</v>
      </c>
      <c r="CC16" s="64">
        <v>0.92074727602588702</v>
      </c>
      <c r="CD16" s="64">
        <v>1.52513874470754</v>
      </c>
      <c r="CE16" s="64">
        <v>1.5832889059509501</v>
      </c>
      <c r="CF16" s="64">
        <v>0.55710684613501704</v>
      </c>
      <c r="CG16" s="64">
        <v>0.68253554672105499</v>
      </c>
      <c r="CH16" s="64">
        <v>0.74518234462015098</v>
      </c>
      <c r="CI16" s="64">
        <v>0.666697604672569</v>
      </c>
      <c r="CJ16" s="64">
        <v>1.5539308475886899</v>
      </c>
      <c r="CK16" s="64">
        <v>2.6586036486315399</v>
      </c>
      <c r="CL16" s="64">
        <v>1.0634259600371301</v>
      </c>
      <c r="CM16" s="64">
        <v>1.37690492905661</v>
      </c>
      <c r="CN16" s="64">
        <v>1.2834158850233617</v>
      </c>
      <c r="CO16" s="64">
        <v>0.94230106355842291</v>
      </c>
      <c r="CP16" s="64">
        <v>1.2347728721310982</v>
      </c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0"/>
      <c r="DC16" s="180"/>
      <c r="DD16" s="180"/>
      <c r="DE16" s="180">
        <v>5.3312480175951604</v>
      </c>
      <c r="DF16" s="180">
        <v>1.4854364322756197</v>
      </c>
      <c r="DG16" s="180">
        <v>0.47963732302085765</v>
      </c>
      <c r="DH16" s="180">
        <v>0.24731575074820034</v>
      </c>
      <c r="DI16" s="180">
        <v>0.77177647357874413</v>
      </c>
      <c r="DJ16" s="180">
        <v>1.6206691979600754</v>
      </c>
      <c r="DK16" s="180">
        <v>6.604476520864127</v>
      </c>
      <c r="DL16" s="180">
        <f>IFERROR(VLOOKUP(A16,Обнов[],$A$2+3,FALSE),"-")</f>
        <v>2.1117083644623809</v>
      </c>
    </row>
    <row r="17" spans="1:116" ht="15.75" x14ac:dyDescent="0.25">
      <c r="A17" s="51" t="s">
        <v>16</v>
      </c>
      <c r="B17" s="52">
        <v>7.5175531931878004</v>
      </c>
      <c r="C17" s="52">
        <v>7.9668916003421302</v>
      </c>
      <c r="D17" s="52">
        <v>6.8073697956231101</v>
      </c>
      <c r="E17" s="52">
        <v>7.97190643142073</v>
      </c>
      <c r="F17" s="52">
        <v>9.9079827609335798</v>
      </c>
      <c r="G17" s="52">
        <v>10.0931579641009</v>
      </c>
      <c r="H17" s="52">
        <v>9.9069426811750194</v>
      </c>
      <c r="I17" s="52">
        <v>7.4096778419049798</v>
      </c>
      <c r="J17" s="52">
        <v>7.7417665140076997</v>
      </c>
      <c r="K17" s="52">
        <v>17.344326341824299</v>
      </c>
      <c r="L17" s="52">
        <v>14.751115344107699</v>
      </c>
      <c r="M17" s="52">
        <v>12.6542404740792</v>
      </c>
      <c r="N17" s="52">
        <v>10.670061052041426</v>
      </c>
      <c r="O17" s="52">
        <v>13.476148016195744</v>
      </c>
      <c r="P17" s="52">
        <v>12.022727303893966</v>
      </c>
      <c r="Q17" s="185">
        <v>8.3779550505579596</v>
      </c>
      <c r="R17" s="185">
        <v>9.9722224648485582</v>
      </c>
      <c r="S17" s="185">
        <v>11.86292678643613</v>
      </c>
      <c r="T17" s="185">
        <v>11.025431787895673</v>
      </c>
      <c r="U17" s="185">
        <v>10.58615848947686</v>
      </c>
      <c r="V17" s="185">
        <v>10.144071072163712</v>
      </c>
      <c r="W17" s="185">
        <v>9.9363693331122178</v>
      </c>
      <c r="X17" s="185">
        <v>7.6038699450978635</v>
      </c>
      <c r="Y17" s="185">
        <v>7.0281269698612254</v>
      </c>
      <c r="Z17" s="185">
        <v>3.6063359000370543</v>
      </c>
      <c r="AA17" s="185">
        <v>4.0774978321910087</v>
      </c>
      <c r="AB17" s="185">
        <v>3.0757449524051923</v>
      </c>
      <c r="AC17" s="185">
        <v>10.733759311525079</v>
      </c>
      <c r="AD17" s="185">
        <v>11.71488174904688</v>
      </c>
      <c r="AE17" s="185">
        <v>11.549840509989453</v>
      </c>
      <c r="AF17" s="185">
        <v>6.19197338111133</v>
      </c>
      <c r="AG17" s="185">
        <v>3.2796349045919491</v>
      </c>
      <c r="AH17" s="185">
        <v>2.3305471970390803</v>
      </c>
      <c r="AI17" s="185">
        <v>1.4138426714546286</v>
      </c>
      <c r="AJ17" s="185">
        <v>0.71448123748350245</v>
      </c>
      <c r="AK17" s="185">
        <v>0.50020493633326224</v>
      </c>
      <c r="AL17" s="185">
        <v>0.58270694394901723</v>
      </c>
      <c r="AM17" s="185">
        <f>IFERROR(VLOOKUP(A17,Обнов[],$A$1,FALSE),"-")</f>
        <v>0.9723618994181763</v>
      </c>
      <c r="AN17" s="42"/>
      <c r="AO17" s="57">
        <v>0.72953774713290642</v>
      </c>
      <c r="AP17" s="57">
        <v>1.08122119700955</v>
      </c>
      <c r="AQ17" s="57">
        <v>0.96969794057055803</v>
      </c>
      <c r="AR17" s="57">
        <v>0.60596930167228102</v>
      </c>
      <c r="AS17" s="57">
        <v>0.86015186519099796</v>
      </c>
      <c r="AT17" s="57">
        <v>0.97564370536268896</v>
      </c>
      <c r="AU17" s="57">
        <v>0.94279538042933597</v>
      </c>
      <c r="AV17" s="57">
        <v>0.90698243967321801</v>
      </c>
      <c r="AW17" s="57">
        <v>0.74729881265797105</v>
      </c>
      <c r="AX17" s="57">
        <v>0.90600361402114005</v>
      </c>
      <c r="AY17" s="57">
        <v>0.93656301056204105</v>
      </c>
      <c r="AZ17" s="57">
        <v>0.92687146386325603</v>
      </c>
      <c r="BA17" s="57">
        <v>0.88386661337987371</v>
      </c>
      <c r="BB17" s="57">
        <v>0.79757054117419801</v>
      </c>
      <c r="BC17" s="57">
        <v>0.91995940382446584</v>
      </c>
      <c r="BD17" s="179">
        <v>0.83261112445972696</v>
      </c>
      <c r="BE17" s="179">
        <v>0.87301271379568146</v>
      </c>
      <c r="BF17" s="179">
        <v>1.1972873527346599</v>
      </c>
      <c r="BG17" s="179">
        <v>1.1125702950656093</v>
      </c>
      <c r="BH17" s="179">
        <v>1.319302104643163</v>
      </c>
      <c r="BI17" s="179">
        <v>1.9390003510803731</v>
      </c>
      <c r="BJ17" s="179">
        <v>2.202378823008361</v>
      </c>
      <c r="BK17" s="179">
        <v>2.0763351585038841</v>
      </c>
      <c r="BL17" s="179">
        <v>1.9128628570790172</v>
      </c>
      <c r="BM17" s="179">
        <v>2.1086372607323915</v>
      </c>
      <c r="BN17" s="179">
        <v>2.0479359610984846</v>
      </c>
      <c r="BO17" s="179">
        <v>1.5125380823910579</v>
      </c>
      <c r="BP17" s="179">
        <v>3.1962817347554897</v>
      </c>
      <c r="BQ17" s="179">
        <v>4.1012694886841654</v>
      </c>
      <c r="BR17" s="179">
        <v>3.8415566876818561</v>
      </c>
      <c r="BS17" s="179">
        <v>3.3159266796367501</v>
      </c>
      <c r="BT17" s="179">
        <v>2.7450993482452586</v>
      </c>
      <c r="BU17" s="179">
        <v>2.12995216295863</v>
      </c>
      <c r="BV17" s="179">
        <v>1.3420399404858412</v>
      </c>
      <c r="BW17" s="179">
        <v>0.73173385547532088</v>
      </c>
      <c r="BX17" s="179">
        <v>0.55342983866880913</v>
      </c>
      <c r="BY17" s="179">
        <v>0.44367019910781924</v>
      </c>
      <c r="BZ17" s="179">
        <f>IFERROR(VLOOKUP(A17,Обнов[],$A$2,FALSE),"-")</f>
        <v>0.25758627092896469</v>
      </c>
      <c r="CA17" s="42"/>
      <c r="CB17" s="64">
        <v>0.72953774713290642</v>
      </c>
      <c r="CC17" s="64">
        <v>1.08122119700955</v>
      </c>
      <c r="CD17" s="64">
        <v>0.96969794057055803</v>
      </c>
      <c r="CE17" s="64">
        <v>0.60596930167228102</v>
      </c>
      <c r="CF17" s="64">
        <v>0.86015186519099796</v>
      </c>
      <c r="CG17" s="64">
        <v>0.97564370536268896</v>
      </c>
      <c r="CH17" s="64">
        <v>0.94279538042933597</v>
      </c>
      <c r="CI17" s="64">
        <v>0.90698243967321801</v>
      </c>
      <c r="CJ17" s="64">
        <v>0.74729881265797105</v>
      </c>
      <c r="CK17" s="64">
        <v>0.90600361402114005</v>
      </c>
      <c r="CL17" s="64">
        <v>0.93656301056204105</v>
      </c>
      <c r="CM17" s="64">
        <v>0.92687146386325603</v>
      </c>
      <c r="CN17" s="64">
        <v>0.88386661337987371</v>
      </c>
      <c r="CO17" s="64">
        <v>0.79757054117419801</v>
      </c>
      <c r="CP17" s="64">
        <v>0.91995940382446584</v>
      </c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0"/>
      <c r="DC17" s="180"/>
      <c r="DD17" s="180"/>
      <c r="DE17" s="180">
        <v>7.2181083567824498</v>
      </c>
      <c r="DF17" s="180">
        <v>6.51434449302005</v>
      </c>
      <c r="DG17" s="180">
        <v>3.4311548548594071</v>
      </c>
      <c r="DH17" s="180">
        <v>2.3680677176586924</v>
      </c>
      <c r="DI17" s="180">
        <v>1.0510993205462476</v>
      </c>
      <c r="DJ17" s="180">
        <v>2.0643980958432855</v>
      </c>
      <c r="DK17" s="180">
        <v>1.6774174020711772</v>
      </c>
      <c r="DL17" s="180">
        <f>IFERROR(VLOOKUP(A17,Обнов[],$A$2+3,FALSE),"-")</f>
        <v>3.7410351115560214</v>
      </c>
    </row>
    <row r="18" spans="1:116" ht="15.75" x14ac:dyDescent="0.25">
      <c r="A18" s="51" t="s">
        <v>17</v>
      </c>
      <c r="B18" s="52">
        <v>8.1779819815741206</v>
      </c>
      <c r="C18" s="52">
        <v>7.9023723913145201</v>
      </c>
      <c r="D18" s="52">
        <v>6.8581960393745502</v>
      </c>
      <c r="E18" s="52">
        <v>7.8109653390850697</v>
      </c>
      <c r="F18" s="52">
        <v>8.4350514086884694</v>
      </c>
      <c r="G18" s="52">
        <v>10.921038419241899</v>
      </c>
      <c r="H18" s="52">
        <v>9.1748503620110409</v>
      </c>
      <c r="I18" s="52">
        <v>5.2823668854395898</v>
      </c>
      <c r="J18" s="52">
        <v>10.2749803428042</v>
      </c>
      <c r="K18" s="52">
        <v>17.3330606777916</v>
      </c>
      <c r="L18" s="52">
        <v>13.9348314282347</v>
      </c>
      <c r="M18" s="52">
        <v>17.4409865415745</v>
      </c>
      <c r="N18" s="52">
        <v>12.76197904648923</v>
      </c>
      <c r="O18" s="52">
        <v>12.118003837006784</v>
      </c>
      <c r="P18" s="52">
        <v>13.979210694790222</v>
      </c>
      <c r="Q18" s="185">
        <v>13.752672491546299</v>
      </c>
      <c r="R18" s="185">
        <v>12.005219782068069</v>
      </c>
      <c r="S18" s="185">
        <v>12.179256837549131</v>
      </c>
      <c r="T18" s="185">
        <v>13.858806606146613</v>
      </c>
      <c r="U18" s="185">
        <v>12.560107835758481</v>
      </c>
      <c r="V18" s="185">
        <v>8.665234427613532</v>
      </c>
      <c r="W18" s="185">
        <v>8.5056291561849608</v>
      </c>
      <c r="X18" s="185">
        <v>9.4625803619516855</v>
      </c>
      <c r="Y18" s="185">
        <v>9.942282432047266</v>
      </c>
      <c r="Z18" s="185">
        <v>1.8679485533658691</v>
      </c>
      <c r="AA18" s="185">
        <v>2.3321734464996209</v>
      </c>
      <c r="AB18" s="185">
        <v>3.6728442875340046</v>
      </c>
      <c r="AC18" s="185">
        <v>23.73122227569527</v>
      </c>
      <c r="AD18" s="185">
        <v>17.725186088854283</v>
      </c>
      <c r="AE18" s="185">
        <v>13.520557396229961</v>
      </c>
      <c r="AF18" s="185">
        <v>8.4610480150598892</v>
      </c>
      <c r="AG18" s="185">
        <v>4.0976764641115127</v>
      </c>
      <c r="AH18" s="185">
        <v>4.8969020396961085</v>
      </c>
      <c r="AI18" s="185">
        <v>3.3886800555490879</v>
      </c>
      <c r="AJ18" s="185">
        <v>1.9075528373781159</v>
      </c>
      <c r="AK18" s="185">
        <v>1.447705726319636</v>
      </c>
      <c r="AL18" s="185">
        <v>1.2001181582165583</v>
      </c>
      <c r="AM18" s="185">
        <f>IFERROR(VLOOKUP(A18,Обнов[],$A$1,FALSE),"-")</f>
        <v>1.0552680133180394</v>
      </c>
      <c r="AN18" s="42"/>
      <c r="AO18" s="57">
        <v>1.0476813715921662</v>
      </c>
      <c r="AP18" s="57">
        <v>1.2062290954839601</v>
      </c>
      <c r="AQ18" s="57">
        <v>1.1872778366571499</v>
      </c>
      <c r="AR18" s="57">
        <v>0.97294889938571405</v>
      </c>
      <c r="AS18" s="57">
        <v>0.62030442965360599</v>
      </c>
      <c r="AT18" s="57">
        <v>0.73755585485764696</v>
      </c>
      <c r="AU18" s="57">
        <v>0.74394959941290395</v>
      </c>
      <c r="AV18" s="57">
        <v>1.03510489413563</v>
      </c>
      <c r="AW18" s="57">
        <v>1.11951431842146</v>
      </c>
      <c r="AX18" s="57">
        <v>1.6121598130617101</v>
      </c>
      <c r="AY18" s="57">
        <v>1.10415167784222</v>
      </c>
      <c r="AZ18" s="57">
        <v>1.27326071195209</v>
      </c>
      <c r="BA18" s="57">
        <v>1.6270255979063921</v>
      </c>
      <c r="BB18" s="57">
        <v>0.70464072202810157</v>
      </c>
      <c r="BC18" s="57">
        <v>1.6208459365914376</v>
      </c>
      <c r="BD18" s="179">
        <v>1.4485092752259801</v>
      </c>
      <c r="BE18" s="179">
        <v>1.4747158558414351</v>
      </c>
      <c r="BF18" s="179">
        <v>1.4994125298932455</v>
      </c>
      <c r="BG18" s="179">
        <v>1.9790185326785392</v>
      </c>
      <c r="BH18" s="179">
        <v>1.5744621998831698</v>
      </c>
      <c r="BI18" s="179">
        <v>2.8243560060728048</v>
      </c>
      <c r="BJ18" s="179">
        <v>2.5776397903158985</v>
      </c>
      <c r="BK18" s="179">
        <v>2.9275796808704651</v>
      </c>
      <c r="BL18" s="179">
        <v>0.47487386974424317</v>
      </c>
      <c r="BM18" s="179">
        <v>3.2542636801461886</v>
      </c>
      <c r="BN18" s="179">
        <v>2.2750554305992758</v>
      </c>
      <c r="BO18" s="179">
        <v>2.1684974677893547</v>
      </c>
      <c r="BP18" s="179">
        <v>4.3780558310150868</v>
      </c>
      <c r="BQ18" s="179">
        <v>4.1730141845664921</v>
      </c>
      <c r="BR18" s="179">
        <v>3.160610170157836</v>
      </c>
      <c r="BS18" s="179">
        <v>3.0973918153088</v>
      </c>
      <c r="BT18" s="179">
        <v>2.709580805942073</v>
      </c>
      <c r="BU18" s="179">
        <v>2.284868638846111</v>
      </c>
      <c r="BV18" s="179">
        <v>1.8977606471782438</v>
      </c>
      <c r="BW18" s="179">
        <v>1.0781074989677073</v>
      </c>
      <c r="BX18" s="179">
        <v>0.73141106630498587</v>
      </c>
      <c r="BY18" s="179">
        <v>0.77349820969858107</v>
      </c>
      <c r="BZ18" s="179">
        <f>IFERROR(VLOOKUP(A18,Обнов[],$A$2,FALSE),"-")</f>
        <v>1.50273572014141</v>
      </c>
      <c r="CA18" s="42"/>
      <c r="CB18" s="64">
        <v>1.0476813715921662</v>
      </c>
      <c r="CC18" s="64">
        <v>1.2062290954839601</v>
      </c>
      <c r="CD18" s="64">
        <v>1.1872778366571499</v>
      </c>
      <c r="CE18" s="64">
        <v>0.97294889938571405</v>
      </c>
      <c r="CF18" s="64">
        <v>0.62030442965360599</v>
      </c>
      <c r="CG18" s="64">
        <v>0.73755585485764696</v>
      </c>
      <c r="CH18" s="64">
        <v>0.74394959941290395</v>
      </c>
      <c r="CI18" s="64">
        <v>1.03510489413563</v>
      </c>
      <c r="CJ18" s="64">
        <v>1.11951431842146</v>
      </c>
      <c r="CK18" s="64">
        <v>1.6121598130617101</v>
      </c>
      <c r="CL18" s="64">
        <v>1.10415167784222</v>
      </c>
      <c r="CM18" s="64">
        <v>1.27326071195209</v>
      </c>
      <c r="CN18" s="64">
        <v>1.6270255979063921</v>
      </c>
      <c r="CO18" s="64">
        <v>0.70464072202810157</v>
      </c>
      <c r="CP18" s="64">
        <v>1.6208459365914376</v>
      </c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0"/>
      <c r="DC18" s="180"/>
      <c r="DD18" s="180"/>
      <c r="DE18" s="180">
        <v>8.6739264864341408</v>
      </c>
      <c r="DF18" s="180">
        <v>9.6412168174246275</v>
      </c>
      <c r="DG18" s="180">
        <v>5.1114031376000515</v>
      </c>
      <c r="DH18" s="180">
        <v>5.2915840784533454</v>
      </c>
      <c r="DI18" s="180">
        <v>5.3387938490232569</v>
      </c>
      <c r="DJ18" s="180">
        <v>3.6039922157085167</v>
      </c>
      <c r="DK18" s="180">
        <v>4.2853177537314338</v>
      </c>
      <c r="DL18" s="180">
        <f>IFERROR(VLOOKUP(A18,Обнов[],$A$2+3,FALSE),"-")</f>
        <v>4.4101809873866618</v>
      </c>
    </row>
    <row r="19" spans="1:116" ht="15.75" x14ac:dyDescent="0.25">
      <c r="A19" s="51" t="s">
        <v>18</v>
      </c>
      <c r="B19" s="52">
        <v>7.4763949956429698</v>
      </c>
      <c r="C19" s="52">
        <v>8.6451428872989808</v>
      </c>
      <c r="D19" s="52">
        <v>7.6908339181477396</v>
      </c>
      <c r="E19" s="52">
        <v>9.2237878552209693</v>
      </c>
      <c r="F19" s="52">
        <v>9.9571922890784101</v>
      </c>
      <c r="G19" s="52">
        <v>11.4508127287514</v>
      </c>
      <c r="H19" s="52">
        <v>11.032232785916699</v>
      </c>
      <c r="I19" s="52">
        <v>5.8892974803371301</v>
      </c>
      <c r="J19" s="52">
        <v>8.6805901465003394</v>
      </c>
      <c r="K19" s="52">
        <v>16.688375448631898</v>
      </c>
      <c r="L19" s="52">
        <v>15.410186318802801</v>
      </c>
      <c r="M19" s="52">
        <v>16.1964470968406</v>
      </c>
      <c r="N19" s="52">
        <v>15.843454238541016</v>
      </c>
      <c r="O19" s="52">
        <v>15.496853814044998</v>
      </c>
      <c r="P19" s="52">
        <v>14.427567951367987</v>
      </c>
      <c r="Q19" s="185">
        <v>12.9724595433792</v>
      </c>
      <c r="R19" s="185">
        <v>7.8272597053823549</v>
      </c>
      <c r="S19" s="185">
        <v>10.931823943398802</v>
      </c>
      <c r="T19" s="185">
        <v>12.879747798579453</v>
      </c>
      <c r="U19" s="185">
        <v>12.401636205363294</v>
      </c>
      <c r="V19" s="185">
        <v>6.4994169115182894</v>
      </c>
      <c r="W19" s="185">
        <v>12.259709853959459</v>
      </c>
      <c r="X19" s="185">
        <v>4.9730417686445243</v>
      </c>
      <c r="Y19" s="185">
        <v>3.8757650726738997</v>
      </c>
      <c r="Z19" s="185">
        <v>7.491549719921796</v>
      </c>
      <c r="AA19" s="185">
        <v>1.2503427456179694</v>
      </c>
      <c r="AB19" s="185">
        <v>1.4787993388824707</v>
      </c>
      <c r="AC19" s="185">
        <v>20.209407560741088</v>
      </c>
      <c r="AD19" s="185">
        <v>17.823726018456806</v>
      </c>
      <c r="AE19" s="185">
        <v>12.931038540199207</v>
      </c>
      <c r="AF19" s="185">
        <v>10.5486833381424</v>
      </c>
      <c r="AG19" s="185">
        <v>4.7906258265615982</v>
      </c>
      <c r="AH19" s="185">
        <v>4.4235006258925429</v>
      </c>
      <c r="AI19" s="185">
        <v>2.9836998242103978</v>
      </c>
      <c r="AJ19" s="185">
        <v>1.6580701379106733</v>
      </c>
      <c r="AK19" s="185">
        <v>0.55167030273486728</v>
      </c>
      <c r="AL19" s="185">
        <v>0.61272711328040608</v>
      </c>
      <c r="AM19" s="185">
        <f>IFERROR(VLOOKUP(A19,Обнов[],$A$1,FALSE),"-")</f>
        <v>1.2713458320022202</v>
      </c>
      <c r="AN19" s="42"/>
      <c r="AO19" s="57">
        <v>0.1</v>
      </c>
      <c r="AP19" s="57">
        <v>1.58176402237775</v>
      </c>
      <c r="AQ19" s="57">
        <v>2.0466599506452399</v>
      </c>
      <c r="AR19" s="57">
        <v>1.1246667459809701</v>
      </c>
      <c r="AS19" s="57">
        <v>1.4410295353363101</v>
      </c>
      <c r="AT19" s="57">
        <v>0.94721651859657996</v>
      </c>
      <c r="AU19" s="57">
        <v>1.5685547733056</v>
      </c>
      <c r="AV19" s="57">
        <v>2.4213452143595098</v>
      </c>
      <c r="AW19" s="57">
        <v>1.92536950675421</v>
      </c>
      <c r="AX19" s="57">
        <v>1.67283155808185</v>
      </c>
      <c r="AY19" s="57">
        <v>1.9759624615186699</v>
      </c>
      <c r="AZ19" s="57">
        <v>1.4339153125025299</v>
      </c>
      <c r="BA19" s="57">
        <v>1.1241493431047458</v>
      </c>
      <c r="BB19" s="57">
        <v>1.5200902272015202</v>
      </c>
      <c r="BC19" s="57">
        <v>1.3176068548799991</v>
      </c>
      <c r="BD19" s="179">
        <v>1.4402234726941701</v>
      </c>
      <c r="BE19" s="179">
        <v>1.4595401746571814</v>
      </c>
      <c r="BF19" s="179">
        <v>1.3542112123250334</v>
      </c>
      <c r="BG19" s="179">
        <v>1.8212596596788437</v>
      </c>
      <c r="BH19" s="179">
        <v>2.4105670095288882</v>
      </c>
      <c r="BI19" s="179">
        <v>2.9139281543413529</v>
      </c>
      <c r="BJ19" s="179">
        <v>3.2315363323857711</v>
      </c>
      <c r="BK19" s="179">
        <v>3.6571345957050871</v>
      </c>
      <c r="BL19" s="179">
        <v>2.6512685760956627</v>
      </c>
      <c r="BM19" s="179">
        <v>3.3567301553501196</v>
      </c>
      <c r="BN19" s="179">
        <v>2.7701593836674427</v>
      </c>
      <c r="BO19" s="179">
        <v>3.4421309666358764</v>
      </c>
      <c r="BP19" s="179">
        <v>3.6613880555851637</v>
      </c>
      <c r="BQ19" s="179">
        <v>4.7937687572899996</v>
      </c>
      <c r="BR19" s="179">
        <v>5.2514408384170759</v>
      </c>
      <c r="BS19" s="179">
        <v>4.9432327908675502</v>
      </c>
      <c r="BT19" s="179">
        <v>4.8323564393405096</v>
      </c>
      <c r="BU19" s="179">
        <v>4.646207065009591</v>
      </c>
      <c r="BV19" s="179">
        <v>3.1251262021016259</v>
      </c>
      <c r="BW19" s="179">
        <v>1.2095953092458709</v>
      </c>
      <c r="BX19" s="179">
        <v>1.5695609008250839</v>
      </c>
      <c r="BY19" s="179">
        <v>1.4878312634117836</v>
      </c>
      <c r="BZ19" s="179">
        <f>IFERROR(VLOOKUP(A19,Обнов[],$A$2,FALSE),"-")</f>
        <v>1.2548238692883764</v>
      </c>
      <c r="CA19" s="42"/>
      <c r="CB19" s="64">
        <v>0.1</v>
      </c>
      <c r="CC19" s="64">
        <v>1.58176402237775</v>
      </c>
      <c r="CD19" s="64">
        <v>2.0466599506452399</v>
      </c>
      <c r="CE19" s="64">
        <v>1.1246667459809701</v>
      </c>
      <c r="CF19" s="64">
        <v>1.4410295353363101</v>
      </c>
      <c r="CG19" s="64">
        <v>0.94721651859657996</v>
      </c>
      <c r="CH19" s="64">
        <v>1.5685547733056</v>
      </c>
      <c r="CI19" s="64">
        <v>2.4213452143595098</v>
      </c>
      <c r="CJ19" s="64">
        <v>1.92536950675421</v>
      </c>
      <c r="CK19" s="64">
        <v>1.67283155808185</v>
      </c>
      <c r="CL19" s="64">
        <v>1.9759624615186699</v>
      </c>
      <c r="CM19" s="64">
        <v>1.4339153125025299</v>
      </c>
      <c r="CN19" s="64">
        <v>1.1241493431047458</v>
      </c>
      <c r="CO19" s="64">
        <v>1.5200902272015202</v>
      </c>
      <c r="CP19" s="64">
        <v>1.3176068548799991</v>
      </c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0"/>
      <c r="DC19" s="180"/>
      <c r="DD19" s="180"/>
      <c r="DE19" s="180">
        <v>17.421675000330598</v>
      </c>
      <c r="DF19" s="180">
        <v>13.023963553461053</v>
      </c>
      <c r="DG19" s="180">
        <v>8.6149779986055854</v>
      </c>
      <c r="DH19" s="180">
        <v>5.6551722648192575</v>
      </c>
      <c r="DI19" s="180">
        <v>2.1942196925126809</v>
      </c>
      <c r="DJ19" s="180">
        <v>2.5324802144050866</v>
      </c>
      <c r="DK19" s="180">
        <v>2.4851624079089509</v>
      </c>
      <c r="DL19" s="180">
        <f>IFERROR(VLOOKUP(A19,Обнов[],$A$2+3,FALSE),"-")</f>
        <v>2.1716413502078642</v>
      </c>
    </row>
    <row r="20" spans="1:116" ht="15.75" x14ac:dyDescent="0.25">
      <c r="A20" s="51" t="s">
        <v>19</v>
      </c>
      <c r="B20" s="52">
        <v>7.0656662918897197</v>
      </c>
      <c r="C20" s="52">
        <v>7.7537119024776402</v>
      </c>
      <c r="D20" s="52">
        <v>5.8984277700818497</v>
      </c>
      <c r="E20" s="52">
        <v>7.3480388402817196</v>
      </c>
      <c r="F20" s="52">
        <v>9.53129697376861</v>
      </c>
      <c r="G20" s="52">
        <v>10.558531091243101</v>
      </c>
      <c r="H20" s="52">
        <v>7.5104945673794496</v>
      </c>
      <c r="I20" s="52">
        <v>7.0670681739844197</v>
      </c>
      <c r="J20" s="52">
        <v>10.8877080989246</v>
      </c>
      <c r="K20" s="52">
        <v>17.485902120662502</v>
      </c>
      <c r="L20" s="52">
        <v>16.562365568599098</v>
      </c>
      <c r="M20" s="52">
        <v>17.162609628003601</v>
      </c>
      <c r="N20" s="52">
        <v>16.373063395194826</v>
      </c>
      <c r="O20" s="52">
        <v>11.26132089587797</v>
      </c>
      <c r="P20" s="52">
        <v>12.62234897223815</v>
      </c>
      <c r="Q20" s="185">
        <v>13.3463556894097</v>
      </c>
      <c r="R20" s="185">
        <v>15.28094836306323</v>
      </c>
      <c r="S20" s="185">
        <v>11.840398767895548</v>
      </c>
      <c r="T20" s="185">
        <v>10.639288707400459</v>
      </c>
      <c r="U20" s="185">
        <v>8.3838234419047346</v>
      </c>
      <c r="V20" s="185">
        <v>9.2443118219654661</v>
      </c>
      <c r="W20" s="185">
        <v>11.108471465362385</v>
      </c>
      <c r="X20" s="185">
        <v>9.7757727205321672</v>
      </c>
      <c r="Y20" s="185">
        <v>8.0232242604295969</v>
      </c>
      <c r="Z20" s="185">
        <v>7.9278138090703951</v>
      </c>
      <c r="AA20" s="185">
        <v>5.1084501421696222</v>
      </c>
      <c r="AB20" s="185">
        <v>3.3567826537071497</v>
      </c>
      <c r="AC20" s="185">
        <v>16.217558347349382</v>
      </c>
      <c r="AD20" s="185">
        <v>14.862104505955465</v>
      </c>
      <c r="AE20" s="185">
        <v>14.851448062152443</v>
      </c>
      <c r="AF20" s="185">
        <v>12.8341744617014</v>
      </c>
      <c r="AG20" s="185">
        <v>3.9697842652376361</v>
      </c>
      <c r="AH20" s="185">
        <v>3.2228671171753778</v>
      </c>
      <c r="AI20" s="185">
        <v>2.1735383336711935</v>
      </c>
      <c r="AJ20" s="185">
        <v>1.0121292872430743</v>
      </c>
      <c r="AK20" s="185">
        <v>1.0521727324148551</v>
      </c>
      <c r="AL20" s="185">
        <v>1.313420370875988</v>
      </c>
      <c r="AM20" s="185">
        <f>IFERROR(VLOOKUP(A20,Обнов[],$A$1,FALSE),"-")</f>
        <v>1.3323559851956392</v>
      </c>
      <c r="AN20" s="42"/>
      <c r="AO20" s="57">
        <v>1.5729005821652551</v>
      </c>
      <c r="AP20" s="57">
        <v>1.1386583734662501</v>
      </c>
      <c r="AQ20" s="57">
        <v>0.26745975944738198</v>
      </c>
      <c r="AR20" s="57">
        <v>0.3</v>
      </c>
      <c r="AS20" s="57">
        <v>1.1451568906033001</v>
      </c>
      <c r="AT20" s="57">
        <v>2.2388130005166902</v>
      </c>
      <c r="AU20" s="57">
        <v>0.33161905654306101</v>
      </c>
      <c r="AV20" s="57">
        <v>1.0523092772082501</v>
      </c>
      <c r="AW20" s="57">
        <v>0.94417296767287395</v>
      </c>
      <c r="AX20" s="57">
        <v>1.00082683224703</v>
      </c>
      <c r="AY20" s="57">
        <v>1.15689373599754</v>
      </c>
      <c r="AZ20" s="57">
        <v>1.3668975051596299</v>
      </c>
      <c r="BA20" s="57">
        <v>1.17831599456346</v>
      </c>
      <c r="BB20" s="57">
        <v>1.0115658877071698</v>
      </c>
      <c r="BC20" s="57">
        <v>0.9446002471681092</v>
      </c>
      <c r="BD20" s="179">
        <v>1.0867185537094799</v>
      </c>
      <c r="BE20" s="179">
        <v>1.5734649758290788</v>
      </c>
      <c r="BF20" s="179">
        <v>1.5623131924125073</v>
      </c>
      <c r="BG20" s="179">
        <v>0.85006842412878758</v>
      </c>
      <c r="BH20" s="179">
        <v>2.2108113222131638</v>
      </c>
      <c r="BI20" s="179">
        <v>2.180096840490747</v>
      </c>
      <c r="BJ20" s="179">
        <v>2.6525862570111061</v>
      </c>
      <c r="BK20" s="179">
        <v>2.3591692517579816</v>
      </c>
      <c r="BL20" s="179">
        <v>2.4859078314411076</v>
      </c>
      <c r="BM20" s="179">
        <v>2.4448065411372291</v>
      </c>
      <c r="BN20" s="179">
        <v>2.3085840577190031</v>
      </c>
      <c r="BO20" s="179">
        <v>1.6227441978125856</v>
      </c>
      <c r="BP20" s="179">
        <v>2.5043378570747863</v>
      </c>
      <c r="BQ20" s="179">
        <v>3.0410238966330874</v>
      </c>
      <c r="BR20" s="179">
        <v>3.0072531375744473</v>
      </c>
      <c r="BS20" s="179">
        <v>2.6267817027325999</v>
      </c>
      <c r="BT20" s="179">
        <v>2.9772387745372342</v>
      </c>
      <c r="BU20" s="179">
        <v>2.8958839751841934</v>
      </c>
      <c r="BV20" s="179">
        <v>1.137156733933496</v>
      </c>
      <c r="BW20" s="179">
        <v>0.68427482591868782</v>
      </c>
      <c r="BX20" s="179">
        <v>1.0186217334826546</v>
      </c>
      <c r="BY20" s="179">
        <v>1.5706991671912471</v>
      </c>
      <c r="BZ20" s="179">
        <f>IFERROR(VLOOKUP(A20,Обнов[],$A$2,FALSE),"-")</f>
        <v>0.77227851475172549</v>
      </c>
      <c r="CA20" s="42"/>
      <c r="CB20" s="64">
        <v>1.5729005821652551</v>
      </c>
      <c r="CC20" s="64">
        <v>1.1386583734662501</v>
      </c>
      <c r="CD20" s="64">
        <v>0.26745975944738198</v>
      </c>
      <c r="CE20" s="64">
        <v>0.3</v>
      </c>
      <c r="CF20" s="64">
        <v>1.1451568906033001</v>
      </c>
      <c r="CG20" s="64">
        <v>2.2388130005166902</v>
      </c>
      <c r="CH20" s="64">
        <v>0.33161905654306101</v>
      </c>
      <c r="CI20" s="64">
        <v>1.0523092772082501</v>
      </c>
      <c r="CJ20" s="64">
        <v>0.94417296767287395</v>
      </c>
      <c r="CK20" s="64">
        <v>1.00082683224703</v>
      </c>
      <c r="CL20" s="64">
        <v>1.15689373599754</v>
      </c>
      <c r="CM20" s="64">
        <v>1.3668975051596299</v>
      </c>
      <c r="CN20" s="64">
        <v>1.17831599456346</v>
      </c>
      <c r="CO20" s="64">
        <v>1.0115658877071698</v>
      </c>
      <c r="CP20" s="64">
        <v>0.9446002471681092</v>
      </c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0"/>
      <c r="DC20" s="180"/>
      <c r="DD20" s="180"/>
      <c r="DE20" s="180">
        <v>9.0482833110089</v>
      </c>
      <c r="DF20" s="180">
        <v>12.06458970570762</v>
      </c>
      <c r="DG20" s="180">
        <v>8.7196202281911095</v>
      </c>
      <c r="DH20" s="180">
        <v>6.544370190142673</v>
      </c>
      <c r="DI20" s="180">
        <v>3.1185541581680964</v>
      </c>
      <c r="DJ20" s="180">
        <v>4.3356991982971653</v>
      </c>
      <c r="DK20" s="180">
        <v>3.0884647348484271</v>
      </c>
      <c r="DL20" s="180">
        <f>IFERROR(VLOOKUP(A20,Обнов[],$A$2+3,FALSE),"-")</f>
        <v>2.9951089759932716</v>
      </c>
    </row>
    <row r="21" spans="1:116" ht="15.75" x14ac:dyDescent="0.25">
      <c r="A21" s="51" t="s">
        <v>20</v>
      </c>
      <c r="B21" s="52">
        <v>5.8325463389943497</v>
      </c>
      <c r="C21" s="52">
        <v>5.6458488443477997</v>
      </c>
      <c r="D21" s="52">
        <v>5.6572294044792599</v>
      </c>
      <c r="E21" s="52">
        <v>5.7826692024604096</v>
      </c>
      <c r="F21" s="52">
        <v>5.9869363802814304</v>
      </c>
      <c r="G21" s="52">
        <v>6.2382602334048904</v>
      </c>
      <c r="H21" s="52">
        <v>6.2268905933693102</v>
      </c>
      <c r="I21" s="52">
        <v>5.2175976210556296</v>
      </c>
      <c r="J21" s="52">
        <v>5.7680226255591398</v>
      </c>
      <c r="K21" s="52">
        <v>7.5363154937908901</v>
      </c>
      <c r="L21" s="52">
        <v>8.2404388882188897</v>
      </c>
      <c r="M21" s="52">
        <v>8.7413575706946691</v>
      </c>
      <c r="N21" s="52">
        <v>8.4191571263012115</v>
      </c>
      <c r="O21" s="52">
        <v>8.5463844027627509</v>
      </c>
      <c r="P21" s="52">
        <v>8.5228494496163805</v>
      </c>
      <c r="Q21" s="185">
        <v>8.5390573878315692</v>
      </c>
      <c r="R21" s="185">
        <v>8.4749803872973306</v>
      </c>
      <c r="S21" s="185">
        <v>9.4220372578607439</v>
      </c>
      <c r="T21" s="185">
        <v>8.5205237304540589</v>
      </c>
      <c r="U21" s="185">
        <v>8.4025117580055362</v>
      </c>
      <c r="V21" s="185">
        <v>8.3828821765202779</v>
      </c>
      <c r="W21" s="185">
        <v>8.3883666762727032</v>
      </c>
      <c r="X21" s="185">
        <v>8.3710561226396418</v>
      </c>
      <c r="Y21" s="185">
        <v>7.8239532214975966</v>
      </c>
      <c r="Z21" s="185">
        <v>6.3126202297850611</v>
      </c>
      <c r="AA21" s="185">
        <v>6.2976126850634504</v>
      </c>
      <c r="AB21" s="185">
        <v>6.3452193004321789</v>
      </c>
      <c r="AC21" s="185">
        <v>8.7427644347294464</v>
      </c>
      <c r="AD21" s="185">
        <v>10.064299679957239</v>
      </c>
      <c r="AE21" s="185">
        <v>10.032226483026802</v>
      </c>
      <c r="AF21" s="185">
        <v>9.5963532671493592</v>
      </c>
      <c r="AG21" s="185">
        <v>3.6659208385016009</v>
      </c>
      <c r="AH21" s="185">
        <v>5.3141418653689865</v>
      </c>
      <c r="AI21" s="185">
        <v>2.6862418039766527</v>
      </c>
      <c r="AJ21" s="185">
        <v>0.98899340341326269</v>
      </c>
      <c r="AK21" s="185">
        <v>1.1435769155806284</v>
      </c>
      <c r="AL21" s="185">
        <v>1.01202230919722</v>
      </c>
      <c r="AM21" s="185">
        <f>IFERROR(VLOOKUP(A21,Обнов[],$A$1,FALSE),"-")</f>
        <v>0.3970708968155291</v>
      </c>
      <c r="AN21" s="42"/>
      <c r="AO21" s="57">
        <v>1.4382327486729747</v>
      </c>
      <c r="AP21" s="57">
        <v>0.1</v>
      </c>
      <c r="AQ21" s="57">
        <v>0.1</v>
      </c>
      <c r="AR21" s="57">
        <v>0.1</v>
      </c>
      <c r="AS21" s="57" t="s">
        <v>56</v>
      </c>
      <c r="AT21" s="57">
        <v>0.2</v>
      </c>
      <c r="AU21" s="57">
        <v>0.05</v>
      </c>
      <c r="AV21" s="57">
        <v>0.198438745490225</v>
      </c>
      <c r="AW21" s="57" t="s">
        <v>56</v>
      </c>
      <c r="AX21" s="57">
        <v>0.4</v>
      </c>
      <c r="AY21" s="57" t="s">
        <v>56</v>
      </c>
      <c r="AZ21" s="57">
        <v>0.2</v>
      </c>
      <c r="BA21" s="57">
        <v>0.25</v>
      </c>
      <c r="BB21" s="57">
        <v>0.15</v>
      </c>
      <c r="BC21" s="57">
        <v>0.25</v>
      </c>
      <c r="BD21" s="179">
        <v>0.25</v>
      </c>
      <c r="BE21" s="179">
        <v>0.25</v>
      </c>
      <c r="BF21" s="179">
        <v>0.25</v>
      </c>
      <c r="BG21" s="179">
        <v>0.66800813023026584</v>
      </c>
      <c r="BH21" s="179">
        <v>0.23117994704329056</v>
      </c>
      <c r="BI21" s="179">
        <v>0.25</v>
      </c>
      <c r="BJ21" s="179">
        <v>0.25</v>
      </c>
      <c r="BK21" s="179">
        <v>0.25</v>
      </c>
      <c r="BL21" s="179" t="s">
        <v>56</v>
      </c>
      <c r="BM21" s="179">
        <v>0.84997720086636708</v>
      </c>
      <c r="BN21" s="179">
        <v>0.25</v>
      </c>
      <c r="BO21" s="179">
        <v>0.25</v>
      </c>
      <c r="BP21" s="179">
        <v>0.25</v>
      </c>
      <c r="BQ21" s="179">
        <v>0.20161290322580644</v>
      </c>
      <c r="BR21" s="179">
        <v>0.2</v>
      </c>
      <c r="BS21" s="179">
        <v>0</v>
      </c>
      <c r="BT21" s="179">
        <v>0</v>
      </c>
      <c r="BU21" s="179">
        <v>0</v>
      </c>
      <c r="BV21" s="179">
        <v>0</v>
      </c>
      <c r="BW21" s="179">
        <v>0</v>
      </c>
      <c r="BX21" s="179">
        <v>0</v>
      </c>
      <c r="BY21" s="179">
        <v>0</v>
      </c>
      <c r="BZ21" s="179">
        <f>IFERROR(VLOOKUP(A21,Обнов[],$A$2,FALSE),"-")</f>
        <v>0</v>
      </c>
      <c r="CA21" s="42"/>
      <c r="CB21" s="64">
        <v>1.4382327486729747</v>
      </c>
      <c r="CC21" s="64">
        <v>0.1</v>
      </c>
      <c r="CD21" s="64">
        <v>0.1</v>
      </c>
      <c r="CE21" s="64">
        <v>0.1</v>
      </c>
      <c r="CF21" s="64" t="s">
        <v>56</v>
      </c>
      <c r="CG21" s="64">
        <v>0.2</v>
      </c>
      <c r="CH21" s="64">
        <v>0.05</v>
      </c>
      <c r="CI21" s="64">
        <v>0.198438745490225</v>
      </c>
      <c r="CJ21" s="64" t="s">
        <v>56</v>
      </c>
      <c r="CK21" s="64">
        <v>0.4</v>
      </c>
      <c r="CL21" s="64" t="s">
        <v>56</v>
      </c>
      <c r="CM21" s="64">
        <v>0.2</v>
      </c>
      <c r="CN21" s="64">
        <v>0.25</v>
      </c>
      <c r="CO21" s="64">
        <v>0.15</v>
      </c>
      <c r="CP21" s="64">
        <v>0.25</v>
      </c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0"/>
      <c r="DC21" s="180"/>
      <c r="DD21" s="180"/>
      <c r="DE21" s="180">
        <v>3.43490544537508</v>
      </c>
      <c r="DF21" s="180">
        <v>4.1092392495878398</v>
      </c>
      <c r="DG21" s="180">
        <v>3.1990625436604971</v>
      </c>
      <c r="DH21" s="180">
        <v>3.1565935685619699</v>
      </c>
      <c r="DI21" s="180">
        <v>3.165356669371302</v>
      </c>
      <c r="DJ21" s="180">
        <v>3.1796813351521078</v>
      </c>
      <c r="DK21" s="180">
        <v>2.9999999999999996</v>
      </c>
      <c r="DL21" s="180">
        <f>IFERROR(VLOOKUP(A21,Обнов[],$A$2+3,FALSE),"-")</f>
        <v>3.3155099160553876</v>
      </c>
    </row>
    <row r="22" spans="1:116" ht="15.75" x14ac:dyDescent="0.25">
      <c r="A22" s="53" t="s">
        <v>21</v>
      </c>
      <c r="B22" s="52">
        <v>7.2617047120418796</v>
      </c>
      <c r="C22" s="52">
        <v>7.6753335737468502</v>
      </c>
      <c r="D22" s="52">
        <v>6.57421045588542</v>
      </c>
      <c r="E22" s="52">
        <v>8.3482500028824393</v>
      </c>
      <c r="F22" s="52">
        <v>11.9946114898662</v>
      </c>
      <c r="G22" s="52">
        <v>10.355367594003001</v>
      </c>
      <c r="H22" s="52">
        <v>11.852873107701599</v>
      </c>
      <c r="I22" s="52">
        <v>7.2642905033303498</v>
      </c>
      <c r="J22" s="52">
        <v>12.067656918722699</v>
      </c>
      <c r="K22" s="52">
        <v>15.415910954779999</v>
      </c>
      <c r="L22" s="52">
        <v>17.780955328403401</v>
      </c>
      <c r="M22" s="52">
        <v>19.680419275545699</v>
      </c>
      <c r="N22" s="52">
        <v>19.364559694963166</v>
      </c>
      <c r="O22" s="52">
        <v>17.812383875144704</v>
      </c>
      <c r="P22" s="52">
        <v>16.513916970725724</v>
      </c>
      <c r="Q22" s="185">
        <v>14.6959357708601</v>
      </c>
      <c r="R22" s="185">
        <v>14.600634087722417</v>
      </c>
      <c r="S22" s="185">
        <v>14.786200930377813</v>
      </c>
      <c r="T22" s="185">
        <v>14.394458707409363</v>
      </c>
      <c r="U22" s="185">
        <v>14.356284586474109</v>
      </c>
      <c r="V22" s="185">
        <v>13.720442603197233</v>
      </c>
      <c r="W22" s="185">
        <v>11.391950889700706</v>
      </c>
      <c r="X22" s="185">
        <v>11.855283656159031</v>
      </c>
      <c r="Y22" s="185">
        <v>7.954091526245529</v>
      </c>
      <c r="Z22" s="185">
        <v>6.7807456394556809</v>
      </c>
      <c r="AA22" s="185">
        <v>4.8566119101784899</v>
      </c>
      <c r="AB22" s="185">
        <v>5.3234379051075962</v>
      </c>
      <c r="AC22" s="185">
        <v>16.974849995948841</v>
      </c>
      <c r="AD22" s="185">
        <v>12.624576235324065</v>
      </c>
      <c r="AE22" s="185">
        <v>11.987943714293692</v>
      </c>
      <c r="AF22" s="185">
        <v>8.2406297906507309</v>
      </c>
      <c r="AG22" s="185">
        <v>6.2576219803259381</v>
      </c>
      <c r="AH22" s="185">
        <v>6.8460860872435454</v>
      </c>
      <c r="AI22" s="185">
        <v>5.6815318844650982</v>
      </c>
      <c r="AJ22" s="185">
        <v>5.8679653679653683</v>
      </c>
      <c r="AK22" s="185">
        <v>4.4114338823771506</v>
      </c>
      <c r="AL22" s="185">
        <v>1.8814898003138369</v>
      </c>
      <c r="AM22" s="185">
        <f>IFERROR(VLOOKUP(A22,Обнов[],$A$1,FALSE),"-")</f>
        <v>7.1958146487294465</v>
      </c>
      <c r="AN22" s="42"/>
      <c r="AO22" s="57">
        <v>1.3222392051967902</v>
      </c>
      <c r="AP22" s="57">
        <v>2</v>
      </c>
      <c r="AQ22" s="57">
        <v>1.8419936817625799</v>
      </c>
      <c r="AR22" s="57">
        <v>1.7567567567567599</v>
      </c>
      <c r="AS22" s="57">
        <v>0.775704007670037</v>
      </c>
      <c r="AT22" s="57">
        <v>0.61874476878007101</v>
      </c>
      <c r="AU22" s="57">
        <v>0.5</v>
      </c>
      <c r="AV22" s="57">
        <v>0.5</v>
      </c>
      <c r="AW22" s="57">
        <v>0.73607510080988303</v>
      </c>
      <c r="AX22" s="57">
        <v>1.44144182044984</v>
      </c>
      <c r="AY22" s="57">
        <v>1.24965840868355</v>
      </c>
      <c r="AZ22" s="57">
        <v>0.75</v>
      </c>
      <c r="BA22" s="57">
        <v>1.1505866977965573</v>
      </c>
      <c r="BB22" s="57">
        <v>2.2999999999999998</v>
      </c>
      <c r="BC22" s="57">
        <v>0.68588162284293874</v>
      </c>
      <c r="BD22" s="179">
        <v>0.72120812424053804</v>
      </c>
      <c r="BE22" s="179">
        <v>1.1947595680798004</v>
      </c>
      <c r="BF22" s="179">
        <v>0.82253782398999209</v>
      </c>
      <c r="BG22" s="179">
        <v>0.74999999999999978</v>
      </c>
      <c r="BH22" s="179">
        <v>0.75000000000000011</v>
      </c>
      <c r="BI22" s="179">
        <v>0.75</v>
      </c>
      <c r="BJ22" s="179">
        <v>2.6186145977340467</v>
      </c>
      <c r="BK22" s="179">
        <v>2.729668923736122</v>
      </c>
      <c r="BL22" s="179">
        <v>3.2337652946438817</v>
      </c>
      <c r="BM22" s="179">
        <v>1.4739929959895988</v>
      </c>
      <c r="BN22" s="179">
        <v>0.74999999999999978</v>
      </c>
      <c r="BO22" s="179">
        <v>0.75</v>
      </c>
      <c r="BP22" s="179">
        <v>4.7641341503395402</v>
      </c>
      <c r="BQ22" s="179">
        <v>3.1753864049095575</v>
      </c>
      <c r="BR22" s="179">
        <v>1.9221717451685769</v>
      </c>
      <c r="BS22" s="179">
        <v>3.2665727473620398</v>
      </c>
      <c r="BT22" s="179">
        <v>2.9925734049938533</v>
      </c>
      <c r="BU22" s="179">
        <v>3.2</v>
      </c>
      <c r="BV22" s="179">
        <v>3.2311482955093935</v>
      </c>
      <c r="BW22" s="179">
        <v>2.7001132093645421</v>
      </c>
      <c r="BX22" s="179">
        <v>2.2893347110927191</v>
      </c>
      <c r="BY22" s="179">
        <v>1.6018625561978161</v>
      </c>
      <c r="BZ22" s="179">
        <f>IFERROR(VLOOKUP(A22,Обнов[],$A$2,FALSE),"-")</f>
        <v>1.8940465161189004</v>
      </c>
      <c r="CA22" s="42"/>
      <c r="CB22" s="64">
        <v>1.3222392051967902</v>
      </c>
      <c r="CC22" s="64">
        <v>2</v>
      </c>
      <c r="CD22" s="64">
        <v>1.8419936817625799</v>
      </c>
      <c r="CE22" s="64">
        <v>1.7567567567567599</v>
      </c>
      <c r="CF22" s="64">
        <v>0.775704007670037</v>
      </c>
      <c r="CG22" s="64">
        <v>0.61874476878007101</v>
      </c>
      <c r="CH22" s="64">
        <v>0.5</v>
      </c>
      <c r="CI22" s="64">
        <v>0.5</v>
      </c>
      <c r="CJ22" s="64">
        <v>0.73607510080988303</v>
      </c>
      <c r="CK22" s="64">
        <v>1.44144182044984</v>
      </c>
      <c r="CL22" s="64">
        <v>1.24965840868355</v>
      </c>
      <c r="CM22" s="64">
        <v>0.75</v>
      </c>
      <c r="CN22" s="64">
        <v>1.1505866977965573</v>
      </c>
      <c r="CO22" s="64">
        <v>2.2999999999999998</v>
      </c>
      <c r="CP22" s="64">
        <v>0.68588162284293874</v>
      </c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0"/>
      <c r="DC22" s="180"/>
      <c r="DD22" s="180"/>
      <c r="DE22" s="180">
        <v>12.5</v>
      </c>
      <c r="DF22" s="180">
        <v>15</v>
      </c>
      <c r="DG22" s="180">
        <v>8</v>
      </c>
      <c r="DH22" s="180">
        <v>10</v>
      </c>
      <c r="DI22" s="180">
        <v>7.5525622862473902</v>
      </c>
      <c r="DJ22" s="180">
        <v>6.3849691075063433</v>
      </c>
      <c r="DK22" s="180">
        <v>4.5838709677419356</v>
      </c>
      <c r="DL22" s="180">
        <f>IFERROR(VLOOKUP(A22,Обнов[],$A$2+3,FALSE),"-")</f>
        <v>5.18</v>
      </c>
    </row>
    <row r="23" spans="1:116" ht="15.75" x14ac:dyDescent="0.25">
      <c r="A23" s="51" t="s">
        <v>23</v>
      </c>
      <c r="B23" s="52" t="s">
        <v>56</v>
      </c>
      <c r="C23" s="52" t="s">
        <v>56</v>
      </c>
      <c r="D23" s="52" t="s">
        <v>56</v>
      </c>
      <c r="E23" s="52" t="s">
        <v>56</v>
      </c>
      <c r="F23" s="52" t="s">
        <v>56</v>
      </c>
      <c r="G23" s="52" t="s">
        <v>56</v>
      </c>
      <c r="H23" s="52" t="s">
        <v>56</v>
      </c>
      <c r="I23" s="52" t="s">
        <v>56</v>
      </c>
      <c r="J23" s="52" t="s">
        <v>56</v>
      </c>
      <c r="K23" s="52" t="s">
        <v>56</v>
      </c>
      <c r="L23" s="52" t="s">
        <v>56</v>
      </c>
      <c r="M23" s="52" t="s">
        <v>56</v>
      </c>
      <c r="N23" s="52" t="s">
        <v>56</v>
      </c>
      <c r="O23" s="52" t="s">
        <v>56</v>
      </c>
      <c r="P23" s="52" t="s">
        <v>56</v>
      </c>
      <c r="Q23" s="185" t="s">
        <v>56</v>
      </c>
      <c r="R23" s="185" t="s">
        <v>56</v>
      </c>
      <c r="S23" s="185" t="s">
        <v>56</v>
      </c>
      <c r="T23" s="185" t="s">
        <v>56</v>
      </c>
      <c r="U23" s="185" t="s">
        <v>56</v>
      </c>
      <c r="V23" s="185" t="s">
        <v>56</v>
      </c>
      <c r="W23" s="185" t="s">
        <v>56</v>
      </c>
      <c r="X23" s="185" t="s">
        <v>56</v>
      </c>
      <c r="Y23" s="185" t="s">
        <v>56</v>
      </c>
      <c r="Z23" s="185" t="s">
        <v>56</v>
      </c>
      <c r="AA23" s="185" t="s">
        <v>56</v>
      </c>
      <c r="AB23" s="185" t="s">
        <v>56</v>
      </c>
      <c r="AC23" s="185">
        <v>0</v>
      </c>
      <c r="AD23" s="185">
        <v>0</v>
      </c>
      <c r="AE23" s="185">
        <v>0</v>
      </c>
      <c r="AF23" s="185">
        <v>0</v>
      </c>
      <c r="AG23" s="185">
        <v>3.9713601932965017</v>
      </c>
      <c r="AH23" s="185">
        <v>3.0903604043958013</v>
      </c>
      <c r="AI23" s="185">
        <v>3.165635492533033</v>
      </c>
      <c r="AJ23" s="185">
        <v>3.1697755899920987</v>
      </c>
      <c r="AK23" s="185">
        <v>3.4511083759253367</v>
      </c>
      <c r="AL23" s="185">
        <v>2.5650427765159165</v>
      </c>
      <c r="AM23" s="185">
        <f>IFERROR(VLOOKUP(A23,Обнов[],$A$1,FALSE),"-")</f>
        <v>0</v>
      </c>
      <c r="AN23" s="42"/>
      <c r="AO23" s="57">
        <v>1.2167795135185866</v>
      </c>
      <c r="AP23" s="57" t="s">
        <v>56</v>
      </c>
      <c r="AQ23" s="57" t="s">
        <v>56</v>
      </c>
      <c r="AR23" s="57" t="s">
        <v>56</v>
      </c>
      <c r="AS23" s="57" t="s">
        <v>56</v>
      </c>
      <c r="AT23" s="57" t="s">
        <v>56</v>
      </c>
      <c r="AU23" s="57" t="s">
        <v>56</v>
      </c>
      <c r="AV23" s="57" t="s">
        <v>56</v>
      </c>
      <c r="AW23" s="57" t="s">
        <v>56</v>
      </c>
      <c r="AX23" s="57" t="s">
        <v>56</v>
      </c>
      <c r="AY23" s="57" t="s">
        <v>56</v>
      </c>
      <c r="AZ23" s="57" t="s">
        <v>56</v>
      </c>
      <c r="BA23" s="57" t="s">
        <v>56</v>
      </c>
      <c r="BB23" s="57" t="s">
        <v>56</v>
      </c>
      <c r="BC23" s="57" t="s">
        <v>56</v>
      </c>
      <c r="BD23" s="179" t="s">
        <v>56</v>
      </c>
      <c r="BE23" s="179" t="s">
        <v>56</v>
      </c>
      <c r="BF23" s="179" t="s">
        <v>56</v>
      </c>
      <c r="BG23" s="179" t="s">
        <v>56</v>
      </c>
      <c r="BH23" s="179" t="s">
        <v>56</v>
      </c>
      <c r="BI23" s="179" t="s">
        <v>56</v>
      </c>
      <c r="BJ23" s="179" t="s">
        <v>56</v>
      </c>
      <c r="BK23" s="179" t="s">
        <v>56</v>
      </c>
      <c r="BL23" s="179" t="s">
        <v>56</v>
      </c>
      <c r="BM23" s="179" t="s">
        <v>56</v>
      </c>
      <c r="BN23" s="179" t="s">
        <v>56</v>
      </c>
      <c r="BO23" s="179" t="s">
        <v>56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2</v>
      </c>
      <c r="BY23" s="179">
        <v>0</v>
      </c>
      <c r="BZ23" s="179">
        <f>IFERROR(VLOOKUP(A23,Обнов[],$A$2,FALSE),"-")</f>
        <v>0</v>
      </c>
      <c r="CA23" s="42"/>
      <c r="CB23" s="64">
        <v>1.2167795135185866</v>
      </c>
      <c r="CC23" s="64" t="s">
        <v>56</v>
      </c>
      <c r="CD23" s="64" t="s">
        <v>56</v>
      </c>
      <c r="CE23" s="64" t="s">
        <v>56</v>
      </c>
      <c r="CF23" s="64" t="s">
        <v>56</v>
      </c>
      <c r="CG23" s="64" t="s">
        <v>56</v>
      </c>
      <c r="CH23" s="64" t="s">
        <v>56</v>
      </c>
      <c r="CI23" s="64" t="s">
        <v>56</v>
      </c>
      <c r="CJ23" s="64" t="s">
        <v>56</v>
      </c>
      <c r="CK23" s="64" t="s">
        <v>56</v>
      </c>
      <c r="CL23" s="64" t="s">
        <v>56</v>
      </c>
      <c r="CM23" s="64" t="s">
        <v>56</v>
      </c>
      <c r="CN23" s="64" t="s">
        <v>56</v>
      </c>
      <c r="CO23" s="64" t="s">
        <v>56</v>
      </c>
      <c r="CP23" s="64" t="s">
        <v>56</v>
      </c>
      <c r="CQ23" s="180"/>
      <c r="CR23" s="180"/>
      <c r="CS23" s="180"/>
      <c r="CT23" s="180"/>
      <c r="CU23" s="180"/>
      <c r="CV23" s="180"/>
      <c r="CW23" s="180"/>
      <c r="CX23" s="180"/>
      <c r="CY23" s="180"/>
      <c r="CZ23" s="180"/>
      <c r="DA23" s="180"/>
      <c r="DB23" s="180"/>
      <c r="DC23" s="180"/>
      <c r="DD23" s="180"/>
      <c r="DE23" s="180">
        <v>0</v>
      </c>
      <c r="DF23" s="180">
        <v>0</v>
      </c>
      <c r="DG23" s="180">
        <v>0</v>
      </c>
      <c r="DH23" s="180">
        <v>0</v>
      </c>
      <c r="DI23" s="180">
        <v>0</v>
      </c>
      <c r="DJ23" s="180">
        <v>0</v>
      </c>
      <c r="DK23" s="180">
        <v>0</v>
      </c>
      <c r="DL23" s="180">
        <f>IFERROR(VLOOKUP(A23,Обнов[],$A$2+3,FALSE),"-")</f>
        <v>0</v>
      </c>
    </row>
    <row r="24" spans="1:116" ht="15.75" x14ac:dyDescent="0.25">
      <c r="A24" s="51" t="s">
        <v>22</v>
      </c>
      <c r="B24" s="52">
        <v>8.0462134066196693</v>
      </c>
      <c r="C24" s="52">
        <v>6.7284076369681998</v>
      </c>
      <c r="D24" s="52">
        <v>6.2572675879397002</v>
      </c>
      <c r="E24" s="52">
        <v>8.5759860137107502</v>
      </c>
      <c r="F24" s="52">
        <v>9.1852624817006792</v>
      </c>
      <c r="G24" s="52">
        <v>10.9231297979148</v>
      </c>
      <c r="H24" s="52">
        <v>9.5166116268098406</v>
      </c>
      <c r="I24" s="52">
        <v>9.1008569545154892</v>
      </c>
      <c r="J24" s="52">
        <v>11.540178591741601</v>
      </c>
      <c r="K24" s="52">
        <v>17.395795872292801</v>
      </c>
      <c r="L24" s="52">
        <v>18.513983486978301</v>
      </c>
      <c r="M24" s="52">
        <v>18.8599686738856</v>
      </c>
      <c r="N24" s="52">
        <v>19.948924013608149</v>
      </c>
      <c r="O24" s="52">
        <v>12.683442340031922</v>
      </c>
      <c r="P24" s="52">
        <v>12.334970014598849</v>
      </c>
      <c r="Q24" s="185">
        <v>12.2398971896462</v>
      </c>
      <c r="R24" s="185">
        <v>11.093279374824494</v>
      </c>
      <c r="S24" s="185">
        <v>12.683481614656699</v>
      </c>
      <c r="T24" s="185">
        <v>11.654695892024117</v>
      </c>
      <c r="U24" s="185">
        <v>11.040066977634254</v>
      </c>
      <c r="V24" s="185">
        <v>12.489724034682396</v>
      </c>
      <c r="W24" s="185">
        <v>11.087068655009242</v>
      </c>
      <c r="X24" s="185">
        <v>10.864227221303631</v>
      </c>
      <c r="Y24" s="185">
        <v>8.0762864589549856</v>
      </c>
      <c r="Z24" s="185">
        <v>6.4374937913235435</v>
      </c>
      <c r="AA24" s="185">
        <v>6.3507556840631629</v>
      </c>
      <c r="AB24" s="185">
        <v>7.3594958576823908</v>
      </c>
      <c r="AC24" s="185">
        <v>6.9444692437789142</v>
      </c>
      <c r="AD24" s="185">
        <v>7.1141104686203294</v>
      </c>
      <c r="AE24" s="185">
        <v>5.0451184202117245</v>
      </c>
      <c r="AF24" s="185">
        <v>2.0927541593351102</v>
      </c>
      <c r="AG24" s="185">
        <v>0</v>
      </c>
      <c r="AH24" s="185">
        <v>0</v>
      </c>
      <c r="AI24" s="185">
        <v>6</v>
      </c>
      <c r="AJ24" s="185">
        <v>4.8718323586744638</v>
      </c>
      <c r="AK24" s="185">
        <v>0</v>
      </c>
      <c r="AL24" s="185">
        <v>0</v>
      </c>
      <c r="AM24" s="185">
        <f>IFERROR(VLOOKUP(A24,Обнов[],$A$1,FALSE),"-")</f>
        <v>0.30000000000000004</v>
      </c>
      <c r="AN24" s="42"/>
      <c r="AO24" s="57">
        <v>1.0461030706043417</v>
      </c>
      <c r="AP24" s="57">
        <v>1.5359848526859501</v>
      </c>
      <c r="AQ24" s="57">
        <v>0.58333333333333304</v>
      </c>
      <c r="AR24" s="57">
        <v>1</v>
      </c>
      <c r="AS24" s="57">
        <v>0.84123481505072994</v>
      </c>
      <c r="AT24" s="57">
        <v>0.44345846377169201</v>
      </c>
      <c r="AU24" s="57">
        <v>1.16634504865778</v>
      </c>
      <c r="AV24" s="57">
        <v>0.5</v>
      </c>
      <c r="AW24" s="57">
        <v>1.03510477462943</v>
      </c>
      <c r="AX24" s="57">
        <v>0.74617078466976505</v>
      </c>
      <c r="AY24" s="57">
        <v>0.69744887823327295</v>
      </c>
      <c r="AZ24" s="57">
        <v>0.713185180199845</v>
      </c>
      <c r="BA24" s="57">
        <v>0.93476084306614626</v>
      </c>
      <c r="BB24" s="57">
        <v>0.79679672511842004</v>
      </c>
      <c r="BC24" s="57">
        <v>0.65499200197378427</v>
      </c>
      <c r="BD24" s="179">
        <v>0.77440282362055002</v>
      </c>
      <c r="BE24" s="179">
        <v>0.71183852248551949</v>
      </c>
      <c r="BF24" s="179">
        <v>0.73848563766936415</v>
      </c>
      <c r="BG24" s="179">
        <v>1.1332780395280844</v>
      </c>
      <c r="BH24" s="179">
        <v>1.4887684114546047</v>
      </c>
      <c r="BI24" s="179">
        <v>2.6153473920706558</v>
      </c>
      <c r="BJ24" s="179">
        <v>2.5464444732828988</v>
      </c>
      <c r="BK24" s="179">
        <v>2.1517898135786773</v>
      </c>
      <c r="BL24" s="179">
        <v>2.8071702644442111</v>
      </c>
      <c r="BM24" s="179">
        <v>2.1196486791228559</v>
      </c>
      <c r="BN24" s="179">
        <v>3.0950805526421474</v>
      </c>
      <c r="BO24" s="179">
        <v>2.7659670120016751</v>
      </c>
      <c r="BP24" s="179">
        <v>3.8788357297611831</v>
      </c>
      <c r="BQ24" s="179">
        <v>4.3734474883750929</v>
      </c>
      <c r="BR24" s="179">
        <v>0.53620219731964691</v>
      </c>
      <c r="BS24" s="179">
        <v>4.5548935107438799</v>
      </c>
      <c r="BT24" s="179">
        <v>4.220080557508501</v>
      </c>
      <c r="BU24" s="179">
        <v>2.1569861204774292</v>
      </c>
      <c r="BV24" s="179">
        <v>2.6703605592906809</v>
      </c>
      <c r="BW24" s="179">
        <v>1.6738075222188522</v>
      </c>
      <c r="BX24" s="179">
        <v>0.74255250904982983</v>
      </c>
      <c r="BY24" s="179">
        <v>1.2960014493201295</v>
      </c>
      <c r="BZ24" s="179">
        <f>IFERROR(VLOOKUP(A24,Обнов[],$A$2,FALSE),"-")</f>
        <v>1.3855510656209362</v>
      </c>
      <c r="CA24" s="42"/>
      <c r="CB24" s="64">
        <v>1.0461030706043417</v>
      </c>
      <c r="CC24" s="64">
        <v>1.5359848526859501</v>
      </c>
      <c r="CD24" s="64">
        <v>0.58333333333333304</v>
      </c>
      <c r="CE24" s="64">
        <v>1</v>
      </c>
      <c r="CF24" s="64">
        <v>0.84123481505072994</v>
      </c>
      <c r="CG24" s="64">
        <v>0.44345846377169201</v>
      </c>
      <c r="CH24" s="64">
        <v>1.16634504865778</v>
      </c>
      <c r="CI24" s="64">
        <v>0.5</v>
      </c>
      <c r="CJ24" s="64">
        <v>1.03510477462943</v>
      </c>
      <c r="CK24" s="64">
        <v>0.74617078466976505</v>
      </c>
      <c r="CL24" s="64">
        <v>0.69744887823327295</v>
      </c>
      <c r="CM24" s="64">
        <v>0.713185180199845</v>
      </c>
      <c r="CN24" s="64">
        <v>0.93476084306614626</v>
      </c>
      <c r="CO24" s="64">
        <v>0.79679672511842004</v>
      </c>
      <c r="CP24" s="64">
        <v>0.65499200197378427</v>
      </c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0"/>
      <c r="DC24" s="180"/>
      <c r="DD24" s="180"/>
      <c r="DE24" s="180">
        <v>3.0534325541678502</v>
      </c>
      <c r="DF24" s="180">
        <v>4</v>
      </c>
      <c r="DG24" s="180">
        <v>2</v>
      </c>
      <c r="DH24" s="180">
        <v>1</v>
      </c>
      <c r="DI24" s="180">
        <v>1.0451489577100119</v>
      </c>
      <c r="DJ24" s="180">
        <v>1.0711486638776355</v>
      </c>
      <c r="DK24" s="180">
        <v>1</v>
      </c>
      <c r="DL24" s="180">
        <f>IFERROR(VLOOKUP(A24,Обнов[],$A$2+3,FALSE),"-")</f>
        <v>1</v>
      </c>
    </row>
    <row r="25" spans="1:116" ht="15.75" x14ac:dyDescent="0.25">
      <c r="A25" s="51" t="s">
        <v>24</v>
      </c>
      <c r="B25" s="52">
        <v>7.0412907224414303</v>
      </c>
      <c r="C25" s="52">
        <v>7.2405409744745297</v>
      </c>
      <c r="D25" s="52">
        <v>6.5236981289937397</v>
      </c>
      <c r="E25" s="52">
        <v>8.0267288386645301</v>
      </c>
      <c r="F25" s="52">
        <v>8.5761902056381203</v>
      </c>
      <c r="G25" s="52">
        <v>7.9005452560346798</v>
      </c>
      <c r="H25" s="52">
        <v>6.9857094329809497</v>
      </c>
      <c r="I25" s="52">
        <v>3.7206690891613201</v>
      </c>
      <c r="J25" s="52">
        <v>9.8313360615515499</v>
      </c>
      <c r="K25" s="52">
        <v>6.9001727032669402</v>
      </c>
      <c r="L25" s="52">
        <v>9.2755776275157409</v>
      </c>
      <c r="M25" s="52">
        <v>9.9982305023822402</v>
      </c>
      <c r="N25" s="52">
        <v>9.1142709603266407</v>
      </c>
      <c r="O25" s="52">
        <v>8.7710206854403623</v>
      </c>
      <c r="P25" s="52">
        <v>9.9992894781065225</v>
      </c>
      <c r="Q25" s="185">
        <v>8.6084785783749105</v>
      </c>
      <c r="R25" s="185">
        <v>8.5357259784077932</v>
      </c>
      <c r="S25" s="185">
        <v>10.000000000000002</v>
      </c>
      <c r="T25" s="185">
        <v>9.9953710503144269</v>
      </c>
      <c r="U25" s="185">
        <v>10.350772287229995</v>
      </c>
      <c r="V25" s="185">
        <v>10.235357545321733</v>
      </c>
      <c r="W25" s="185">
        <v>10.297024081359753</v>
      </c>
      <c r="X25" s="185">
        <v>8.9593687922684424</v>
      </c>
      <c r="Y25" s="185">
        <v>10.339077736375108</v>
      </c>
      <c r="Z25" s="185">
        <v>6.6838602786122072</v>
      </c>
      <c r="AA25" s="185">
        <v>5.1738126276290579</v>
      </c>
      <c r="AB25" s="185">
        <v>5.2603385532042415</v>
      </c>
      <c r="AC25" s="185">
        <v>9.9847037890504922</v>
      </c>
      <c r="AD25" s="185">
        <v>10.11617387213535</v>
      </c>
      <c r="AE25" s="185">
        <v>10.097536307652174</v>
      </c>
      <c r="AF25" s="185">
        <v>6.5379884632924101</v>
      </c>
      <c r="AG25" s="185">
        <v>3.0119611351163025</v>
      </c>
      <c r="AH25" s="185">
        <v>4.2812028899551438</v>
      </c>
      <c r="AI25" s="185">
        <v>1.4074045981263674</v>
      </c>
      <c r="AJ25" s="185">
        <v>0.88092056313395861</v>
      </c>
      <c r="AK25" s="185">
        <v>0.29999999999999993</v>
      </c>
      <c r="AL25" s="185">
        <v>0.3</v>
      </c>
      <c r="AM25" s="185">
        <f>IFERROR(VLOOKUP(A25,Обнов[],$A$1,FALSE),"-")</f>
        <v>2.7170378329626095</v>
      </c>
      <c r="AN25" s="42"/>
      <c r="AO25" s="57">
        <v>1.0548913043478261</v>
      </c>
      <c r="AP25" s="57">
        <v>0.1</v>
      </c>
      <c r="AQ25" s="57" t="s">
        <v>56</v>
      </c>
      <c r="AR25" s="57" t="s">
        <v>56</v>
      </c>
      <c r="AS25" s="57" t="s">
        <v>56</v>
      </c>
      <c r="AT25" s="57" t="s">
        <v>56</v>
      </c>
      <c r="AU25" s="57" t="s">
        <v>56</v>
      </c>
      <c r="AV25" s="57" t="s">
        <v>56</v>
      </c>
      <c r="AW25" s="57" t="s">
        <v>56</v>
      </c>
      <c r="AX25" s="57" t="s">
        <v>56</v>
      </c>
      <c r="AY25" s="57" t="s">
        <v>56</v>
      </c>
      <c r="AZ25" s="57" t="s">
        <v>56</v>
      </c>
      <c r="BA25" s="57" t="s">
        <v>56</v>
      </c>
      <c r="BB25" s="57">
        <v>0.55577232425809486</v>
      </c>
      <c r="BC25" s="57">
        <v>0.5000437000167729</v>
      </c>
      <c r="BD25" s="179" t="s">
        <v>56</v>
      </c>
      <c r="BE25" s="179" t="s">
        <v>56</v>
      </c>
      <c r="BF25" s="179">
        <v>0.49444934989026945</v>
      </c>
      <c r="BG25" s="179" t="s">
        <v>56</v>
      </c>
      <c r="BH25" s="179" t="s">
        <v>56</v>
      </c>
      <c r="BI25" s="179">
        <v>0.58013530299906535</v>
      </c>
      <c r="BJ25" s="179" t="s">
        <v>56</v>
      </c>
      <c r="BK25" s="179">
        <v>0.9</v>
      </c>
      <c r="BL25" s="179">
        <v>0.66510790228294436</v>
      </c>
      <c r="BM25" s="179">
        <v>0.53212195791402317</v>
      </c>
      <c r="BN25" s="179">
        <v>0.63259165003040507</v>
      </c>
      <c r="BO25" s="179">
        <v>0.60304969744074299</v>
      </c>
      <c r="BP25" s="179">
        <v>3.4557302282392008</v>
      </c>
      <c r="BQ25" s="179">
        <v>2.142744430780561</v>
      </c>
      <c r="BR25" s="179">
        <v>0.9278651197084089</v>
      </c>
      <c r="BS25" s="179">
        <v>0.94625308827221</v>
      </c>
      <c r="BT25" s="179">
        <v>0.9633915517248649</v>
      </c>
      <c r="BU25" s="179">
        <v>0.96778943903387216</v>
      </c>
      <c r="BV25" s="179">
        <v>0.96614108237662188</v>
      </c>
      <c r="BW25" s="179">
        <v>4.6778918902627646</v>
      </c>
      <c r="BX25" s="179">
        <v>0.93940406338145299</v>
      </c>
      <c r="BY25" s="179">
        <v>0.5069809706926478</v>
      </c>
      <c r="BZ25" s="179">
        <f>IFERROR(VLOOKUP(A25,Обнов[],$A$2,FALSE),"-")</f>
        <v>0.61778478781859802</v>
      </c>
      <c r="CA25" s="42"/>
      <c r="CB25" s="64">
        <v>1.0548913043478261</v>
      </c>
      <c r="CC25" s="64">
        <v>0.1</v>
      </c>
      <c r="CD25" s="64" t="s">
        <v>56</v>
      </c>
      <c r="CE25" s="64" t="s">
        <v>56</v>
      </c>
      <c r="CF25" s="64" t="s">
        <v>56</v>
      </c>
      <c r="CG25" s="64" t="s">
        <v>56</v>
      </c>
      <c r="CH25" s="64" t="s">
        <v>56</v>
      </c>
      <c r="CI25" s="64" t="s">
        <v>56</v>
      </c>
      <c r="CJ25" s="64" t="s">
        <v>56</v>
      </c>
      <c r="CK25" s="64" t="s">
        <v>56</v>
      </c>
      <c r="CL25" s="64" t="s">
        <v>56</v>
      </c>
      <c r="CM25" s="64" t="s">
        <v>56</v>
      </c>
      <c r="CN25" s="64" t="s">
        <v>56</v>
      </c>
      <c r="CO25" s="64">
        <v>0.55577232425809486</v>
      </c>
      <c r="CP25" s="64">
        <v>0.5000437000167729</v>
      </c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0"/>
      <c r="DC25" s="180"/>
      <c r="DD25" s="180"/>
      <c r="DE25" s="180">
        <v>6.5</v>
      </c>
      <c r="DF25" s="180">
        <v>6.5000000000000009</v>
      </c>
      <c r="DG25" s="180">
        <v>5.9999999999999991</v>
      </c>
      <c r="DH25" s="180">
        <v>5</v>
      </c>
      <c r="DI25" s="180">
        <v>5.8828182988220323</v>
      </c>
      <c r="DJ25" s="180">
        <v>6.5257287825661852</v>
      </c>
      <c r="DK25" s="180">
        <v>5.8871075363550078</v>
      </c>
      <c r="DL25" s="180">
        <f>IFERROR(VLOOKUP(A25,Обнов[],$A$2+3,FALSE),"-")</f>
        <v>4.3042000087809962</v>
      </c>
    </row>
    <row r="26" spans="1:116" ht="15.75" x14ac:dyDescent="0.25">
      <c r="A26" s="55" t="s">
        <v>57</v>
      </c>
      <c r="B26" s="56">
        <v>6.9491702388521297</v>
      </c>
      <c r="C26" s="56">
        <v>6.8313463746757197</v>
      </c>
      <c r="D26" s="56">
        <v>6.5326503099184903</v>
      </c>
      <c r="E26" s="56">
        <v>7.0465731174682098</v>
      </c>
      <c r="F26" s="56">
        <v>8.5957171283501097</v>
      </c>
      <c r="G26" s="56">
        <v>8.8934140812964309</v>
      </c>
      <c r="H26" s="56">
        <v>8.3881724125937502</v>
      </c>
      <c r="I26" s="56">
        <v>6.8899398066002497</v>
      </c>
      <c r="J26" s="56">
        <v>8.1946100541052402</v>
      </c>
      <c r="K26" s="56">
        <v>14.7761418841806</v>
      </c>
      <c r="L26" s="56">
        <v>13.322038612522601</v>
      </c>
      <c r="M26" s="56">
        <v>13.372231024638101</v>
      </c>
      <c r="N26" s="56">
        <v>12.370767345015555</v>
      </c>
      <c r="O26" s="56">
        <v>12.001422727770629</v>
      </c>
      <c r="P26" s="56">
        <v>10.579310097913833</v>
      </c>
      <c r="Q26" s="186">
        <v>10.325905079914399</v>
      </c>
      <c r="R26" s="186">
        <v>9.90383760780154</v>
      </c>
      <c r="S26" s="186">
        <v>10.800194018883122</v>
      </c>
      <c r="T26" s="186">
        <v>10.996123967185564</v>
      </c>
      <c r="U26" s="186">
        <v>11.520512204353562</v>
      </c>
      <c r="V26" s="186">
        <v>11.119163614671034</v>
      </c>
      <c r="W26" s="186">
        <v>10.457691804574029</v>
      </c>
      <c r="X26" s="186">
        <v>8.9086949607823982</v>
      </c>
      <c r="Y26" s="186">
        <v>7.0924222317239565</v>
      </c>
      <c r="Z26" s="186">
        <v>5.0964958515331684</v>
      </c>
      <c r="AA26" s="186">
        <v>4.9238446863792085</v>
      </c>
      <c r="AB26" s="186">
        <v>4.0652254014159865</v>
      </c>
      <c r="AC26" s="186">
        <v>12.393729957674971</v>
      </c>
      <c r="AD26" s="186">
        <v>13.107289618990382</v>
      </c>
      <c r="AE26" s="186">
        <v>12.134684843384562</v>
      </c>
      <c r="AF26" s="186">
        <v>8.9004512163410396</v>
      </c>
      <c r="AG26" s="186">
        <v>5.0599783049461085</v>
      </c>
      <c r="AH26" s="186">
        <v>3.8554568657660022</v>
      </c>
      <c r="AI26" s="186">
        <v>2.6232029889068444</v>
      </c>
      <c r="AJ26" s="186">
        <v>2.0557273109068088</v>
      </c>
      <c r="AK26" s="186">
        <v>1.9406883403943782</v>
      </c>
      <c r="AL26" s="186">
        <v>1.613480052548987</v>
      </c>
      <c r="AM26" s="186">
        <f>IFERROR(VLOOKUP(A26,Обнов[],$A$1,FALSE),"-")</f>
        <v>2.0512945034568739</v>
      </c>
      <c r="AN26" s="42"/>
      <c r="AO26" s="58">
        <v>0.72111057910130116</v>
      </c>
      <c r="AP26" s="58">
        <v>1.0402388783146901</v>
      </c>
      <c r="AQ26" s="58">
        <v>1.11837715940807</v>
      </c>
      <c r="AR26" s="58">
        <v>0.83277808937136999</v>
      </c>
      <c r="AS26" s="58">
        <v>0.94093552804383596</v>
      </c>
      <c r="AT26" s="58">
        <v>0.774720691515418</v>
      </c>
      <c r="AU26" s="58">
        <v>0.79996276086058205</v>
      </c>
      <c r="AV26" s="58">
        <v>1.1786081585521699</v>
      </c>
      <c r="AW26" s="58">
        <v>1.09672791451381</v>
      </c>
      <c r="AX26" s="58">
        <v>1.4706557215251399</v>
      </c>
      <c r="AY26" s="58">
        <v>1.1058650302044299</v>
      </c>
      <c r="AZ26" s="58">
        <v>1.0725182196012799</v>
      </c>
      <c r="BA26" s="58">
        <v>1.2784394529256253</v>
      </c>
      <c r="BB26" s="58">
        <v>0.84151760347247506</v>
      </c>
      <c r="BC26" s="58">
        <v>1.0279994111079083</v>
      </c>
      <c r="BD26" s="182">
        <v>0.98955665441961305</v>
      </c>
      <c r="BE26" s="182">
        <v>0.93148156913810221</v>
      </c>
      <c r="BF26" s="182">
        <v>0.97058638669286268</v>
      </c>
      <c r="BG26" s="182">
        <v>1.1908902028098751</v>
      </c>
      <c r="BH26" s="182">
        <v>1.7213315984696271</v>
      </c>
      <c r="BI26" s="182">
        <v>1.7390958701459269</v>
      </c>
      <c r="BJ26" s="182">
        <v>2.118757102765974</v>
      </c>
      <c r="BK26" s="182">
        <v>2.3531450709237314</v>
      </c>
      <c r="BL26" s="182">
        <v>2.1021177874008532</v>
      </c>
      <c r="BM26" s="182">
        <v>1.9887888895058998</v>
      </c>
      <c r="BN26" s="182">
        <v>2.049683551780344</v>
      </c>
      <c r="BO26" s="182">
        <v>2.1897184072638942</v>
      </c>
      <c r="BP26" s="182">
        <v>4.139007323689194</v>
      </c>
      <c r="BQ26" s="182">
        <v>4.2235043156131225</v>
      </c>
      <c r="BR26" s="182">
        <v>4.4857972642769761</v>
      </c>
      <c r="BS26" s="182">
        <v>4.3271634844484899</v>
      </c>
      <c r="BT26" s="182">
        <v>3.7508405618187535</v>
      </c>
      <c r="BU26" s="182">
        <v>2.7586171852377204</v>
      </c>
      <c r="BV26" s="182">
        <v>1.7594248557839809</v>
      </c>
      <c r="BW26" s="182">
        <v>1.3395085567129521</v>
      </c>
      <c r="BX26" s="182">
        <v>1.1666681399008827</v>
      </c>
      <c r="BY26" s="182">
        <v>0.80404147645952373</v>
      </c>
      <c r="BZ26" s="182">
        <f>IFERROR(VLOOKUP(A26,Обнов[],$A$2,FALSE),"-")</f>
        <v>0.6863983438835034</v>
      </c>
      <c r="CA26" s="42"/>
      <c r="CB26" s="67">
        <v>0.72111057910130116</v>
      </c>
      <c r="CC26" s="67">
        <v>1.0402388783146901</v>
      </c>
      <c r="CD26" s="67">
        <v>1.11837715940807</v>
      </c>
      <c r="CE26" s="67">
        <v>0.83277808937136999</v>
      </c>
      <c r="CF26" s="67">
        <v>0.94093552804383596</v>
      </c>
      <c r="CG26" s="67">
        <v>0.774720691515418</v>
      </c>
      <c r="CH26" s="67">
        <v>0.79996276086058205</v>
      </c>
      <c r="CI26" s="67">
        <v>1.1786081585521699</v>
      </c>
      <c r="CJ26" s="67">
        <v>1.09672791451381</v>
      </c>
      <c r="CK26" s="67">
        <v>1.4706557215251399</v>
      </c>
      <c r="CL26" s="67">
        <v>1.1058650302044299</v>
      </c>
      <c r="CM26" s="67">
        <v>1.0725182196012799</v>
      </c>
      <c r="CN26" s="67">
        <v>1.2784394529256253</v>
      </c>
      <c r="CO26" s="67">
        <v>0.84151760347247506</v>
      </c>
      <c r="CP26" s="67">
        <v>1.0279994111079083</v>
      </c>
      <c r="CQ26" s="181">
        <v>3.29</v>
      </c>
      <c r="CR26" s="181">
        <v>3.22</v>
      </c>
      <c r="CS26" s="181">
        <v>3.32</v>
      </c>
      <c r="CT26" s="181">
        <v>3.46</v>
      </c>
      <c r="CU26" s="181">
        <v>4.51</v>
      </c>
      <c r="CV26" s="181">
        <v>5.14</v>
      </c>
      <c r="CW26" s="181">
        <v>6.11</v>
      </c>
      <c r="CX26" s="181">
        <v>5.2</v>
      </c>
      <c r="CY26" s="181">
        <v>5.18</v>
      </c>
      <c r="CZ26" s="181">
        <v>5.17</v>
      </c>
      <c r="DA26" s="181">
        <v>5.64</v>
      </c>
      <c r="DB26" s="181">
        <v>5.95</v>
      </c>
      <c r="DC26" s="181">
        <v>12.88</v>
      </c>
      <c r="DD26" s="181">
        <v>13.32</v>
      </c>
      <c r="DE26" s="181">
        <v>8.6871435595592796</v>
      </c>
      <c r="DF26" s="181">
        <v>8.718805546605882</v>
      </c>
      <c r="DG26" s="181">
        <v>6.6480713345100613</v>
      </c>
      <c r="DH26" s="181">
        <v>6.0248816536557195</v>
      </c>
      <c r="DI26" s="181">
        <v>4.7781440325416256</v>
      </c>
      <c r="DJ26" s="181">
        <v>3.4397955398561999</v>
      </c>
      <c r="DK26" s="181">
        <v>3.4902758393276869</v>
      </c>
      <c r="DL26" s="181">
        <f>IFERROR(VLOOKUP(A26,Обнов[],$A$2+3,FALSE),"-")</f>
        <v>4.1053806724342072</v>
      </c>
    </row>
    <row r="27" spans="1:116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6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1707</v>
      </c>
      <c r="BZ28" s="80">
        <v>1707</v>
      </c>
    </row>
    <row r="29" spans="1:116" x14ac:dyDescent="0.25">
      <c r="A29" s="47"/>
    </row>
    <row r="30" spans="1:116" x14ac:dyDescent="0.25">
      <c r="A30" s="48"/>
    </row>
    <row r="31" spans="1:116" x14ac:dyDescent="0.25">
      <c r="A31" s="46"/>
    </row>
  </sheetData>
  <mergeCells count="6">
    <mergeCell ref="B1:BJ1"/>
    <mergeCell ref="CB3:DL3"/>
    <mergeCell ref="B3:AM3"/>
    <mergeCell ref="A2:F2"/>
    <mergeCell ref="AO3:BZ3"/>
    <mergeCell ref="A3:A4"/>
  </mergeCells>
  <pageMargins left="0.7" right="0.7" top="0.75" bottom="0.75" header="0.3" footer="0.3"/>
  <pageSetup paperSize="9" scale="58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DL31"/>
  <sheetViews>
    <sheetView view="pageBreakPreview" zoomScale="90" zoomScaleNormal="90" zoomScaleSheetLayoutView="90" workbookViewId="0">
      <selection activeCell="BM1" sqref="BM1:BM1048576"/>
    </sheetView>
  </sheetViews>
  <sheetFormatPr defaultColWidth="9.140625" defaultRowHeight="15" outlineLevelCol="1" x14ac:dyDescent="0.25"/>
  <cols>
    <col min="1" max="1" width="25.855468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6" width="7.5703125" style="40" hidden="1" customWidth="1" outlineLevel="1" collapsed="1"/>
    <col min="17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4.710937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1" width="7.5703125" style="40" hidden="1" customWidth="1" outlineLevel="1"/>
    <col min="62" max="62" width="7.5703125" style="40" hidden="1" customWidth="1" outlineLevel="1" collapsed="1"/>
    <col min="63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94" width="9.140625" style="40" hidden="1" customWidth="1" outlineLevel="1"/>
    <col min="95" max="95" width="9.140625" style="40" hidden="1" customWidth="1" outlineLevel="1" collapsed="1"/>
    <col min="96" max="115" width="9.140625" style="40" hidden="1" customWidth="1" outlineLevel="1"/>
    <col min="116" max="116" width="12.42578125" style="40" customWidth="1" collapsed="1"/>
    <col min="117" max="117" width="2.85546875" style="40" customWidth="1"/>
    <col min="118" max="278" width="9.140625" style="40"/>
    <col min="279" max="279" width="6" style="40" customWidth="1"/>
    <col min="280" max="280" width="26.7109375" style="40" customWidth="1"/>
    <col min="281" max="316" width="0" style="40" hidden="1" customWidth="1"/>
    <col min="317" max="328" width="9.140625" style="40" customWidth="1"/>
    <col min="329" max="329" width="8.42578125" style="40" customWidth="1"/>
    <col min="330" max="341" width="8.7109375" style="40" customWidth="1"/>
    <col min="342" max="534" width="9.140625" style="40"/>
    <col min="535" max="535" width="6" style="40" customWidth="1"/>
    <col min="536" max="536" width="26.7109375" style="40" customWidth="1"/>
    <col min="537" max="572" width="0" style="40" hidden="1" customWidth="1"/>
    <col min="573" max="584" width="9.140625" style="40" customWidth="1"/>
    <col min="585" max="585" width="8.42578125" style="40" customWidth="1"/>
    <col min="586" max="597" width="8.7109375" style="40" customWidth="1"/>
    <col min="598" max="790" width="9.140625" style="40"/>
    <col min="791" max="791" width="6" style="40" customWidth="1"/>
    <col min="792" max="792" width="26.7109375" style="40" customWidth="1"/>
    <col min="793" max="828" width="0" style="40" hidden="1" customWidth="1"/>
    <col min="829" max="840" width="9.140625" style="40" customWidth="1"/>
    <col min="841" max="841" width="8.42578125" style="40" customWidth="1"/>
    <col min="842" max="853" width="8.7109375" style="40" customWidth="1"/>
    <col min="854" max="1046" width="9.140625" style="40"/>
    <col min="1047" max="1047" width="6" style="40" customWidth="1"/>
    <col min="1048" max="1048" width="26.7109375" style="40" customWidth="1"/>
    <col min="1049" max="1084" width="0" style="40" hidden="1" customWidth="1"/>
    <col min="1085" max="1096" width="9.140625" style="40" customWidth="1"/>
    <col min="1097" max="1097" width="8.42578125" style="40" customWidth="1"/>
    <col min="1098" max="1109" width="8.7109375" style="40" customWidth="1"/>
    <col min="1110" max="1302" width="9.140625" style="40"/>
    <col min="1303" max="1303" width="6" style="40" customWidth="1"/>
    <col min="1304" max="1304" width="26.7109375" style="40" customWidth="1"/>
    <col min="1305" max="1340" width="0" style="40" hidden="1" customWidth="1"/>
    <col min="1341" max="1352" width="9.140625" style="40" customWidth="1"/>
    <col min="1353" max="1353" width="8.42578125" style="40" customWidth="1"/>
    <col min="1354" max="1365" width="8.7109375" style="40" customWidth="1"/>
    <col min="1366" max="1558" width="9.140625" style="40"/>
    <col min="1559" max="1559" width="6" style="40" customWidth="1"/>
    <col min="1560" max="1560" width="26.7109375" style="40" customWidth="1"/>
    <col min="1561" max="1596" width="0" style="40" hidden="1" customWidth="1"/>
    <col min="1597" max="1608" width="9.140625" style="40" customWidth="1"/>
    <col min="1609" max="1609" width="8.42578125" style="40" customWidth="1"/>
    <col min="1610" max="1621" width="8.7109375" style="40" customWidth="1"/>
    <col min="1622" max="1814" width="9.140625" style="40"/>
    <col min="1815" max="1815" width="6" style="40" customWidth="1"/>
    <col min="1816" max="1816" width="26.7109375" style="40" customWidth="1"/>
    <col min="1817" max="1852" width="0" style="40" hidden="1" customWidth="1"/>
    <col min="1853" max="1864" width="9.140625" style="40" customWidth="1"/>
    <col min="1865" max="1865" width="8.42578125" style="40" customWidth="1"/>
    <col min="1866" max="1877" width="8.7109375" style="40" customWidth="1"/>
    <col min="1878" max="2070" width="9.140625" style="40"/>
    <col min="2071" max="2071" width="6" style="40" customWidth="1"/>
    <col min="2072" max="2072" width="26.7109375" style="40" customWidth="1"/>
    <col min="2073" max="2108" width="0" style="40" hidden="1" customWidth="1"/>
    <col min="2109" max="2120" width="9.140625" style="40" customWidth="1"/>
    <col min="2121" max="2121" width="8.42578125" style="40" customWidth="1"/>
    <col min="2122" max="2133" width="8.7109375" style="40" customWidth="1"/>
    <col min="2134" max="2326" width="9.140625" style="40"/>
    <col min="2327" max="2327" width="6" style="40" customWidth="1"/>
    <col min="2328" max="2328" width="26.7109375" style="40" customWidth="1"/>
    <col min="2329" max="2364" width="0" style="40" hidden="1" customWidth="1"/>
    <col min="2365" max="2376" width="9.140625" style="40" customWidth="1"/>
    <col min="2377" max="2377" width="8.42578125" style="40" customWidth="1"/>
    <col min="2378" max="2389" width="8.7109375" style="40" customWidth="1"/>
    <col min="2390" max="2582" width="9.140625" style="40"/>
    <col min="2583" max="2583" width="6" style="40" customWidth="1"/>
    <col min="2584" max="2584" width="26.7109375" style="40" customWidth="1"/>
    <col min="2585" max="2620" width="0" style="40" hidden="1" customWidth="1"/>
    <col min="2621" max="2632" width="9.140625" style="40" customWidth="1"/>
    <col min="2633" max="2633" width="8.42578125" style="40" customWidth="1"/>
    <col min="2634" max="2645" width="8.7109375" style="40" customWidth="1"/>
    <col min="2646" max="2838" width="9.140625" style="40"/>
    <col min="2839" max="2839" width="6" style="40" customWidth="1"/>
    <col min="2840" max="2840" width="26.7109375" style="40" customWidth="1"/>
    <col min="2841" max="2876" width="0" style="40" hidden="1" customWidth="1"/>
    <col min="2877" max="2888" width="9.140625" style="40" customWidth="1"/>
    <col min="2889" max="2889" width="8.42578125" style="40" customWidth="1"/>
    <col min="2890" max="2901" width="8.7109375" style="40" customWidth="1"/>
    <col min="2902" max="3094" width="9.140625" style="40"/>
    <col min="3095" max="3095" width="6" style="40" customWidth="1"/>
    <col min="3096" max="3096" width="26.7109375" style="40" customWidth="1"/>
    <col min="3097" max="3132" width="0" style="40" hidden="1" customWidth="1"/>
    <col min="3133" max="3144" width="9.140625" style="40" customWidth="1"/>
    <col min="3145" max="3145" width="8.42578125" style="40" customWidth="1"/>
    <col min="3146" max="3157" width="8.7109375" style="40" customWidth="1"/>
    <col min="3158" max="3350" width="9.140625" style="40"/>
    <col min="3351" max="3351" width="6" style="40" customWidth="1"/>
    <col min="3352" max="3352" width="26.7109375" style="40" customWidth="1"/>
    <col min="3353" max="3388" width="0" style="40" hidden="1" customWidth="1"/>
    <col min="3389" max="3400" width="9.140625" style="40" customWidth="1"/>
    <col min="3401" max="3401" width="8.42578125" style="40" customWidth="1"/>
    <col min="3402" max="3413" width="8.7109375" style="40" customWidth="1"/>
    <col min="3414" max="3606" width="9.140625" style="40"/>
    <col min="3607" max="3607" width="6" style="40" customWidth="1"/>
    <col min="3608" max="3608" width="26.7109375" style="40" customWidth="1"/>
    <col min="3609" max="3644" width="0" style="40" hidden="1" customWidth="1"/>
    <col min="3645" max="3656" width="9.140625" style="40" customWidth="1"/>
    <col min="3657" max="3657" width="8.42578125" style="40" customWidth="1"/>
    <col min="3658" max="3669" width="8.7109375" style="40" customWidth="1"/>
    <col min="3670" max="3862" width="9.140625" style="40"/>
    <col min="3863" max="3863" width="6" style="40" customWidth="1"/>
    <col min="3864" max="3864" width="26.7109375" style="40" customWidth="1"/>
    <col min="3865" max="3900" width="0" style="40" hidden="1" customWidth="1"/>
    <col min="3901" max="3912" width="9.140625" style="40" customWidth="1"/>
    <col min="3913" max="3913" width="8.42578125" style="40" customWidth="1"/>
    <col min="3914" max="3925" width="8.7109375" style="40" customWidth="1"/>
    <col min="3926" max="4118" width="9.140625" style="40"/>
    <col min="4119" max="4119" width="6" style="40" customWidth="1"/>
    <col min="4120" max="4120" width="26.7109375" style="40" customWidth="1"/>
    <col min="4121" max="4156" width="0" style="40" hidden="1" customWidth="1"/>
    <col min="4157" max="4168" width="9.140625" style="40" customWidth="1"/>
    <col min="4169" max="4169" width="8.42578125" style="40" customWidth="1"/>
    <col min="4170" max="4181" width="8.7109375" style="40" customWidth="1"/>
    <col min="4182" max="4374" width="9.140625" style="40"/>
    <col min="4375" max="4375" width="6" style="40" customWidth="1"/>
    <col min="4376" max="4376" width="26.7109375" style="40" customWidth="1"/>
    <col min="4377" max="4412" width="0" style="40" hidden="1" customWidth="1"/>
    <col min="4413" max="4424" width="9.140625" style="40" customWidth="1"/>
    <col min="4425" max="4425" width="8.42578125" style="40" customWidth="1"/>
    <col min="4426" max="4437" width="8.7109375" style="40" customWidth="1"/>
    <col min="4438" max="4630" width="9.140625" style="40"/>
    <col min="4631" max="4631" width="6" style="40" customWidth="1"/>
    <col min="4632" max="4632" width="26.7109375" style="40" customWidth="1"/>
    <col min="4633" max="4668" width="0" style="40" hidden="1" customWidth="1"/>
    <col min="4669" max="4680" width="9.140625" style="40" customWidth="1"/>
    <col min="4681" max="4681" width="8.42578125" style="40" customWidth="1"/>
    <col min="4682" max="4693" width="8.7109375" style="40" customWidth="1"/>
    <col min="4694" max="4886" width="9.140625" style="40"/>
    <col min="4887" max="4887" width="6" style="40" customWidth="1"/>
    <col min="4888" max="4888" width="26.7109375" style="40" customWidth="1"/>
    <col min="4889" max="4924" width="0" style="40" hidden="1" customWidth="1"/>
    <col min="4925" max="4936" width="9.140625" style="40" customWidth="1"/>
    <col min="4937" max="4937" width="8.42578125" style="40" customWidth="1"/>
    <col min="4938" max="4949" width="8.7109375" style="40" customWidth="1"/>
    <col min="4950" max="5142" width="9.140625" style="40"/>
    <col min="5143" max="5143" width="6" style="40" customWidth="1"/>
    <col min="5144" max="5144" width="26.7109375" style="40" customWidth="1"/>
    <col min="5145" max="5180" width="0" style="40" hidden="1" customWidth="1"/>
    <col min="5181" max="5192" width="9.140625" style="40" customWidth="1"/>
    <col min="5193" max="5193" width="8.42578125" style="40" customWidth="1"/>
    <col min="5194" max="5205" width="8.7109375" style="40" customWidth="1"/>
    <col min="5206" max="5398" width="9.140625" style="40"/>
    <col min="5399" max="5399" width="6" style="40" customWidth="1"/>
    <col min="5400" max="5400" width="26.7109375" style="40" customWidth="1"/>
    <col min="5401" max="5436" width="0" style="40" hidden="1" customWidth="1"/>
    <col min="5437" max="5448" width="9.140625" style="40" customWidth="1"/>
    <col min="5449" max="5449" width="8.42578125" style="40" customWidth="1"/>
    <col min="5450" max="5461" width="8.7109375" style="40" customWidth="1"/>
    <col min="5462" max="5654" width="9.140625" style="40"/>
    <col min="5655" max="5655" width="6" style="40" customWidth="1"/>
    <col min="5656" max="5656" width="26.7109375" style="40" customWidth="1"/>
    <col min="5657" max="5692" width="0" style="40" hidden="1" customWidth="1"/>
    <col min="5693" max="5704" width="9.140625" style="40" customWidth="1"/>
    <col min="5705" max="5705" width="8.42578125" style="40" customWidth="1"/>
    <col min="5706" max="5717" width="8.7109375" style="40" customWidth="1"/>
    <col min="5718" max="5910" width="9.140625" style="40"/>
    <col min="5911" max="5911" width="6" style="40" customWidth="1"/>
    <col min="5912" max="5912" width="26.7109375" style="40" customWidth="1"/>
    <col min="5913" max="5948" width="0" style="40" hidden="1" customWidth="1"/>
    <col min="5949" max="5960" width="9.140625" style="40" customWidth="1"/>
    <col min="5961" max="5961" width="8.42578125" style="40" customWidth="1"/>
    <col min="5962" max="5973" width="8.7109375" style="40" customWidth="1"/>
    <col min="5974" max="6166" width="9.140625" style="40"/>
    <col min="6167" max="6167" width="6" style="40" customWidth="1"/>
    <col min="6168" max="6168" width="26.7109375" style="40" customWidth="1"/>
    <col min="6169" max="6204" width="0" style="40" hidden="1" customWidth="1"/>
    <col min="6205" max="6216" width="9.140625" style="40" customWidth="1"/>
    <col min="6217" max="6217" width="8.42578125" style="40" customWidth="1"/>
    <col min="6218" max="6229" width="8.7109375" style="40" customWidth="1"/>
    <col min="6230" max="6422" width="9.140625" style="40"/>
    <col min="6423" max="6423" width="6" style="40" customWidth="1"/>
    <col min="6424" max="6424" width="26.7109375" style="40" customWidth="1"/>
    <col min="6425" max="6460" width="0" style="40" hidden="1" customWidth="1"/>
    <col min="6461" max="6472" width="9.140625" style="40" customWidth="1"/>
    <col min="6473" max="6473" width="8.42578125" style="40" customWidth="1"/>
    <col min="6474" max="6485" width="8.7109375" style="40" customWidth="1"/>
    <col min="6486" max="6678" width="9.140625" style="40"/>
    <col min="6679" max="6679" width="6" style="40" customWidth="1"/>
    <col min="6680" max="6680" width="26.7109375" style="40" customWidth="1"/>
    <col min="6681" max="6716" width="0" style="40" hidden="1" customWidth="1"/>
    <col min="6717" max="6728" width="9.140625" style="40" customWidth="1"/>
    <col min="6729" max="6729" width="8.42578125" style="40" customWidth="1"/>
    <col min="6730" max="6741" width="8.7109375" style="40" customWidth="1"/>
    <col min="6742" max="6934" width="9.140625" style="40"/>
    <col min="6935" max="6935" width="6" style="40" customWidth="1"/>
    <col min="6936" max="6936" width="26.7109375" style="40" customWidth="1"/>
    <col min="6937" max="6972" width="0" style="40" hidden="1" customWidth="1"/>
    <col min="6973" max="6984" width="9.140625" style="40" customWidth="1"/>
    <col min="6985" max="6985" width="8.42578125" style="40" customWidth="1"/>
    <col min="6986" max="6997" width="8.7109375" style="40" customWidth="1"/>
    <col min="6998" max="7190" width="9.140625" style="40"/>
    <col min="7191" max="7191" width="6" style="40" customWidth="1"/>
    <col min="7192" max="7192" width="26.7109375" style="40" customWidth="1"/>
    <col min="7193" max="7228" width="0" style="40" hidden="1" customWidth="1"/>
    <col min="7229" max="7240" width="9.140625" style="40" customWidth="1"/>
    <col min="7241" max="7241" width="8.42578125" style="40" customWidth="1"/>
    <col min="7242" max="7253" width="8.7109375" style="40" customWidth="1"/>
    <col min="7254" max="7446" width="9.140625" style="40"/>
    <col min="7447" max="7447" width="6" style="40" customWidth="1"/>
    <col min="7448" max="7448" width="26.7109375" style="40" customWidth="1"/>
    <col min="7449" max="7484" width="0" style="40" hidden="1" customWidth="1"/>
    <col min="7485" max="7496" width="9.140625" style="40" customWidth="1"/>
    <col min="7497" max="7497" width="8.42578125" style="40" customWidth="1"/>
    <col min="7498" max="7509" width="8.7109375" style="40" customWidth="1"/>
    <col min="7510" max="7702" width="9.140625" style="40"/>
    <col min="7703" max="7703" width="6" style="40" customWidth="1"/>
    <col min="7704" max="7704" width="26.7109375" style="40" customWidth="1"/>
    <col min="7705" max="7740" width="0" style="40" hidden="1" customWidth="1"/>
    <col min="7741" max="7752" width="9.140625" style="40" customWidth="1"/>
    <col min="7753" max="7753" width="8.42578125" style="40" customWidth="1"/>
    <col min="7754" max="7765" width="8.7109375" style="40" customWidth="1"/>
    <col min="7766" max="7958" width="9.140625" style="40"/>
    <col min="7959" max="7959" width="6" style="40" customWidth="1"/>
    <col min="7960" max="7960" width="26.7109375" style="40" customWidth="1"/>
    <col min="7961" max="7996" width="0" style="40" hidden="1" customWidth="1"/>
    <col min="7997" max="8008" width="9.140625" style="40" customWidth="1"/>
    <col min="8009" max="8009" width="8.42578125" style="40" customWidth="1"/>
    <col min="8010" max="8021" width="8.7109375" style="40" customWidth="1"/>
    <col min="8022" max="8214" width="9.140625" style="40"/>
    <col min="8215" max="8215" width="6" style="40" customWidth="1"/>
    <col min="8216" max="8216" width="26.7109375" style="40" customWidth="1"/>
    <col min="8217" max="8252" width="0" style="40" hidden="1" customWidth="1"/>
    <col min="8253" max="8264" width="9.140625" style="40" customWidth="1"/>
    <col min="8265" max="8265" width="8.42578125" style="40" customWidth="1"/>
    <col min="8266" max="8277" width="8.7109375" style="40" customWidth="1"/>
    <col min="8278" max="8470" width="9.140625" style="40"/>
    <col min="8471" max="8471" width="6" style="40" customWidth="1"/>
    <col min="8472" max="8472" width="26.7109375" style="40" customWidth="1"/>
    <col min="8473" max="8508" width="0" style="40" hidden="1" customWidth="1"/>
    <col min="8509" max="8520" width="9.140625" style="40" customWidth="1"/>
    <col min="8521" max="8521" width="8.42578125" style="40" customWidth="1"/>
    <col min="8522" max="8533" width="8.7109375" style="40" customWidth="1"/>
    <col min="8534" max="8726" width="9.140625" style="40"/>
    <col min="8727" max="8727" width="6" style="40" customWidth="1"/>
    <col min="8728" max="8728" width="26.7109375" style="40" customWidth="1"/>
    <col min="8729" max="8764" width="0" style="40" hidden="1" customWidth="1"/>
    <col min="8765" max="8776" width="9.140625" style="40" customWidth="1"/>
    <col min="8777" max="8777" width="8.42578125" style="40" customWidth="1"/>
    <col min="8778" max="8789" width="8.7109375" style="40" customWidth="1"/>
    <col min="8790" max="8982" width="9.140625" style="40"/>
    <col min="8983" max="8983" width="6" style="40" customWidth="1"/>
    <col min="8984" max="8984" width="26.7109375" style="40" customWidth="1"/>
    <col min="8985" max="9020" width="0" style="40" hidden="1" customWidth="1"/>
    <col min="9021" max="9032" width="9.140625" style="40" customWidth="1"/>
    <col min="9033" max="9033" width="8.42578125" style="40" customWidth="1"/>
    <col min="9034" max="9045" width="8.7109375" style="40" customWidth="1"/>
    <col min="9046" max="9238" width="9.140625" style="40"/>
    <col min="9239" max="9239" width="6" style="40" customWidth="1"/>
    <col min="9240" max="9240" width="26.7109375" style="40" customWidth="1"/>
    <col min="9241" max="9276" width="0" style="40" hidden="1" customWidth="1"/>
    <col min="9277" max="9288" width="9.140625" style="40" customWidth="1"/>
    <col min="9289" max="9289" width="8.42578125" style="40" customWidth="1"/>
    <col min="9290" max="9301" width="8.7109375" style="40" customWidth="1"/>
    <col min="9302" max="9494" width="9.140625" style="40"/>
    <col min="9495" max="9495" width="6" style="40" customWidth="1"/>
    <col min="9496" max="9496" width="26.7109375" style="40" customWidth="1"/>
    <col min="9497" max="9532" width="0" style="40" hidden="1" customWidth="1"/>
    <col min="9533" max="9544" width="9.140625" style="40" customWidth="1"/>
    <col min="9545" max="9545" width="8.42578125" style="40" customWidth="1"/>
    <col min="9546" max="9557" width="8.7109375" style="40" customWidth="1"/>
    <col min="9558" max="9750" width="9.140625" style="40"/>
    <col min="9751" max="9751" width="6" style="40" customWidth="1"/>
    <col min="9752" max="9752" width="26.7109375" style="40" customWidth="1"/>
    <col min="9753" max="9788" width="0" style="40" hidden="1" customWidth="1"/>
    <col min="9789" max="9800" width="9.140625" style="40" customWidth="1"/>
    <col min="9801" max="9801" width="8.42578125" style="40" customWidth="1"/>
    <col min="9802" max="9813" width="8.7109375" style="40" customWidth="1"/>
    <col min="9814" max="10006" width="9.140625" style="40"/>
    <col min="10007" max="10007" width="6" style="40" customWidth="1"/>
    <col min="10008" max="10008" width="26.7109375" style="40" customWidth="1"/>
    <col min="10009" max="10044" width="0" style="40" hidden="1" customWidth="1"/>
    <col min="10045" max="10056" width="9.140625" style="40" customWidth="1"/>
    <col min="10057" max="10057" width="8.42578125" style="40" customWidth="1"/>
    <col min="10058" max="10069" width="8.7109375" style="40" customWidth="1"/>
    <col min="10070" max="10262" width="9.140625" style="40"/>
    <col min="10263" max="10263" width="6" style="40" customWidth="1"/>
    <col min="10264" max="10264" width="26.7109375" style="40" customWidth="1"/>
    <col min="10265" max="10300" width="0" style="40" hidden="1" customWidth="1"/>
    <col min="10301" max="10312" width="9.140625" style="40" customWidth="1"/>
    <col min="10313" max="10313" width="8.42578125" style="40" customWidth="1"/>
    <col min="10314" max="10325" width="8.7109375" style="40" customWidth="1"/>
    <col min="10326" max="10518" width="9.140625" style="40"/>
    <col min="10519" max="10519" width="6" style="40" customWidth="1"/>
    <col min="10520" max="10520" width="26.7109375" style="40" customWidth="1"/>
    <col min="10521" max="10556" width="0" style="40" hidden="1" customWidth="1"/>
    <col min="10557" max="10568" width="9.140625" style="40" customWidth="1"/>
    <col min="10569" max="10569" width="8.42578125" style="40" customWidth="1"/>
    <col min="10570" max="10581" width="8.7109375" style="40" customWidth="1"/>
    <col min="10582" max="10774" width="9.140625" style="40"/>
    <col min="10775" max="10775" width="6" style="40" customWidth="1"/>
    <col min="10776" max="10776" width="26.7109375" style="40" customWidth="1"/>
    <col min="10777" max="10812" width="0" style="40" hidden="1" customWidth="1"/>
    <col min="10813" max="10824" width="9.140625" style="40" customWidth="1"/>
    <col min="10825" max="10825" width="8.42578125" style="40" customWidth="1"/>
    <col min="10826" max="10837" width="8.7109375" style="40" customWidth="1"/>
    <col min="10838" max="11030" width="9.140625" style="40"/>
    <col min="11031" max="11031" width="6" style="40" customWidth="1"/>
    <col min="11032" max="11032" width="26.7109375" style="40" customWidth="1"/>
    <col min="11033" max="11068" width="0" style="40" hidden="1" customWidth="1"/>
    <col min="11069" max="11080" width="9.140625" style="40" customWidth="1"/>
    <col min="11081" max="11081" width="8.42578125" style="40" customWidth="1"/>
    <col min="11082" max="11093" width="8.7109375" style="40" customWidth="1"/>
    <col min="11094" max="11286" width="9.140625" style="40"/>
    <col min="11287" max="11287" width="6" style="40" customWidth="1"/>
    <col min="11288" max="11288" width="26.7109375" style="40" customWidth="1"/>
    <col min="11289" max="11324" width="0" style="40" hidden="1" customWidth="1"/>
    <col min="11325" max="11336" width="9.140625" style="40" customWidth="1"/>
    <col min="11337" max="11337" width="8.42578125" style="40" customWidth="1"/>
    <col min="11338" max="11349" width="8.7109375" style="40" customWidth="1"/>
    <col min="11350" max="11542" width="9.140625" style="40"/>
    <col min="11543" max="11543" width="6" style="40" customWidth="1"/>
    <col min="11544" max="11544" width="26.7109375" style="40" customWidth="1"/>
    <col min="11545" max="11580" width="0" style="40" hidden="1" customWidth="1"/>
    <col min="11581" max="11592" width="9.140625" style="40" customWidth="1"/>
    <col min="11593" max="11593" width="8.42578125" style="40" customWidth="1"/>
    <col min="11594" max="11605" width="8.7109375" style="40" customWidth="1"/>
    <col min="11606" max="11798" width="9.140625" style="40"/>
    <col min="11799" max="11799" width="6" style="40" customWidth="1"/>
    <col min="11800" max="11800" width="26.7109375" style="40" customWidth="1"/>
    <col min="11801" max="11836" width="0" style="40" hidden="1" customWidth="1"/>
    <col min="11837" max="11848" width="9.140625" style="40" customWidth="1"/>
    <col min="11849" max="11849" width="8.42578125" style="40" customWidth="1"/>
    <col min="11850" max="11861" width="8.7109375" style="40" customWidth="1"/>
    <col min="11862" max="12054" width="9.140625" style="40"/>
    <col min="12055" max="12055" width="6" style="40" customWidth="1"/>
    <col min="12056" max="12056" width="26.7109375" style="40" customWidth="1"/>
    <col min="12057" max="12092" width="0" style="40" hidden="1" customWidth="1"/>
    <col min="12093" max="12104" width="9.140625" style="40" customWidth="1"/>
    <col min="12105" max="12105" width="8.42578125" style="40" customWidth="1"/>
    <col min="12106" max="12117" width="8.7109375" style="40" customWidth="1"/>
    <col min="12118" max="12310" width="9.140625" style="40"/>
    <col min="12311" max="12311" width="6" style="40" customWidth="1"/>
    <col min="12312" max="12312" width="26.7109375" style="40" customWidth="1"/>
    <col min="12313" max="12348" width="0" style="40" hidden="1" customWidth="1"/>
    <col min="12349" max="12360" width="9.140625" style="40" customWidth="1"/>
    <col min="12361" max="12361" width="8.42578125" style="40" customWidth="1"/>
    <col min="12362" max="12373" width="8.7109375" style="40" customWidth="1"/>
    <col min="12374" max="12566" width="9.140625" style="40"/>
    <col min="12567" max="12567" width="6" style="40" customWidth="1"/>
    <col min="12568" max="12568" width="26.7109375" style="40" customWidth="1"/>
    <col min="12569" max="12604" width="0" style="40" hidden="1" customWidth="1"/>
    <col min="12605" max="12616" width="9.140625" style="40" customWidth="1"/>
    <col min="12617" max="12617" width="8.42578125" style="40" customWidth="1"/>
    <col min="12618" max="12629" width="8.7109375" style="40" customWidth="1"/>
    <col min="12630" max="12822" width="9.140625" style="40"/>
    <col min="12823" max="12823" width="6" style="40" customWidth="1"/>
    <col min="12824" max="12824" width="26.7109375" style="40" customWidth="1"/>
    <col min="12825" max="12860" width="0" style="40" hidden="1" customWidth="1"/>
    <col min="12861" max="12872" width="9.140625" style="40" customWidth="1"/>
    <col min="12873" max="12873" width="8.42578125" style="40" customWidth="1"/>
    <col min="12874" max="12885" width="8.7109375" style="40" customWidth="1"/>
    <col min="12886" max="13078" width="9.140625" style="40"/>
    <col min="13079" max="13079" width="6" style="40" customWidth="1"/>
    <col min="13080" max="13080" width="26.7109375" style="40" customWidth="1"/>
    <col min="13081" max="13116" width="0" style="40" hidden="1" customWidth="1"/>
    <col min="13117" max="13128" width="9.140625" style="40" customWidth="1"/>
    <col min="13129" max="13129" width="8.42578125" style="40" customWidth="1"/>
    <col min="13130" max="13141" width="8.7109375" style="40" customWidth="1"/>
    <col min="13142" max="13334" width="9.140625" style="40"/>
    <col min="13335" max="13335" width="6" style="40" customWidth="1"/>
    <col min="13336" max="13336" width="26.7109375" style="40" customWidth="1"/>
    <col min="13337" max="13372" width="0" style="40" hidden="1" customWidth="1"/>
    <col min="13373" max="13384" width="9.140625" style="40" customWidth="1"/>
    <col min="13385" max="13385" width="8.42578125" style="40" customWidth="1"/>
    <col min="13386" max="13397" width="8.7109375" style="40" customWidth="1"/>
    <col min="13398" max="13590" width="9.140625" style="40"/>
    <col min="13591" max="13591" width="6" style="40" customWidth="1"/>
    <col min="13592" max="13592" width="26.7109375" style="40" customWidth="1"/>
    <col min="13593" max="13628" width="0" style="40" hidden="1" customWidth="1"/>
    <col min="13629" max="13640" width="9.140625" style="40" customWidth="1"/>
    <col min="13641" max="13641" width="8.42578125" style="40" customWidth="1"/>
    <col min="13642" max="13653" width="8.7109375" style="40" customWidth="1"/>
    <col min="13654" max="13846" width="9.140625" style="40"/>
    <col min="13847" max="13847" width="6" style="40" customWidth="1"/>
    <col min="13848" max="13848" width="26.7109375" style="40" customWidth="1"/>
    <col min="13849" max="13884" width="0" style="40" hidden="1" customWidth="1"/>
    <col min="13885" max="13896" width="9.140625" style="40" customWidth="1"/>
    <col min="13897" max="13897" width="8.42578125" style="40" customWidth="1"/>
    <col min="13898" max="13909" width="8.7109375" style="40" customWidth="1"/>
    <col min="13910" max="14102" width="9.140625" style="40"/>
    <col min="14103" max="14103" width="6" style="40" customWidth="1"/>
    <col min="14104" max="14104" width="26.7109375" style="40" customWidth="1"/>
    <col min="14105" max="14140" width="0" style="40" hidden="1" customWidth="1"/>
    <col min="14141" max="14152" width="9.140625" style="40" customWidth="1"/>
    <col min="14153" max="14153" width="8.42578125" style="40" customWidth="1"/>
    <col min="14154" max="14165" width="8.7109375" style="40" customWidth="1"/>
    <col min="14166" max="14358" width="9.140625" style="40"/>
    <col min="14359" max="14359" width="6" style="40" customWidth="1"/>
    <col min="14360" max="14360" width="26.7109375" style="40" customWidth="1"/>
    <col min="14361" max="14396" width="0" style="40" hidden="1" customWidth="1"/>
    <col min="14397" max="14408" width="9.140625" style="40" customWidth="1"/>
    <col min="14409" max="14409" width="8.42578125" style="40" customWidth="1"/>
    <col min="14410" max="14421" width="8.7109375" style="40" customWidth="1"/>
    <col min="14422" max="14614" width="9.140625" style="40"/>
    <col min="14615" max="14615" width="6" style="40" customWidth="1"/>
    <col min="14616" max="14616" width="26.7109375" style="40" customWidth="1"/>
    <col min="14617" max="14652" width="0" style="40" hidden="1" customWidth="1"/>
    <col min="14653" max="14664" width="9.140625" style="40" customWidth="1"/>
    <col min="14665" max="14665" width="8.42578125" style="40" customWidth="1"/>
    <col min="14666" max="14677" width="8.7109375" style="40" customWidth="1"/>
    <col min="14678" max="14870" width="9.140625" style="40"/>
    <col min="14871" max="14871" width="6" style="40" customWidth="1"/>
    <col min="14872" max="14872" width="26.7109375" style="40" customWidth="1"/>
    <col min="14873" max="14908" width="0" style="40" hidden="1" customWidth="1"/>
    <col min="14909" max="14920" width="9.140625" style="40" customWidth="1"/>
    <col min="14921" max="14921" width="8.42578125" style="40" customWidth="1"/>
    <col min="14922" max="14933" width="8.7109375" style="40" customWidth="1"/>
    <col min="14934" max="15126" width="9.140625" style="40"/>
    <col min="15127" max="15127" width="6" style="40" customWidth="1"/>
    <col min="15128" max="15128" width="26.7109375" style="40" customWidth="1"/>
    <col min="15129" max="15164" width="0" style="40" hidden="1" customWidth="1"/>
    <col min="15165" max="15176" width="9.140625" style="40" customWidth="1"/>
    <col min="15177" max="15177" width="8.42578125" style="40" customWidth="1"/>
    <col min="15178" max="15189" width="8.7109375" style="40" customWidth="1"/>
    <col min="15190" max="15382" width="9.140625" style="40"/>
    <col min="15383" max="15383" width="6" style="40" customWidth="1"/>
    <col min="15384" max="15384" width="26.7109375" style="40" customWidth="1"/>
    <col min="15385" max="15420" width="0" style="40" hidden="1" customWidth="1"/>
    <col min="15421" max="15432" width="9.140625" style="40" customWidth="1"/>
    <col min="15433" max="15433" width="8.42578125" style="40" customWidth="1"/>
    <col min="15434" max="15445" width="8.7109375" style="40" customWidth="1"/>
    <col min="15446" max="15638" width="9.140625" style="40"/>
    <col min="15639" max="15639" width="6" style="40" customWidth="1"/>
    <col min="15640" max="15640" width="26.7109375" style="40" customWidth="1"/>
    <col min="15641" max="15676" width="0" style="40" hidden="1" customWidth="1"/>
    <col min="15677" max="15688" width="9.140625" style="40" customWidth="1"/>
    <col min="15689" max="15689" width="8.42578125" style="40" customWidth="1"/>
    <col min="15690" max="15701" width="8.7109375" style="40" customWidth="1"/>
    <col min="15702" max="15894" width="9.140625" style="40"/>
    <col min="15895" max="15895" width="6" style="40" customWidth="1"/>
    <col min="15896" max="15896" width="26.7109375" style="40" customWidth="1"/>
    <col min="15897" max="15932" width="0" style="40" hidden="1" customWidth="1"/>
    <col min="15933" max="15944" width="9.140625" style="40" customWidth="1"/>
    <col min="15945" max="15945" width="8.42578125" style="40" customWidth="1"/>
    <col min="15946" max="15957" width="8.7109375" style="40" customWidth="1"/>
    <col min="15958" max="16150" width="9.140625" style="40"/>
    <col min="16151" max="16151" width="6" style="40" customWidth="1"/>
    <col min="16152" max="16152" width="26.7109375" style="40" customWidth="1"/>
    <col min="16153" max="16188" width="0" style="40" hidden="1" customWidth="1"/>
    <col min="16189" max="16200" width="9.140625" style="40" customWidth="1"/>
    <col min="16201" max="16201" width="8.42578125" style="40" customWidth="1"/>
    <col min="16202" max="16213" width="8.7109375" style="40" customWidth="1"/>
    <col min="16214" max="16384" width="9.140625" style="40"/>
  </cols>
  <sheetData>
    <row r="1" spans="1:116" ht="19.149999999999999" customHeight="1" x14ac:dyDescent="0.25">
      <c r="A1" s="49">
        <v>4</v>
      </c>
      <c r="B1" s="273" t="s">
        <v>61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116" ht="15" customHeight="1" x14ac:dyDescent="0.25">
      <c r="A2" s="274">
        <v>7</v>
      </c>
      <c r="B2" s="274"/>
      <c r="C2" s="275"/>
      <c r="D2" s="275"/>
      <c r="E2" s="275"/>
      <c r="F2" s="275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116" ht="34.5" customHeight="1" x14ac:dyDescent="0.25">
      <c r="A3" s="277" t="s">
        <v>0</v>
      </c>
      <c r="B3" s="279" t="s">
        <v>58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1"/>
      <c r="AO3" s="272" t="s">
        <v>31</v>
      </c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  <c r="CB3" s="289" t="s">
        <v>128</v>
      </c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89"/>
      <c r="DK3" s="289"/>
      <c r="DL3" s="289"/>
    </row>
    <row r="4" spans="1:116" s="80" customFormat="1" ht="18" customHeight="1" x14ac:dyDescent="0.2">
      <c r="A4" s="278"/>
      <c r="B4" s="108" t="s">
        <v>55</v>
      </c>
      <c r="C4" s="108" t="s">
        <v>35</v>
      </c>
      <c r="D4" s="109" t="s">
        <v>36</v>
      </c>
      <c r="E4" s="109" t="s">
        <v>37</v>
      </c>
      <c r="F4" s="109" t="s">
        <v>38</v>
      </c>
      <c r="G4" s="109" t="s">
        <v>39</v>
      </c>
      <c r="H4" s="109" t="s">
        <v>40</v>
      </c>
      <c r="I4" s="109" t="s">
        <v>41</v>
      </c>
      <c r="J4" s="109" t="s">
        <v>42</v>
      </c>
      <c r="K4" s="109" t="s">
        <v>43</v>
      </c>
      <c r="L4" s="109" t="s">
        <v>44</v>
      </c>
      <c r="M4" s="109" t="s">
        <v>45</v>
      </c>
      <c r="N4" s="109" t="s">
        <v>34</v>
      </c>
      <c r="O4" s="109" t="s">
        <v>89</v>
      </c>
      <c r="P4" s="109" t="s">
        <v>103</v>
      </c>
      <c r="Q4" s="109" t="s">
        <v>104</v>
      </c>
      <c r="R4" s="109" t="s">
        <v>38</v>
      </c>
      <c r="S4" s="109" t="str">
        <f>Вкл.ЮЛ.отз!S4</f>
        <v>май.21</v>
      </c>
      <c r="T4" s="109" t="s">
        <v>107</v>
      </c>
      <c r="U4" s="109" t="s">
        <v>108</v>
      </c>
      <c r="V4" s="109" t="s">
        <v>109</v>
      </c>
      <c r="W4" s="109" t="s">
        <v>111</v>
      </c>
      <c r="X4" s="109" t="s">
        <v>112</v>
      </c>
      <c r="Y4" s="109" t="s">
        <v>113</v>
      </c>
      <c r="Z4" s="109" t="s">
        <v>114</v>
      </c>
      <c r="AA4" s="109" t="s">
        <v>115</v>
      </c>
      <c r="AB4" s="109" t="s">
        <v>117</v>
      </c>
      <c r="AC4" s="109" t="s">
        <v>118</v>
      </c>
      <c r="AD4" s="109" t="s">
        <v>119</v>
      </c>
      <c r="AE4" s="109" t="s">
        <v>122</v>
      </c>
      <c r="AF4" s="109" t="s">
        <v>130</v>
      </c>
      <c r="AG4" s="109" t="s">
        <v>133</v>
      </c>
      <c r="AH4" s="109" t="s">
        <v>174</v>
      </c>
      <c r="AI4" s="109" t="s">
        <v>175</v>
      </c>
      <c r="AJ4" s="109" t="s">
        <v>176</v>
      </c>
      <c r="AK4" s="109" t="s">
        <v>177</v>
      </c>
      <c r="AL4" s="109" t="s">
        <v>184</v>
      </c>
      <c r="AM4" s="109" t="str">
        <f>Вкл.ЮЛ.отз!AM4</f>
        <v>янв.23</v>
      </c>
      <c r="AO4" s="110" t="s">
        <v>55</v>
      </c>
      <c r="AP4" s="110" t="s">
        <v>35</v>
      </c>
      <c r="AQ4" s="110" t="s">
        <v>36</v>
      </c>
      <c r="AR4" s="110" t="s">
        <v>37</v>
      </c>
      <c r="AS4" s="110" t="s">
        <v>38</v>
      </c>
      <c r="AT4" s="110" t="s">
        <v>39</v>
      </c>
      <c r="AU4" s="110" t="s">
        <v>40</v>
      </c>
      <c r="AV4" s="110" t="s">
        <v>41</v>
      </c>
      <c r="AW4" s="110" t="s">
        <v>42</v>
      </c>
      <c r="AX4" s="110" t="s">
        <v>43</v>
      </c>
      <c r="AY4" s="110" t="s">
        <v>44</v>
      </c>
      <c r="AZ4" s="110" t="s">
        <v>45</v>
      </c>
      <c r="BA4" s="110" t="s">
        <v>34</v>
      </c>
      <c r="BB4" s="110" t="s">
        <v>89</v>
      </c>
      <c r="BC4" s="110" t="str">
        <f>КРЕДИТЫ!Q59</f>
        <v>фев.21</v>
      </c>
      <c r="BD4" s="110" t="str">
        <f>КРЕДИТЫ!R59</f>
        <v>мар.21</v>
      </c>
      <c r="BE4" s="110" t="str">
        <f>КРЕДИТЫ!S59</f>
        <v>апр.21</v>
      </c>
      <c r="BF4" s="110" t="str">
        <f>КРЕДИТЫ!T59</f>
        <v>май.21</v>
      </c>
      <c r="BG4" s="110" t="s">
        <v>107</v>
      </c>
      <c r="BH4" s="110" t="s">
        <v>108</v>
      </c>
      <c r="BI4" s="110" t="s">
        <v>109</v>
      </c>
      <c r="BJ4" s="110" t="s">
        <v>111</v>
      </c>
      <c r="BK4" s="110" t="s">
        <v>112</v>
      </c>
      <c r="BL4" s="110" t="s">
        <v>113</v>
      </c>
      <c r="BM4" s="110" t="s">
        <v>114</v>
      </c>
      <c r="BN4" s="110" t="s">
        <v>115</v>
      </c>
      <c r="BO4" s="110" t="s">
        <v>117</v>
      </c>
      <c r="BP4" s="110" t="s">
        <v>118</v>
      </c>
      <c r="BQ4" s="110" t="s">
        <v>119</v>
      </c>
      <c r="BR4" s="110" t="s">
        <v>122</v>
      </c>
      <c r="BS4" s="110" t="s">
        <v>130</v>
      </c>
      <c r="BT4" s="110" t="s">
        <v>133</v>
      </c>
      <c r="BU4" s="110" t="s">
        <v>174</v>
      </c>
      <c r="BV4" s="110" t="s">
        <v>175</v>
      </c>
      <c r="BW4" s="110" t="s">
        <v>176</v>
      </c>
      <c r="BX4" s="110" t="s">
        <v>177</v>
      </c>
      <c r="BY4" s="110" t="s">
        <v>184</v>
      </c>
      <c r="BZ4" s="110" t="str">
        <f>КРЕДИТЫ!AN59</f>
        <v>янв.23</v>
      </c>
      <c r="CB4" s="116" t="str">
        <f>КРЕДИТЫ!C59</f>
        <v>дек.19</v>
      </c>
      <c r="CC4" s="116" t="str">
        <f>КРЕДИТЫ!D59</f>
        <v>янв.20</v>
      </c>
      <c r="CD4" s="116" t="str">
        <f>КРЕДИТЫ!E59</f>
        <v>фев.20</v>
      </c>
      <c r="CE4" s="116" t="str">
        <f>КРЕДИТЫ!F59</f>
        <v>мар.20</v>
      </c>
      <c r="CF4" s="116" t="str">
        <f>КРЕДИТЫ!G59</f>
        <v>апр.21</v>
      </c>
      <c r="CG4" s="116" t="str">
        <f>КРЕДИТЫ!H59</f>
        <v>май.20</v>
      </c>
      <c r="CH4" s="116" t="str">
        <f>КРЕДИТЫ!I59</f>
        <v>июн.20</v>
      </c>
      <c r="CI4" s="116" t="str">
        <f>КРЕДИТЫ!J59</f>
        <v>июл.20</v>
      </c>
      <c r="CJ4" s="116" t="str">
        <f>КРЕДИТЫ!K59</f>
        <v>авг.20</v>
      </c>
      <c r="CK4" s="116" t="str">
        <f>КРЕДИТЫ!L59</f>
        <v>сен.20</v>
      </c>
      <c r="CL4" s="116" t="str">
        <f>КРЕДИТЫ!M59</f>
        <v>окт.20</v>
      </c>
      <c r="CM4" s="116" t="str">
        <f>КРЕДИТЫ!N59</f>
        <v>ноя.20</v>
      </c>
      <c r="CN4" s="116" t="str">
        <f>КРЕДИТЫ!O59</f>
        <v>дек.20</v>
      </c>
      <c r="CO4" s="116" t="str">
        <f>КРЕДИТЫ!P59</f>
        <v>янв.21</v>
      </c>
      <c r="CP4" s="116" t="str">
        <f>КРЕДИТЫ!Q59</f>
        <v>фев.21</v>
      </c>
      <c r="CQ4" s="116" t="str">
        <f>КРЕДИТЫ!R59</f>
        <v>мар.21</v>
      </c>
      <c r="CR4" s="116" t="str">
        <f>КРЕДИТЫ!S59</f>
        <v>апр.21</v>
      </c>
      <c r="CS4" s="116" t="str">
        <f>КРЕДИТЫ!T59</f>
        <v>май.21</v>
      </c>
      <c r="CT4" s="116" t="str">
        <f>КРЕДИТЫ!U59</f>
        <v>июн.21</v>
      </c>
      <c r="CU4" s="116" t="str">
        <f>КРЕДИТЫ!V59</f>
        <v>июл.21</v>
      </c>
      <c r="CV4" s="116" t="str">
        <f>КРЕДИТЫ!W59</f>
        <v>авг.21</v>
      </c>
      <c r="CW4" s="116" t="str">
        <f>КРЕДИТЫ!X59</f>
        <v>сен.21</v>
      </c>
      <c r="CX4" s="116" t="str">
        <f>КРЕДИТЫ!Y59</f>
        <v>окт.21</v>
      </c>
      <c r="CY4" s="116" t="str">
        <f>КРЕДИТЫ!Z59</f>
        <v>ноя.21</v>
      </c>
      <c r="CZ4" s="116" t="str">
        <f>КРЕДИТЫ!AA59</f>
        <v>дек.21</v>
      </c>
      <c r="DA4" s="116" t="str">
        <f>КРЕДИТЫ!AB59</f>
        <v>янв.22</v>
      </c>
      <c r="DB4" s="116" t="str">
        <f>КРЕДИТЫ!AC59</f>
        <v>фев.22</v>
      </c>
      <c r="DC4" s="116" t="str">
        <f>КРЕДИТЫ!AD59</f>
        <v>мар.22</v>
      </c>
      <c r="DD4" s="116" t="str">
        <f>КРЕДИТЫ!AE59</f>
        <v>апр.22</v>
      </c>
      <c r="DE4" s="116" t="s">
        <v>130</v>
      </c>
      <c r="DF4" s="116" t="s">
        <v>133</v>
      </c>
      <c r="DG4" s="116" t="s">
        <v>174</v>
      </c>
      <c r="DH4" s="116" t="s">
        <v>175</v>
      </c>
      <c r="DI4" s="116" t="s">
        <v>176</v>
      </c>
      <c r="DJ4" s="116" t="s">
        <v>177</v>
      </c>
      <c r="DK4" s="116" t="s">
        <v>184</v>
      </c>
      <c r="DL4" s="116" t="str">
        <f>КРЕДИТЫ!AN59</f>
        <v>янв.23</v>
      </c>
    </row>
    <row r="5" spans="1:116" ht="15.75" x14ac:dyDescent="0.25">
      <c r="A5" s="51" t="s">
        <v>5</v>
      </c>
      <c r="B5" s="52">
        <v>9.8064646269507296</v>
      </c>
      <c r="C5" s="52">
        <v>9.6892783059795207</v>
      </c>
      <c r="D5" s="52">
        <v>9.5160762845023008</v>
      </c>
      <c r="E5" s="52">
        <v>9.0558986412302893</v>
      </c>
      <c r="F5" s="52">
        <v>9.6823058393709598</v>
      </c>
      <c r="G5" s="52">
        <v>11.235411855075</v>
      </c>
      <c r="H5" s="52">
        <v>11.3879718807371</v>
      </c>
      <c r="I5" s="52">
        <v>11.376156400482699</v>
      </c>
      <c r="J5" s="52">
        <v>11.4505787384591</v>
      </c>
      <c r="K5" s="52">
        <v>13.0188583784355</v>
      </c>
      <c r="L5" s="52">
        <v>14.812570344404699</v>
      </c>
      <c r="M5" s="52">
        <v>15.734995050830699</v>
      </c>
      <c r="N5" s="52">
        <v>16.909308469351824</v>
      </c>
      <c r="O5" s="52">
        <v>17.225550676426145</v>
      </c>
      <c r="P5" s="52">
        <v>17.620354478568053</v>
      </c>
      <c r="Q5" s="185">
        <v>17.600266825234101</v>
      </c>
      <c r="R5" s="185">
        <v>15.094590616651839</v>
      </c>
      <c r="S5" s="185">
        <v>15.849050110183729</v>
      </c>
      <c r="T5" s="185">
        <v>16.648351438092522</v>
      </c>
      <c r="U5" s="185">
        <v>17.372010326802382</v>
      </c>
      <c r="V5" s="185">
        <v>17.342696276161789</v>
      </c>
      <c r="W5" s="185">
        <v>17.633402209158717</v>
      </c>
      <c r="X5" s="185">
        <v>17.257182371843136</v>
      </c>
      <c r="Y5" s="185">
        <v>16.237355307451246</v>
      </c>
      <c r="Z5" s="185">
        <v>15.066574969769633</v>
      </c>
      <c r="AA5" s="185">
        <v>13.440016179319771</v>
      </c>
      <c r="AB5" s="185">
        <v>11.503940497291754</v>
      </c>
      <c r="AC5" s="185">
        <v>14.266846043942191</v>
      </c>
      <c r="AD5" s="185">
        <v>17.94327080414557</v>
      </c>
      <c r="AE5" s="185">
        <v>18.136146215538353</v>
      </c>
      <c r="AF5" s="185">
        <v>17.628679099611599</v>
      </c>
      <c r="AG5" s="185">
        <v>15.620960446729875</v>
      </c>
      <c r="AH5" s="185">
        <v>14.374388182087014</v>
      </c>
      <c r="AI5" s="185">
        <v>12.2998392121794</v>
      </c>
      <c r="AJ5" s="185">
        <v>9.8808053343288034</v>
      </c>
      <c r="AK5" s="185">
        <v>10.020267143140288</v>
      </c>
      <c r="AL5" s="185">
        <v>10.189360870695101</v>
      </c>
      <c r="AM5" s="185">
        <f>IFERROR(VLOOKUP(A5,Обнов[],$A$1,FALSE),"-")</f>
        <v>9.5404197837660014</v>
      </c>
      <c r="AO5" s="57">
        <v>0.56334639941730769</v>
      </c>
      <c r="AP5" s="57">
        <v>0.57241963823644804</v>
      </c>
      <c r="AQ5" s="57">
        <v>0.51141644433309497</v>
      </c>
      <c r="AR5" s="57">
        <v>0.384323819903997</v>
      </c>
      <c r="AS5" s="57">
        <v>0.55126488178982802</v>
      </c>
      <c r="AT5" s="57">
        <v>0.55968911846025404</v>
      </c>
      <c r="AU5" s="57">
        <v>0.52499518800691802</v>
      </c>
      <c r="AV5" s="57">
        <v>0.561958489543952</v>
      </c>
      <c r="AW5" s="57">
        <v>0.702991025710617</v>
      </c>
      <c r="AX5" s="57">
        <v>0.94882331795985797</v>
      </c>
      <c r="AY5" s="57">
        <v>1.11097930040653</v>
      </c>
      <c r="AZ5" s="57">
        <v>1.1275712755840901</v>
      </c>
      <c r="BA5" s="57">
        <v>1.1826121305112625</v>
      </c>
      <c r="BB5" s="57">
        <v>1.2113395420552318</v>
      </c>
      <c r="BC5" s="57">
        <v>1.2133233752658252</v>
      </c>
      <c r="BD5" s="179">
        <v>1.2141887353204099</v>
      </c>
      <c r="BE5" s="179">
        <v>1.1742875722403068</v>
      </c>
      <c r="BF5" s="179">
        <v>1.1641942888342631</v>
      </c>
      <c r="BG5" s="179">
        <v>1.167009491017464</v>
      </c>
      <c r="BH5" s="179">
        <v>2.104122133410613</v>
      </c>
      <c r="BI5" s="179">
        <v>3.2698370796501544</v>
      </c>
      <c r="BJ5" s="179">
        <v>3.5311874262076919</v>
      </c>
      <c r="BK5" s="179">
        <v>3.4471578180126223</v>
      </c>
      <c r="BL5" s="179">
        <v>3.536591755633407</v>
      </c>
      <c r="BM5" s="179">
        <v>3.5342447912029606</v>
      </c>
      <c r="BN5" s="179">
        <v>3.4536993354237664</v>
      </c>
      <c r="BO5" s="179">
        <v>3.4955502275441752</v>
      </c>
      <c r="BP5" s="179">
        <v>4.8381527770046659</v>
      </c>
      <c r="BQ5" s="179">
        <v>5.1318580922405523</v>
      </c>
      <c r="BR5" s="179">
        <v>5.2074356547495295</v>
      </c>
      <c r="BS5" s="179">
        <v>5.2927876281386697</v>
      </c>
      <c r="BT5" s="179">
        <v>5.3230951743791186</v>
      </c>
      <c r="BU5" s="179">
        <v>4.8345877933432666</v>
      </c>
      <c r="BV5" s="179">
        <v>3.460588023346598</v>
      </c>
      <c r="BW5" s="179">
        <v>2.5219613219014101</v>
      </c>
      <c r="BX5" s="179">
        <v>2.5017065363540345</v>
      </c>
      <c r="BY5" s="179">
        <v>2.5797403060234663</v>
      </c>
      <c r="BZ5" s="179">
        <f>IFERROR(VLOOKUP(A5,Обнов[],$A$2,FALSE),"-")</f>
        <v>1.7075589959058661</v>
      </c>
      <c r="CB5" s="64">
        <v>0.60105253338195563</v>
      </c>
      <c r="CC5" s="64">
        <v>1.0561656979673699</v>
      </c>
      <c r="CD5" s="64">
        <v>1.1029460257222901</v>
      </c>
      <c r="CE5" s="64">
        <v>0.78095329521929502</v>
      </c>
      <c r="CF5" s="64">
        <v>0.92000926277586104</v>
      </c>
      <c r="CG5" s="64">
        <v>0.80380320574527497</v>
      </c>
      <c r="CH5" s="64">
        <v>0.67103120185298804</v>
      </c>
      <c r="CI5" s="64">
        <v>0.947528941230107</v>
      </c>
      <c r="CJ5" s="64">
        <v>0.54071303856041397</v>
      </c>
      <c r="CK5" s="64">
        <v>1.0955696501396199</v>
      </c>
      <c r="CL5" s="64">
        <v>1.1937140293230499</v>
      </c>
      <c r="CM5" s="64">
        <v>1.05500561765336</v>
      </c>
      <c r="CN5" s="64">
        <v>2.2013265697669793</v>
      </c>
      <c r="CO5" s="64">
        <v>0.99537017413215378</v>
      </c>
      <c r="CP5" s="64">
        <v>1.1471139745609125</v>
      </c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0"/>
      <c r="DC5" s="180"/>
      <c r="DD5" s="180"/>
      <c r="DE5" s="180">
        <v>12.190445155036601</v>
      </c>
      <c r="DF5" s="180">
        <v>10.66646856175627</v>
      </c>
      <c r="DG5" s="180">
        <v>10.124106256538569</v>
      </c>
      <c r="DH5" s="180">
        <v>9.8661955091558564</v>
      </c>
      <c r="DI5" s="180">
        <v>7.6417860399303343</v>
      </c>
      <c r="DJ5" s="180">
        <v>6.7366649530234906</v>
      </c>
      <c r="DK5" s="180">
        <v>5.1046267015516706</v>
      </c>
      <c r="DL5" s="180">
        <f>IFERROR(VLOOKUP(A5,Обнов[],$A$2+3,FALSE),"-")</f>
        <v>6.4690810244354156</v>
      </c>
    </row>
    <row r="6" spans="1:116" ht="15.75" x14ac:dyDescent="0.25">
      <c r="A6" s="51" t="s">
        <v>6</v>
      </c>
      <c r="B6" s="52">
        <v>9.1662266687798102</v>
      </c>
      <c r="C6" s="52">
        <v>9.9565561381048706</v>
      </c>
      <c r="D6" s="52">
        <v>9.7227569103379707</v>
      </c>
      <c r="E6" s="52">
        <v>9.7775855592327297</v>
      </c>
      <c r="F6" s="52">
        <v>11.329415455673701</v>
      </c>
      <c r="G6" s="52">
        <v>11.902566678204</v>
      </c>
      <c r="H6" s="52">
        <v>12.450508079564299</v>
      </c>
      <c r="I6" s="52">
        <v>12.4975984982194</v>
      </c>
      <c r="J6" s="52">
        <v>12.513904141781699</v>
      </c>
      <c r="K6" s="52">
        <v>14.153824202207501</v>
      </c>
      <c r="L6" s="52">
        <v>16.252655201381401</v>
      </c>
      <c r="M6" s="52">
        <v>17.921057750168298</v>
      </c>
      <c r="N6" s="52">
        <v>18.17104626106569</v>
      </c>
      <c r="O6" s="52">
        <v>18.371648223892009</v>
      </c>
      <c r="P6" s="52">
        <v>18.593923101305588</v>
      </c>
      <c r="Q6" s="185">
        <v>18.195192902095901</v>
      </c>
      <c r="R6" s="185">
        <v>16.179570517447146</v>
      </c>
      <c r="S6" s="185">
        <v>16.227701546326003</v>
      </c>
      <c r="T6" s="185">
        <v>16.851733502081245</v>
      </c>
      <c r="U6" s="185">
        <v>17.711466987111418</v>
      </c>
      <c r="V6" s="185">
        <v>17.698392025615242</v>
      </c>
      <c r="W6" s="185">
        <v>17.387771688757439</v>
      </c>
      <c r="X6" s="185">
        <v>17.148970032298255</v>
      </c>
      <c r="Y6" s="185">
        <v>16.14107420601178</v>
      </c>
      <c r="Z6" s="185">
        <v>16.226179333239084</v>
      </c>
      <c r="AA6" s="185">
        <v>15.244034103028049</v>
      </c>
      <c r="AB6" s="185">
        <v>14.371717031498095</v>
      </c>
      <c r="AC6" s="185">
        <v>19.359591734060647</v>
      </c>
      <c r="AD6" s="185">
        <v>19.537029695950206</v>
      </c>
      <c r="AE6" s="185">
        <v>19.559956351000391</v>
      </c>
      <c r="AF6" s="185">
        <v>19.676080286989698</v>
      </c>
      <c r="AG6" s="185">
        <v>17.708350231289565</v>
      </c>
      <c r="AH6" s="185">
        <v>15.490226637728252</v>
      </c>
      <c r="AI6" s="185">
        <v>11.780280102853016</v>
      </c>
      <c r="AJ6" s="185">
        <v>11.19082847343685</v>
      </c>
      <c r="AK6" s="185">
        <v>10.441813207759335</v>
      </c>
      <c r="AL6" s="185">
        <v>9.9608541682274847</v>
      </c>
      <c r="AM6" s="185">
        <f>IFERROR(VLOOKUP(A6,Обнов[],$A$1,FALSE),"-")</f>
        <v>9.0012680642034848</v>
      </c>
      <c r="AO6" s="57">
        <v>0.69959740163582773</v>
      </c>
      <c r="AP6" s="57">
        <v>0.72776313674329096</v>
      </c>
      <c r="AQ6" s="57">
        <v>0.71861846448400302</v>
      </c>
      <c r="AR6" s="57">
        <v>0.63734900765676095</v>
      </c>
      <c r="AS6" s="57">
        <v>0.81476645258095004</v>
      </c>
      <c r="AT6" s="57">
        <v>1.23498480566959</v>
      </c>
      <c r="AU6" s="57">
        <v>1.33078805693853</v>
      </c>
      <c r="AV6" s="57">
        <v>1.5798975370392101</v>
      </c>
      <c r="AW6" s="57">
        <v>1.37625100817928</v>
      </c>
      <c r="AX6" s="57">
        <v>1.27767779199246</v>
      </c>
      <c r="AY6" s="57">
        <v>1.29089816708739</v>
      </c>
      <c r="AZ6" s="57">
        <v>1.33202137324494</v>
      </c>
      <c r="BA6" s="57">
        <v>1.3316667697450557</v>
      </c>
      <c r="BB6" s="57">
        <v>1.3788399040951782</v>
      </c>
      <c r="BC6" s="57">
        <v>1.372754085566162</v>
      </c>
      <c r="BD6" s="179">
        <v>1.36775382706729</v>
      </c>
      <c r="BE6" s="179">
        <v>1.3675414495317433</v>
      </c>
      <c r="BF6" s="179">
        <v>1.3618380158062819</v>
      </c>
      <c r="BG6" s="179">
        <v>1.4216363038229085</v>
      </c>
      <c r="BH6" s="179">
        <v>2.475360536337984</v>
      </c>
      <c r="BI6" s="179">
        <v>3.3880768270060018</v>
      </c>
      <c r="BJ6" s="179">
        <v>3.8092936839489999</v>
      </c>
      <c r="BK6" s="179">
        <v>3.6932964165058619</v>
      </c>
      <c r="BL6" s="179">
        <v>3.6026103896702626</v>
      </c>
      <c r="BM6" s="179">
        <v>3.7109450516240581</v>
      </c>
      <c r="BN6" s="179">
        <v>3.7178769848443221</v>
      </c>
      <c r="BO6" s="179">
        <v>3.6555343669886051</v>
      </c>
      <c r="BP6" s="179">
        <v>5.7673423909851618</v>
      </c>
      <c r="BQ6" s="179">
        <v>6.2950925431629958</v>
      </c>
      <c r="BR6" s="179">
        <v>5.9706931050771352</v>
      </c>
      <c r="BS6" s="179">
        <v>6.0834155955822</v>
      </c>
      <c r="BT6" s="179">
        <v>5.8488610320435646</v>
      </c>
      <c r="BU6" s="179">
        <v>5.5863642952261268</v>
      </c>
      <c r="BV6" s="179">
        <v>3.6850484635323077</v>
      </c>
      <c r="BW6" s="179">
        <v>2.9519926669263534</v>
      </c>
      <c r="BX6" s="179">
        <v>2.8812752562635624</v>
      </c>
      <c r="BY6" s="179">
        <v>2.2906400874555506</v>
      </c>
      <c r="BZ6" s="179">
        <f>IFERROR(VLOOKUP(A6,Обнов[],$A$2,FALSE),"-")</f>
        <v>1.9411901759336048</v>
      </c>
      <c r="CB6" s="64">
        <v>1.0299152726861081</v>
      </c>
      <c r="CC6" s="64">
        <v>0.96061622571932603</v>
      </c>
      <c r="CD6" s="64">
        <v>1.21340910244888</v>
      </c>
      <c r="CE6" s="64">
        <v>0.97960914284271605</v>
      </c>
      <c r="CF6" s="64">
        <v>1.2477646453915601</v>
      </c>
      <c r="CG6" s="64">
        <v>0.71195977735413696</v>
      </c>
      <c r="CH6" s="64">
        <v>0.83571157454041201</v>
      </c>
      <c r="CI6" s="64">
        <v>1.2930861950794501</v>
      </c>
      <c r="CJ6" s="64">
        <v>2.0209244754654101</v>
      </c>
      <c r="CK6" s="64">
        <v>2.3864613634881202</v>
      </c>
      <c r="CL6" s="64">
        <v>0.83701922601495105</v>
      </c>
      <c r="CM6" s="64">
        <v>0.83642738078360102</v>
      </c>
      <c r="CN6" s="64">
        <v>0.71376837656600856</v>
      </c>
      <c r="CO6" s="64">
        <v>1.3569722058490656</v>
      </c>
      <c r="CP6" s="64">
        <v>0.99697249639154151</v>
      </c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0"/>
      <c r="DC6" s="180"/>
      <c r="DD6" s="180"/>
      <c r="DE6" s="180">
        <v>16.041188846088101</v>
      </c>
      <c r="DF6" s="180">
        <v>13.367639221737724</v>
      </c>
      <c r="DG6" s="180">
        <v>11.116682131077248</v>
      </c>
      <c r="DH6" s="180">
        <v>10.233783559578967</v>
      </c>
      <c r="DI6" s="180">
        <v>9.3416960219273779</v>
      </c>
      <c r="DJ6" s="180">
        <v>7.9432905952876274</v>
      </c>
      <c r="DK6" s="180">
        <v>7.2451896373502134</v>
      </c>
      <c r="DL6" s="180">
        <f>IFERROR(VLOOKUP(A6,Обнов[],$A$2+3,FALSE),"-")</f>
        <v>7.7887780202999286</v>
      </c>
    </row>
    <row r="7" spans="1:116" ht="15.75" x14ac:dyDescent="0.25">
      <c r="A7" s="51" t="s">
        <v>8</v>
      </c>
      <c r="B7" s="52">
        <v>9.9885649432322605</v>
      </c>
      <c r="C7" s="52">
        <v>9.5566018585432406</v>
      </c>
      <c r="D7" s="52">
        <v>9.8802529606473897</v>
      </c>
      <c r="E7" s="52">
        <v>9.0526751220798207</v>
      </c>
      <c r="F7" s="52">
        <v>10.797413138790599</v>
      </c>
      <c r="G7" s="52">
        <v>11.071242656850499</v>
      </c>
      <c r="H7" s="52">
        <v>11.2111517089927</v>
      </c>
      <c r="I7" s="52">
        <v>11.3026673712969</v>
      </c>
      <c r="J7" s="52">
        <v>11.470365260055001</v>
      </c>
      <c r="K7" s="52">
        <v>14.951715566238599</v>
      </c>
      <c r="L7" s="52">
        <v>16.527619943777001</v>
      </c>
      <c r="M7" s="52">
        <v>16.6973140357312</v>
      </c>
      <c r="N7" s="52">
        <v>16.676220937565084</v>
      </c>
      <c r="O7" s="52">
        <v>16.89871104735823</v>
      </c>
      <c r="P7" s="52">
        <v>16.375678054552594</v>
      </c>
      <c r="Q7" s="185">
        <v>15.791765175096501</v>
      </c>
      <c r="R7" s="185">
        <v>15.96178599953358</v>
      </c>
      <c r="S7" s="185">
        <v>15.403748832632838</v>
      </c>
      <c r="T7" s="185">
        <v>15.30746796397805</v>
      </c>
      <c r="U7" s="185">
        <v>15.190682750264369</v>
      </c>
      <c r="V7" s="185">
        <v>15.241205891019435</v>
      </c>
      <c r="W7" s="185">
        <v>15.389013273040502</v>
      </c>
      <c r="X7" s="185">
        <v>13.445988287457237</v>
      </c>
      <c r="Y7" s="185">
        <v>12.606972425431751</v>
      </c>
      <c r="Z7" s="185">
        <v>12.757063344883569</v>
      </c>
      <c r="AA7" s="185">
        <v>12.658393588672457</v>
      </c>
      <c r="AB7" s="185">
        <v>9.897216264117084</v>
      </c>
      <c r="AC7" s="185">
        <v>15.150019887718091</v>
      </c>
      <c r="AD7" s="185">
        <v>18.63234559896885</v>
      </c>
      <c r="AE7" s="185">
        <v>16.740459175875078</v>
      </c>
      <c r="AF7" s="185">
        <v>12.3232036085092</v>
      </c>
      <c r="AG7" s="185">
        <v>6.5285493658571276</v>
      </c>
      <c r="AH7" s="185">
        <v>2.7015541832526737</v>
      </c>
      <c r="AI7" s="185">
        <v>3.0181476456907408</v>
      </c>
      <c r="AJ7" s="185">
        <v>4.314119554563252</v>
      </c>
      <c r="AK7" s="185">
        <v>3.689638197242695</v>
      </c>
      <c r="AL7" s="185">
        <v>4.5069779264366208</v>
      </c>
      <c r="AM7" s="185">
        <f>IFERROR(VLOOKUP(A7,Обнов[],$A$1,FALSE),"-")</f>
        <v>2.9337074354190875</v>
      </c>
      <c r="AO7" s="57">
        <v>1.5593474593860261</v>
      </c>
      <c r="AP7" s="57">
        <v>4.16857568999894E-2</v>
      </c>
      <c r="AQ7" s="57">
        <v>4.1376211125561897E-2</v>
      </c>
      <c r="AR7" s="57">
        <v>3.5939195486687399E-2</v>
      </c>
      <c r="AS7" s="57">
        <v>3.7849961613028602E-2</v>
      </c>
      <c r="AT7" s="57">
        <v>3.2274262007719601E-2</v>
      </c>
      <c r="AU7" s="57">
        <v>0.01</v>
      </c>
      <c r="AV7" s="57">
        <v>0.01</v>
      </c>
      <c r="AW7" s="57">
        <v>0.01</v>
      </c>
      <c r="AX7" s="57">
        <v>0.01</v>
      </c>
      <c r="AY7" s="57">
        <v>0.01</v>
      </c>
      <c r="AZ7" s="57">
        <v>0.01</v>
      </c>
      <c r="BA7" s="57">
        <v>0.01</v>
      </c>
      <c r="BB7" s="57">
        <v>0.01</v>
      </c>
      <c r="BC7" s="57">
        <v>1.0000000000000002E-2</v>
      </c>
      <c r="BD7" s="179">
        <v>0.01</v>
      </c>
      <c r="BE7" s="179">
        <v>0.01</v>
      </c>
      <c r="BF7" s="179">
        <v>0.01</v>
      </c>
      <c r="BG7" s="179">
        <v>4.9046746055456898E-2</v>
      </c>
      <c r="BH7" s="179">
        <v>0.01</v>
      </c>
      <c r="BI7" s="179">
        <v>0.01</v>
      </c>
      <c r="BJ7" s="179">
        <v>0.01</v>
      </c>
      <c r="BK7" s="179">
        <v>0.01</v>
      </c>
      <c r="BL7" s="179">
        <v>9.9999999999999985E-3</v>
      </c>
      <c r="BM7" s="179">
        <v>0.01</v>
      </c>
      <c r="BN7" s="179">
        <v>0.01</v>
      </c>
      <c r="BO7" s="179">
        <v>1.0000000000000002E-2</v>
      </c>
      <c r="BP7" s="179">
        <v>0.01</v>
      </c>
      <c r="BQ7" s="179">
        <v>0.01</v>
      </c>
      <c r="BR7" s="179">
        <v>9.9999999999999967E-3</v>
      </c>
      <c r="BS7" s="179">
        <v>0.01</v>
      </c>
      <c r="BT7" s="179">
        <v>7.5922711536368759E-2</v>
      </c>
      <c r="BU7" s="179">
        <v>0.01</v>
      </c>
      <c r="BV7" s="179">
        <v>1.0000000000000002E-2</v>
      </c>
      <c r="BW7" s="179">
        <v>1.0000000000000004E-2</v>
      </c>
      <c r="BX7" s="179">
        <v>0.01</v>
      </c>
      <c r="BY7" s="179">
        <v>9.9999999999999985E-3</v>
      </c>
      <c r="BZ7" s="179">
        <f>IFERROR(VLOOKUP(A7,Обнов[],$A$2,FALSE),"-")</f>
        <v>0.01</v>
      </c>
      <c r="CB7" s="64">
        <v>1.3752266043353565</v>
      </c>
      <c r="CC7" s="64">
        <v>0.01</v>
      </c>
      <c r="CD7" s="64">
        <v>0.01</v>
      </c>
      <c r="CE7" s="64">
        <v>0.01</v>
      </c>
      <c r="CF7" s="64">
        <v>0.01</v>
      </c>
      <c r="CG7" s="64">
        <v>0.01</v>
      </c>
      <c r="CH7" s="64">
        <v>0.01</v>
      </c>
      <c r="CI7" s="64">
        <v>0.01</v>
      </c>
      <c r="CJ7" s="64">
        <v>0.01</v>
      </c>
      <c r="CK7" s="64">
        <v>0.01</v>
      </c>
      <c r="CL7" s="64">
        <v>0.01</v>
      </c>
      <c r="CM7" s="64">
        <v>0.01</v>
      </c>
      <c r="CN7" s="64">
        <v>0.01</v>
      </c>
      <c r="CO7" s="64">
        <v>1.1666681572239091E-3</v>
      </c>
      <c r="CP7" s="64">
        <v>0.01</v>
      </c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0"/>
      <c r="DC7" s="180"/>
      <c r="DD7" s="180"/>
      <c r="DE7" s="180">
        <v>0.01</v>
      </c>
      <c r="DF7" s="180">
        <v>1.0000000000000002E-2</v>
      </c>
      <c r="DG7" s="180">
        <v>1.0000000000000002E-2</v>
      </c>
      <c r="DH7" s="180">
        <v>9.9999999999999985E-3</v>
      </c>
      <c r="DI7" s="180">
        <v>0.01</v>
      </c>
      <c r="DJ7" s="180">
        <v>0.01</v>
      </c>
      <c r="DK7" s="180">
        <v>0.01</v>
      </c>
      <c r="DL7" s="180">
        <f>IFERROR(VLOOKUP(A7,Обнов[],$A$2+3,FALSE),"-")</f>
        <v>1.0000000000000002E-2</v>
      </c>
    </row>
    <row r="8" spans="1:116" ht="15.75" x14ac:dyDescent="0.25">
      <c r="A8" s="51" t="s">
        <v>9</v>
      </c>
      <c r="B8" s="52">
        <v>9.1515713279267707</v>
      </c>
      <c r="C8" s="52">
        <v>8.6549359200341396</v>
      </c>
      <c r="D8" s="52">
        <v>8.2896524851294195</v>
      </c>
      <c r="E8" s="52">
        <v>8.5659101115105898</v>
      </c>
      <c r="F8" s="52">
        <v>11.4242402652606</v>
      </c>
      <c r="G8" s="52">
        <v>12.602378857407601</v>
      </c>
      <c r="H8" s="52">
        <v>12.7521283525904</v>
      </c>
      <c r="I8" s="52">
        <v>12.180759099902099</v>
      </c>
      <c r="J8" s="52">
        <v>12.620259524121799</v>
      </c>
      <c r="K8" s="52">
        <v>16.1765597236678</v>
      </c>
      <c r="L8" s="52">
        <v>17.245353843849198</v>
      </c>
      <c r="M8" s="52">
        <v>17.369424092796699</v>
      </c>
      <c r="N8" s="52">
        <v>17.08213633157175</v>
      </c>
      <c r="O8" s="52">
        <v>17.896821664992252</v>
      </c>
      <c r="P8" s="52">
        <v>17.93077278744158</v>
      </c>
      <c r="Q8" s="185">
        <v>16.628082060110401</v>
      </c>
      <c r="R8" s="185">
        <v>15.692634210572994</v>
      </c>
      <c r="S8" s="185">
        <v>15.199682768000905</v>
      </c>
      <c r="T8" s="185">
        <v>14.865554812416834</v>
      </c>
      <c r="U8" s="185">
        <v>15.143473921634959</v>
      </c>
      <c r="V8" s="185">
        <v>15.172309938953667</v>
      </c>
      <c r="W8" s="185">
        <v>14.216761273341861</v>
      </c>
      <c r="X8" s="185">
        <v>11.902075259328731</v>
      </c>
      <c r="Y8" s="185">
        <v>10.820480990738696</v>
      </c>
      <c r="Z8" s="185">
        <v>11.575745264251387</v>
      </c>
      <c r="AA8" s="185">
        <v>10.120395376278408</v>
      </c>
      <c r="AB8" s="185">
        <v>10.909105663907937</v>
      </c>
      <c r="AC8" s="185">
        <v>22.701594261207809</v>
      </c>
      <c r="AD8" s="185">
        <v>22.471957843549607</v>
      </c>
      <c r="AE8" s="185">
        <v>21.589814276048521</v>
      </c>
      <c r="AF8" s="185">
        <v>20.590179636082699</v>
      </c>
      <c r="AG8" s="185">
        <v>15.50868499627328</v>
      </c>
      <c r="AH8" s="185">
        <v>9.8841000613443644</v>
      </c>
      <c r="AI8" s="185">
        <v>7.0631577174341338</v>
      </c>
      <c r="AJ8" s="185">
        <v>6.6236980288155438</v>
      </c>
      <c r="AK8" s="185">
        <v>6.6345447658193262</v>
      </c>
      <c r="AL8" s="185">
        <v>8.5022812394821745</v>
      </c>
      <c r="AM8" s="185">
        <f>IFERROR(VLOOKUP(A8,Обнов[],$A$1,FALSE),"-")</f>
        <v>8.7609554160963139</v>
      </c>
      <c r="AO8" s="57">
        <v>0.38119521480162166</v>
      </c>
      <c r="AP8" s="57">
        <v>1.6392591571028801</v>
      </c>
      <c r="AQ8" s="57">
        <v>1.2428411625306499</v>
      </c>
      <c r="AR8" s="57">
        <v>1.0819096301091</v>
      </c>
      <c r="AS8" s="57">
        <v>1.66000528282146</v>
      </c>
      <c r="AT8" s="57">
        <v>1.7341846488214301</v>
      </c>
      <c r="AU8" s="57">
        <v>1.63566076173424</v>
      </c>
      <c r="AV8" s="57">
        <v>1.74583620555984</v>
      </c>
      <c r="AW8" s="57">
        <v>1.54485253718774</v>
      </c>
      <c r="AX8" s="57">
        <v>1.47615706406484</v>
      </c>
      <c r="AY8" s="57">
        <v>1.6378496493772401</v>
      </c>
      <c r="AZ8" s="57">
        <v>1.6082353403185099</v>
      </c>
      <c r="BA8" s="57">
        <v>1.5116230900042849</v>
      </c>
      <c r="BB8" s="57">
        <v>1.5056888509100554</v>
      </c>
      <c r="BC8" s="57">
        <v>1.4237416668440352</v>
      </c>
      <c r="BD8" s="179">
        <v>1.3196772042259</v>
      </c>
      <c r="BE8" s="179">
        <v>1.227916290313108</v>
      </c>
      <c r="BF8" s="179">
        <v>1.1213144859980291</v>
      </c>
      <c r="BG8" s="179">
        <v>1.3514818306663055</v>
      </c>
      <c r="BH8" s="179">
        <v>2.0623140792911308</v>
      </c>
      <c r="BI8" s="179">
        <v>2.3104557156451051</v>
      </c>
      <c r="BJ8" s="179">
        <v>2.520057884058486</v>
      </c>
      <c r="BK8" s="179">
        <v>2.7536150716736301</v>
      </c>
      <c r="BL8" s="179">
        <v>3.0788049057021931</v>
      </c>
      <c r="BM8" s="179">
        <v>3.6699732857705607</v>
      </c>
      <c r="BN8" s="179">
        <v>4.0085385420041089</v>
      </c>
      <c r="BO8" s="179">
        <v>3.7956318671801235</v>
      </c>
      <c r="BP8" s="179">
        <v>7.8116408657242946</v>
      </c>
      <c r="BQ8" s="179">
        <v>7.1505128121691248</v>
      </c>
      <c r="BR8" s="179">
        <v>6.4944410729700941</v>
      </c>
      <c r="BS8" s="179">
        <v>6.5354808693967099</v>
      </c>
      <c r="BT8" s="179">
        <v>6.1904710573039852</v>
      </c>
      <c r="BU8" s="179">
        <v>5.383851334185584</v>
      </c>
      <c r="BV8" s="179">
        <v>3.7293521677046244</v>
      </c>
      <c r="BW8" s="179">
        <v>3.0994238756208201</v>
      </c>
      <c r="BX8" s="179">
        <v>2.9696320410293131</v>
      </c>
      <c r="BY8" s="179">
        <v>2.6565669773471501</v>
      </c>
      <c r="BZ8" s="179">
        <f>IFERROR(VLOOKUP(A8,Обнов[],$A$2,FALSE),"-")</f>
        <v>1.2482922871136326</v>
      </c>
      <c r="CB8" s="64">
        <v>0.92541577839555866</v>
      </c>
      <c r="CC8" s="64">
        <v>1.2916919084571601</v>
      </c>
      <c r="CD8" s="64">
        <v>1.07866430339236</v>
      </c>
      <c r="CE8" s="64">
        <v>0.88322685320904304</v>
      </c>
      <c r="CF8" s="64">
        <v>0.86586094435682504</v>
      </c>
      <c r="CG8" s="64">
        <v>0.96141140994358398</v>
      </c>
      <c r="CH8" s="64">
        <v>0.841837579997467</v>
      </c>
      <c r="CI8" s="64">
        <v>1.22673813915316</v>
      </c>
      <c r="CJ8" s="64">
        <v>0.79228327156702305</v>
      </c>
      <c r="CK8" s="64">
        <v>0.687803687090911</v>
      </c>
      <c r="CL8" s="64">
        <v>0.70712473535317499</v>
      </c>
      <c r="CM8" s="64">
        <v>0.72706263850193298</v>
      </c>
      <c r="CN8" s="64">
        <v>1.2488894922237956</v>
      </c>
      <c r="CO8" s="64">
        <v>0.79118027734300056</v>
      </c>
      <c r="CP8" s="64">
        <v>0.89700303351446675</v>
      </c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0"/>
      <c r="DC8" s="180"/>
      <c r="DD8" s="180"/>
      <c r="DE8" s="180">
        <v>16.541477530916101</v>
      </c>
      <c r="DF8" s="180">
        <v>12.658645992703477</v>
      </c>
      <c r="DG8" s="180">
        <v>10.498851514879684</v>
      </c>
      <c r="DH8" s="180">
        <v>10.301333288199382</v>
      </c>
      <c r="DI8" s="180">
        <v>9.5493556776983137</v>
      </c>
      <c r="DJ8" s="180">
        <v>8.8042116252634681</v>
      </c>
      <c r="DK8" s="180">
        <v>7.8477508914026837</v>
      </c>
      <c r="DL8" s="180">
        <f>IFERROR(VLOOKUP(A8,Обнов[],$A$2+3,FALSE),"-")</f>
        <v>7.8401138862274182</v>
      </c>
    </row>
    <row r="9" spans="1:116" ht="15.75" x14ac:dyDescent="0.25">
      <c r="A9" s="51" t="s">
        <v>110</v>
      </c>
      <c r="B9" s="52">
        <v>9.2889820623860206</v>
      </c>
      <c r="C9" s="52">
        <v>9.4194983756418793</v>
      </c>
      <c r="D9" s="52">
        <v>8.4602749252119196</v>
      </c>
      <c r="E9" s="52">
        <v>8.5297103890389696</v>
      </c>
      <c r="F9" s="52">
        <v>9.5976205241178807</v>
      </c>
      <c r="G9" s="52">
        <v>9.9685440146842694</v>
      </c>
      <c r="H9" s="52">
        <v>10.6133753235368</v>
      </c>
      <c r="I9" s="52">
        <v>10.671195343354899</v>
      </c>
      <c r="J9" s="52">
        <v>10.3593207720383</v>
      </c>
      <c r="K9" s="52">
        <v>15.5776619381638</v>
      </c>
      <c r="L9" s="52">
        <v>16.842868341938701</v>
      </c>
      <c r="M9" s="52">
        <v>17.205614031152699</v>
      </c>
      <c r="N9" s="52">
        <v>16.748017027265515</v>
      </c>
      <c r="O9" s="52">
        <v>16.72279072403142</v>
      </c>
      <c r="P9" s="52">
        <v>17.177504004823522</v>
      </c>
      <c r="Q9" s="185">
        <v>17.234857146933098</v>
      </c>
      <c r="R9" s="185">
        <v>15.28886236475441</v>
      </c>
      <c r="S9" s="185">
        <v>15.773549320816949</v>
      </c>
      <c r="T9" s="185">
        <v>16.722084930748537</v>
      </c>
      <c r="U9" s="185">
        <v>16.52233177870847</v>
      </c>
      <c r="V9" s="185">
        <v>16.814958793731854</v>
      </c>
      <c r="W9" s="185">
        <v>17.012023612368974</v>
      </c>
      <c r="X9" s="185">
        <v>14.731526010566677</v>
      </c>
      <c r="Y9" s="185">
        <v>13.116498323930848</v>
      </c>
      <c r="Z9" s="185">
        <v>12.958855294784401</v>
      </c>
      <c r="AA9" s="185">
        <v>12.035174614341241</v>
      </c>
      <c r="AB9" s="185">
        <v>11.000351361269031</v>
      </c>
      <c r="AC9" s="185">
        <v>14.686044052915884</v>
      </c>
      <c r="AD9" s="185">
        <v>16.625476696514976</v>
      </c>
      <c r="AE9" s="185">
        <v>16.781943916001854</v>
      </c>
      <c r="AF9" s="185">
        <v>15.794952961466601</v>
      </c>
      <c r="AG9" s="185">
        <v>13.434677282417722</v>
      </c>
      <c r="AH9" s="185">
        <v>12.11195146653553</v>
      </c>
      <c r="AI9" s="185">
        <v>8.7468811808966365</v>
      </c>
      <c r="AJ9" s="185">
        <v>8.1989279989118096</v>
      </c>
      <c r="AK9" s="185">
        <v>8.5259164884822063</v>
      </c>
      <c r="AL9" s="185">
        <v>7.852096256641234</v>
      </c>
      <c r="AM9" s="185">
        <f>IFERROR(VLOOKUP(A9,Обнов[],$A$1,FALSE),"-")</f>
        <v>6.5529020456498248</v>
      </c>
      <c r="AO9" s="57">
        <v>0.76352888961985999</v>
      </c>
      <c r="AP9" s="57">
        <v>0.61886616634556901</v>
      </c>
      <c r="AQ9" s="57">
        <v>0.56137458466063295</v>
      </c>
      <c r="AR9" s="57">
        <v>0.49750770557337498</v>
      </c>
      <c r="AS9" s="57">
        <v>0.43130533735260601</v>
      </c>
      <c r="AT9" s="57">
        <v>0.595013907898575</v>
      </c>
      <c r="AU9" s="57">
        <v>0.63495642425405996</v>
      </c>
      <c r="AV9" s="57">
        <v>0.79936322978769103</v>
      </c>
      <c r="AW9" s="57">
        <v>0.75217670247019597</v>
      </c>
      <c r="AX9" s="57">
        <v>0.74523744087134702</v>
      </c>
      <c r="AY9" s="57">
        <v>0.807016727018532</v>
      </c>
      <c r="AZ9" s="57">
        <v>0.58982061623664706</v>
      </c>
      <c r="BA9" s="57">
        <v>1.1816781196735744</v>
      </c>
      <c r="BB9" s="57">
        <v>1.2739949657848491</v>
      </c>
      <c r="BC9" s="57">
        <v>1.3121898843113313</v>
      </c>
      <c r="BD9" s="179">
        <v>1.4401186493962901</v>
      </c>
      <c r="BE9" s="179">
        <v>1.0187631804110817</v>
      </c>
      <c r="BF9" s="179">
        <v>1.1956541397288667</v>
      </c>
      <c r="BG9" s="179">
        <v>0.90646081779196108</v>
      </c>
      <c r="BH9" s="179">
        <v>1.4970680412812554</v>
      </c>
      <c r="BI9" s="179">
        <v>2.0162613589942668</v>
      </c>
      <c r="BJ9" s="179">
        <v>1.8865996905230675</v>
      </c>
      <c r="BK9" s="179">
        <v>1.8257719885089558</v>
      </c>
      <c r="BL9" s="179">
        <v>1.8791449180198214</v>
      </c>
      <c r="BM9" s="179">
        <v>2.2287005996113907</v>
      </c>
      <c r="BN9" s="179">
        <v>1.8874817751487234</v>
      </c>
      <c r="BO9" s="179">
        <v>1.7172704604704154</v>
      </c>
      <c r="BP9" s="179">
        <v>4.7438042862271823</v>
      </c>
      <c r="BQ9" s="179">
        <v>4.9572172113085529</v>
      </c>
      <c r="BR9" s="179">
        <v>4.8674530874282365</v>
      </c>
      <c r="BS9" s="179">
        <v>5.4885036771932301</v>
      </c>
      <c r="BT9" s="179">
        <v>5.2972241760003467</v>
      </c>
      <c r="BU9" s="179">
        <v>4.5857217198524314</v>
      </c>
      <c r="BV9" s="179">
        <v>3.3568539015278818</v>
      </c>
      <c r="BW9" s="179">
        <v>2.2694982599291502</v>
      </c>
      <c r="BX9" s="179">
        <v>1.7038949611524705</v>
      </c>
      <c r="BY9" s="179">
        <v>1.6135495872059391</v>
      </c>
      <c r="BZ9" s="179">
        <f>IFERROR(VLOOKUP(A9,Обнов[],$A$2,FALSE),"-")</f>
        <v>1.7108156516581834</v>
      </c>
      <c r="CB9" s="64">
        <v>1.8061828590408031</v>
      </c>
      <c r="CC9" s="64">
        <v>1.7751957063334001</v>
      </c>
      <c r="CD9" s="64">
        <v>1.20456757054178</v>
      </c>
      <c r="CE9" s="64">
        <v>1.08231010356587</v>
      </c>
      <c r="CF9" s="64">
        <v>0.54845812926416104</v>
      </c>
      <c r="CG9" s="64">
        <v>0.94201010822895204</v>
      </c>
      <c r="CH9" s="64">
        <v>0.28575860396882202</v>
      </c>
      <c r="CI9" s="64">
        <v>1.02415383147811</v>
      </c>
      <c r="CJ9" s="64">
        <v>0.81120835784557699</v>
      </c>
      <c r="CK9" s="64">
        <v>0.78649036973424402</v>
      </c>
      <c r="CL9" s="64">
        <v>0.752344787520973</v>
      </c>
      <c r="CM9" s="64">
        <v>0.88565080751680803</v>
      </c>
      <c r="CN9" s="64">
        <v>0.55687537183181979</v>
      </c>
      <c r="CO9" s="64">
        <v>1.2622176136192946</v>
      </c>
      <c r="CP9" s="64">
        <v>2.0613070292422071</v>
      </c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0"/>
      <c r="DC9" s="180"/>
      <c r="DD9" s="180"/>
      <c r="DE9" s="180">
        <v>16.118767571785</v>
      </c>
      <c r="DF9" s="180">
        <v>16.619769436592566</v>
      </c>
      <c r="DG9" s="180">
        <v>10.560559827940667</v>
      </c>
      <c r="DH9" s="180">
        <v>8.1137195485226776</v>
      </c>
      <c r="DI9" s="180">
        <v>5.1024194206520592</v>
      </c>
      <c r="DJ9" s="180">
        <v>5.1465353831998506</v>
      </c>
      <c r="DK9" s="180">
        <v>5.5908249748745797</v>
      </c>
      <c r="DL9" s="180">
        <f>IFERROR(VLOOKUP(A9,Обнов[],$A$2+3,FALSE),"-")</f>
        <v>5.2943532983728074</v>
      </c>
    </row>
    <row r="10" spans="1:116" ht="15.75" x14ac:dyDescent="0.25">
      <c r="A10" s="51" t="s">
        <v>10</v>
      </c>
      <c r="B10" s="52">
        <v>9.3441119110724298</v>
      </c>
      <c r="C10" s="52">
        <v>9.2341400300972705</v>
      </c>
      <c r="D10" s="52">
        <v>9.1091723460770506</v>
      </c>
      <c r="E10" s="52">
        <v>9.1421136242346499</v>
      </c>
      <c r="F10" s="52">
        <v>9.5130289704663102</v>
      </c>
      <c r="G10" s="52">
        <v>9.4932748693887294</v>
      </c>
      <c r="H10" s="52">
        <v>9.4421497848035294</v>
      </c>
      <c r="I10" s="52">
        <v>11.0795272960533</v>
      </c>
      <c r="J10" s="52">
        <v>10.910070496640801</v>
      </c>
      <c r="K10" s="52">
        <v>13.3828027334112</v>
      </c>
      <c r="L10" s="52">
        <v>15.1109405505607</v>
      </c>
      <c r="M10" s="52">
        <v>17.8596524156866</v>
      </c>
      <c r="N10" s="52">
        <v>17.80153695589204</v>
      </c>
      <c r="O10" s="52">
        <v>17.863500031066479</v>
      </c>
      <c r="P10" s="52">
        <v>17.851997636210459</v>
      </c>
      <c r="Q10" s="185">
        <v>17.957170544128001</v>
      </c>
      <c r="R10" s="185">
        <v>15.707092338021051</v>
      </c>
      <c r="S10" s="185">
        <v>15.742706760992951</v>
      </c>
      <c r="T10" s="185">
        <v>15.816423878038639</v>
      </c>
      <c r="U10" s="185">
        <v>15.800213137266937</v>
      </c>
      <c r="V10" s="185">
        <v>16.806712036322899</v>
      </c>
      <c r="W10" s="185">
        <v>16.749729586792562</v>
      </c>
      <c r="X10" s="185">
        <v>16.339274210275921</v>
      </c>
      <c r="Y10" s="185">
        <v>14.872450384649625</v>
      </c>
      <c r="Z10" s="185">
        <v>14.457525502685426</v>
      </c>
      <c r="AA10" s="185">
        <v>12.543484957535817</v>
      </c>
      <c r="AB10" s="185">
        <v>12.037012352185897</v>
      </c>
      <c r="AC10" s="185">
        <v>16.931788104980882</v>
      </c>
      <c r="AD10" s="185">
        <v>16.649715353953557</v>
      </c>
      <c r="AE10" s="185">
        <v>17.252459079825833</v>
      </c>
      <c r="AF10" s="185">
        <v>15.8323695182658</v>
      </c>
      <c r="AG10" s="185">
        <v>14.513650305727037</v>
      </c>
      <c r="AH10" s="185">
        <v>12.706347702354984</v>
      </c>
      <c r="AI10" s="185">
        <v>9.2953397185871971</v>
      </c>
      <c r="AJ10" s="185">
        <v>7.3619827745197934</v>
      </c>
      <c r="AK10" s="185">
        <v>6.8123765258876716</v>
      </c>
      <c r="AL10" s="185">
        <v>7.1376042584258999</v>
      </c>
      <c r="AM10" s="185">
        <f>IFERROR(VLOOKUP(A10,Обнов[],$A$1,FALSE),"-")</f>
        <v>7.6999342759361831</v>
      </c>
      <c r="AN10" s="42"/>
      <c r="AO10" s="57">
        <v>4.2483203083181667E-2</v>
      </c>
      <c r="AP10" s="57">
        <v>0.33316692605463399</v>
      </c>
      <c r="AQ10" s="57">
        <v>0.36893855155490501</v>
      </c>
      <c r="AR10" s="57">
        <v>0.36293094001814002</v>
      </c>
      <c r="AS10" s="57">
        <v>0.59686082974698795</v>
      </c>
      <c r="AT10" s="57">
        <v>0.73282524995547504</v>
      </c>
      <c r="AU10" s="57">
        <v>0.78445671311273302</v>
      </c>
      <c r="AV10" s="57">
        <v>1.0412906154594801</v>
      </c>
      <c r="AW10" s="57">
        <v>1.0784076436008001</v>
      </c>
      <c r="AX10" s="57">
        <v>1.20552020900409</v>
      </c>
      <c r="AY10" s="57">
        <v>1.1551117694470501</v>
      </c>
      <c r="AZ10" s="57">
        <v>1.2869165903322799</v>
      </c>
      <c r="BA10" s="57">
        <v>1.2179603590936938</v>
      </c>
      <c r="BB10" s="57">
        <v>1.2369481224239636</v>
      </c>
      <c r="BC10" s="57">
        <v>1.2637504245122952</v>
      </c>
      <c r="BD10" s="179">
        <v>1.2610004359901901</v>
      </c>
      <c r="BE10" s="179">
        <v>1.2728530737499257</v>
      </c>
      <c r="BF10" s="179">
        <v>1.2825787377433593</v>
      </c>
      <c r="BG10" s="179">
        <v>1.333139625830503</v>
      </c>
      <c r="BH10" s="179">
        <v>2.1363856105909464</v>
      </c>
      <c r="BI10" s="179">
        <v>3.035176800054034</v>
      </c>
      <c r="BJ10" s="179">
        <v>3.7316297126560407</v>
      </c>
      <c r="BK10" s="179">
        <v>3.5203873933399561</v>
      </c>
      <c r="BL10" s="179">
        <v>3.5102305493869586</v>
      </c>
      <c r="BM10" s="179">
        <v>3.4615349648747511</v>
      </c>
      <c r="BN10" s="179">
        <v>3.3648497735393192</v>
      </c>
      <c r="BO10" s="179">
        <v>3.6037100464241374</v>
      </c>
      <c r="BP10" s="179">
        <v>4.0656760549384128</v>
      </c>
      <c r="BQ10" s="179">
        <v>2.718935813684439</v>
      </c>
      <c r="BR10" s="179">
        <v>1.8550373404086657</v>
      </c>
      <c r="BS10" s="179">
        <v>1.2927954506272701</v>
      </c>
      <c r="BT10" s="179">
        <v>1.1716202785794503</v>
      </c>
      <c r="BU10" s="179">
        <v>1.2403119974971339</v>
      </c>
      <c r="BV10" s="179">
        <v>0.96400828706744035</v>
      </c>
      <c r="BW10" s="179">
        <v>1.0889489384871525</v>
      </c>
      <c r="BX10" s="179">
        <v>1.1160616696271815</v>
      </c>
      <c r="BY10" s="179">
        <v>1.0277751578193994</v>
      </c>
      <c r="BZ10" s="179">
        <f>IFERROR(VLOOKUP(A10,Обнов[],$A$2,FALSE),"-")</f>
        <v>0.48182815710520771</v>
      </c>
      <c r="CA10" s="42"/>
      <c r="CB10" s="64">
        <v>1.1016527109689289E-4</v>
      </c>
      <c r="CC10" s="64">
        <v>0.16627100064306299</v>
      </c>
      <c r="CD10" s="64">
        <v>0.61099626659498896</v>
      </c>
      <c r="CE10" s="64">
        <v>0.56785387500568996</v>
      </c>
      <c r="CF10" s="64">
        <v>0.499014989535839</v>
      </c>
      <c r="CG10" s="64">
        <v>0.55451356841588995</v>
      </c>
      <c r="CH10" s="64">
        <v>0.67430439732156799</v>
      </c>
      <c r="CI10" s="64">
        <v>0.96817930296570598</v>
      </c>
      <c r="CJ10" s="64">
        <v>0.76384065754437402</v>
      </c>
      <c r="CK10" s="64">
        <v>0.59875583357359596</v>
      </c>
      <c r="CL10" s="64">
        <v>0.73205406356089997</v>
      </c>
      <c r="CM10" s="64">
        <v>0.87610584600693597</v>
      </c>
      <c r="CN10" s="64">
        <v>0.71709186638013978</v>
      </c>
      <c r="CO10" s="64">
        <v>0.76887379038943482</v>
      </c>
      <c r="CP10" s="64">
        <v>0.75999319191528514</v>
      </c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0"/>
      <c r="DC10" s="180"/>
      <c r="DD10" s="180"/>
      <c r="DE10" s="180">
        <v>14.954739530127799</v>
      </c>
      <c r="DF10" s="180">
        <v>11.429836190076676</v>
      </c>
      <c r="DG10" s="180">
        <v>10.002578032488644</v>
      </c>
      <c r="DH10" s="180">
        <v>9.1352102286623342</v>
      </c>
      <c r="DI10" s="180">
        <v>8.920749362089289</v>
      </c>
      <c r="DJ10" s="180">
        <v>7.7850991235142883</v>
      </c>
      <c r="DK10" s="180">
        <v>7.2597954378979868</v>
      </c>
      <c r="DL10" s="180">
        <f>IFERROR(VLOOKUP(A10,Обнов[],$A$2+3,FALSE),"-")</f>
        <v>7.1174388669504243</v>
      </c>
    </row>
    <row r="11" spans="1:116" ht="15.75" x14ac:dyDescent="0.25">
      <c r="A11" s="51" t="s">
        <v>7</v>
      </c>
      <c r="B11" s="52">
        <v>9.88458246591901</v>
      </c>
      <c r="C11" s="52">
        <v>9.1026185099221895</v>
      </c>
      <c r="D11" s="52">
        <v>8.1934905573539805</v>
      </c>
      <c r="E11" s="52">
        <v>8.5835538670909095</v>
      </c>
      <c r="F11" s="52">
        <v>12.9015749097126</v>
      </c>
      <c r="G11" s="52">
        <v>13.125301054177999</v>
      </c>
      <c r="H11" s="52">
        <v>12.855163513297599</v>
      </c>
      <c r="I11" s="52">
        <v>12.7115451522589</v>
      </c>
      <c r="J11" s="52">
        <v>12.61640315146</v>
      </c>
      <c r="K11" s="52">
        <v>16.4384107983464</v>
      </c>
      <c r="L11" s="52">
        <v>17.313859682913701</v>
      </c>
      <c r="M11" s="52">
        <v>17.699793692039101</v>
      </c>
      <c r="N11" s="52">
        <v>17.857113747669622</v>
      </c>
      <c r="O11" s="52">
        <v>18.117200330780776</v>
      </c>
      <c r="P11" s="52">
        <v>17.981400874709447</v>
      </c>
      <c r="Q11" s="185">
        <v>17.853080968053501</v>
      </c>
      <c r="R11" s="185">
        <v>17.638524065166365</v>
      </c>
      <c r="S11" s="185">
        <v>17.711132872539718</v>
      </c>
      <c r="T11" s="185">
        <v>17.992187248249746</v>
      </c>
      <c r="U11" s="185">
        <v>17.877392923298739</v>
      </c>
      <c r="V11" s="185">
        <v>18.11851835571845</v>
      </c>
      <c r="W11" s="185">
        <v>18.183347648037632</v>
      </c>
      <c r="X11" s="185">
        <v>17.31226056804995</v>
      </c>
      <c r="Y11" s="185">
        <v>15.910800084594072</v>
      </c>
      <c r="Z11" s="185">
        <v>15.183653044266752</v>
      </c>
      <c r="AA11" s="185">
        <v>15.196715569802148</v>
      </c>
      <c r="AB11" s="185">
        <v>13.511250052275534</v>
      </c>
      <c r="AC11" s="185">
        <v>17.715659978197635</v>
      </c>
      <c r="AD11" s="185">
        <v>20.433542372735321</v>
      </c>
      <c r="AE11" s="185">
        <v>21.672784754053907</v>
      </c>
      <c r="AF11" s="185">
        <v>21.147028758953301</v>
      </c>
      <c r="AG11" s="185">
        <v>18.937186230006262</v>
      </c>
      <c r="AH11" s="185">
        <v>16.323241230893615</v>
      </c>
      <c r="AI11" s="185">
        <v>11.755186663087699</v>
      </c>
      <c r="AJ11" s="185">
        <v>6.2653333870558257</v>
      </c>
      <c r="AK11" s="185">
        <v>9.4947654982533631</v>
      </c>
      <c r="AL11" s="185">
        <v>10.245240433807037</v>
      </c>
      <c r="AM11" s="185">
        <f>IFERROR(VLOOKUP(A11,Обнов[],$A$1,FALSE),"-")</f>
        <v>10.593126379412039</v>
      </c>
      <c r="AO11" s="57">
        <v>1.3323049053386848</v>
      </c>
      <c r="AP11" s="57">
        <v>0.81677468393665398</v>
      </c>
      <c r="AQ11" s="57">
        <v>0.45072738491914699</v>
      </c>
      <c r="AR11" s="57">
        <v>0.59515601462310996</v>
      </c>
      <c r="AS11" s="57">
        <v>0.57947081919885701</v>
      </c>
      <c r="AT11" s="57">
        <v>0.590360107356936</v>
      </c>
      <c r="AU11" s="57">
        <v>0.99122172519474205</v>
      </c>
      <c r="AV11" s="57">
        <v>1.92617502809237</v>
      </c>
      <c r="AW11" s="57">
        <v>1.8930540178053299</v>
      </c>
      <c r="AX11" s="57">
        <v>1.97344811815706</v>
      </c>
      <c r="AY11" s="57">
        <v>2.10250199565888</v>
      </c>
      <c r="AZ11" s="57">
        <v>2.1172859830364401</v>
      </c>
      <c r="BA11" s="57">
        <v>2.3005598353979368</v>
      </c>
      <c r="BB11" s="57">
        <v>2.2704054586473137</v>
      </c>
      <c r="BC11" s="57">
        <v>1.8518925341948693</v>
      </c>
      <c r="BD11" s="179">
        <v>1.8907781700860999</v>
      </c>
      <c r="BE11" s="179">
        <v>1.4299207194894537</v>
      </c>
      <c r="BF11" s="179">
        <v>1.5371776942458213</v>
      </c>
      <c r="BG11" s="179">
        <v>1.5881428090459919</v>
      </c>
      <c r="BH11" s="179">
        <v>3.2652609390739236</v>
      </c>
      <c r="BI11" s="179">
        <v>3.0239444797202606</v>
      </c>
      <c r="BJ11" s="179">
        <v>3.9995517599340791</v>
      </c>
      <c r="BK11" s="179">
        <v>4.5188567700078011</v>
      </c>
      <c r="BL11" s="179">
        <v>4.6175414870978315</v>
      </c>
      <c r="BM11" s="179">
        <v>4.5337824829359592</v>
      </c>
      <c r="BN11" s="179">
        <v>4.2996797567948839</v>
      </c>
      <c r="BO11" s="179">
        <v>4.2103355678694632</v>
      </c>
      <c r="BP11" s="179">
        <v>5.5882759020590775</v>
      </c>
      <c r="BQ11" s="179">
        <v>5.9042765437508837</v>
      </c>
      <c r="BR11" s="179">
        <v>6.2346678474793711</v>
      </c>
      <c r="BS11" s="179">
        <v>6.1244021605603898</v>
      </c>
      <c r="BT11" s="179">
        <v>5.5080185352728508</v>
      </c>
      <c r="BU11" s="179">
        <v>3.6603029789608796</v>
      </c>
      <c r="BV11" s="179">
        <v>3.3183478393689332</v>
      </c>
      <c r="BW11" s="179">
        <v>1.5790415763482817</v>
      </c>
      <c r="BX11" s="179">
        <v>1.8486368866001543</v>
      </c>
      <c r="BY11" s="179">
        <v>1.6268157887254688</v>
      </c>
      <c r="BZ11" s="179">
        <f>IFERROR(VLOOKUP(A11,Обнов[],$A$2,FALSE),"-")</f>
        <v>1.926127986740825</v>
      </c>
      <c r="CB11" s="64">
        <v>0.52251891192725275</v>
      </c>
      <c r="CC11" s="64">
        <v>1.54296569597643</v>
      </c>
      <c r="CD11" s="64">
        <v>1.13516606132456</v>
      </c>
      <c r="CE11" s="64">
        <v>1.3238817170666699</v>
      </c>
      <c r="CF11" s="64">
        <v>1.45644261077101</v>
      </c>
      <c r="CG11" s="64">
        <v>0.86750051636790404</v>
      </c>
      <c r="CH11" s="64">
        <v>2.1877594705073999</v>
      </c>
      <c r="CI11" s="64">
        <v>2.0354126997321398</v>
      </c>
      <c r="CJ11" s="64">
        <v>2.1042146552957401</v>
      </c>
      <c r="CK11" s="64">
        <v>1.8636844733165201</v>
      </c>
      <c r="CL11" s="64">
        <v>1.90824696714297</v>
      </c>
      <c r="CM11" s="64">
        <v>1.72804653169912</v>
      </c>
      <c r="CN11" s="64">
        <v>1.6132571197067544</v>
      </c>
      <c r="CO11" s="64">
        <v>1.3802709201680203</v>
      </c>
      <c r="CP11" s="64">
        <v>1.2802436284128369</v>
      </c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0"/>
      <c r="DC11" s="180"/>
      <c r="DD11" s="180"/>
      <c r="DE11" s="180">
        <v>13.4816539827094</v>
      </c>
      <c r="DF11" s="180">
        <v>12.714416971584971</v>
      </c>
      <c r="DG11" s="180">
        <v>9.3642719125403566</v>
      </c>
      <c r="DH11" s="180">
        <v>8.6444197676289569</v>
      </c>
      <c r="DI11" s="180">
        <v>8.4325748897214172</v>
      </c>
      <c r="DJ11" s="180">
        <v>8.5581686805949371</v>
      </c>
      <c r="DK11" s="180">
        <v>8.8540997748537524</v>
      </c>
      <c r="DL11" s="180">
        <f>IFERROR(VLOOKUP(A11,Обнов[],$A$2+3,FALSE),"-")</f>
        <v>8.4068040606560732</v>
      </c>
    </row>
    <row r="12" spans="1:116" ht="15.75" x14ac:dyDescent="0.25">
      <c r="A12" s="51" t="s">
        <v>11</v>
      </c>
      <c r="B12" s="52">
        <v>8.2800100819099196</v>
      </c>
      <c r="C12" s="52">
        <v>8.7773324320974595</v>
      </c>
      <c r="D12" s="52">
        <v>7.6920894526198396</v>
      </c>
      <c r="E12" s="52">
        <v>8.4677267143387294</v>
      </c>
      <c r="F12" s="52">
        <v>9.6987942321933804</v>
      </c>
      <c r="G12" s="52">
        <v>12.144481575862599</v>
      </c>
      <c r="H12" s="52">
        <v>11.6310906817648</v>
      </c>
      <c r="I12" s="52">
        <v>11.8192503207366</v>
      </c>
      <c r="J12" s="52">
        <v>11.4224886441473</v>
      </c>
      <c r="K12" s="52">
        <v>17.213858284954</v>
      </c>
      <c r="L12" s="52">
        <v>17.714668535545499</v>
      </c>
      <c r="M12" s="52">
        <v>17.3961673282584</v>
      </c>
      <c r="N12" s="52">
        <v>17.488861210476493</v>
      </c>
      <c r="O12" s="52">
        <v>17.61641581755784</v>
      </c>
      <c r="P12" s="52">
        <v>17.091677283289094</v>
      </c>
      <c r="Q12" s="185">
        <v>14.8596390877332</v>
      </c>
      <c r="R12" s="185">
        <v>12.932704476182728</v>
      </c>
      <c r="S12" s="185">
        <v>13.467281079760193</v>
      </c>
      <c r="T12" s="185">
        <v>13.517460101030746</v>
      </c>
      <c r="U12" s="185">
        <v>14.32559462449314</v>
      </c>
      <c r="V12" s="185">
        <v>17.37223867055561</v>
      </c>
      <c r="W12" s="185">
        <v>19.175589798701044</v>
      </c>
      <c r="X12" s="185">
        <v>14.248794799025807</v>
      </c>
      <c r="Y12" s="185">
        <v>11.147068673521968</v>
      </c>
      <c r="Z12" s="185">
        <v>10.905262269859957</v>
      </c>
      <c r="AA12" s="185">
        <v>10.769946415985192</v>
      </c>
      <c r="AB12" s="185">
        <v>11.298657232813513</v>
      </c>
      <c r="AC12" s="185">
        <v>13.42782138380946</v>
      </c>
      <c r="AD12" s="185">
        <v>16.932148240286271</v>
      </c>
      <c r="AE12" s="185">
        <v>19.35543666346878</v>
      </c>
      <c r="AF12" s="185">
        <v>16.438611299114299</v>
      </c>
      <c r="AG12" s="185">
        <v>14.339392233438865</v>
      </c>
      <c r="AH12" s="185">
        <v>13.736950287974784</v>
      </c>
      <c r="AI12" s="185">
        <v>11.050891143025506</v>
      </c>
      <c r="AJ12" s="185">
        <v>9.9566973249201585</v>
      </c>
      <c r="AK12" s="185">
        <v>12.591452582512364</v>
      </c>
      <c r="AL12" s="185">
        <v>10.114482802225076</v>
      </c>
      <c r="AM12" s="185">
        <f>IFERROR(VLOOKUP(A12,Обнов[],$A$1,FALSE),"-")</f>
        <v>10.58740936218482</v>
      </c>
      <c r="AN12" s="42"/>
      <c r="AO12" s="57">
        <v>0.66343000385653683</v>
      </c>
      <c r="AP12" s="57">
        <v>0.61874101686871297</v>
      </c>
      <c r="AQ12" s="57">
        <v>0.48321557205147198</v>
      </c>
      <c r="AR12" s="57">
        <v>0.29796329797367299</v>
      </c>
      <c r="AS12" s="57">
        <v>0.17205021677403901</v>
      </c>
      <c r="AT12" s="57">
        <v>0.15020170394442001</v>
      </c>
      <c r="AU12" s="57">
        <v>0.18101849449165899</v>
      </c>
      <c r="AV12" s="57">
        <v>0.171373948355905</v>
      </c>
      <c r="AW12" s="57">
        <v>0.16954076874857499</v>
      </c>
      <c r="AX12" s="57">
        <v>1.15548721604506</v>
      </c>
      <c r="AY12" s="57">
        <v>1.09503028504582</v>
      </c>
      <c r="AZ12" s="57">
        <v>1.0008510368035299</v>
      </c>
      <c r="BA12" s="57">
        <v>1.131578531970004</v>
      </c>
      <c r="BB12" s="57">
        <v>1.0822814029111507</v>
      </c>
      <c r="BC12" s="57">
        <v>1.0870251297751596</v>
      </c>
      <c r="BD12" s="179">
        <v>1.1658811669321201</v>
      </c>
      <c r="BE12" s="179">
        <v>0.94963621936578146</v>
      </c>
      <c r="BF12" s="179">
        <v>0.72479916983877368</v>
      </c>
      <c r="BG12" s="179">
        <v>1.6168233852057285</v>
      </c>
      <c r="BH12" s="179">
        <v>1.8960800923702041</v>
      </c>
      <c r="BI12" s="179">
        <v>1.9029528576133175</v>
      </c>
      <c r="BJ12" s="179">
        <v>1.8457740405116432</v>
      </c>
      <c r="BK12" s="179">
        <v>1.906506309987243</v>
      </c>
      <c r="BL12" s="179">
        <v>1.8702025773979305</v>
      </c>
      <c r="BM12" s="179">
        <v>2.9219536082183972</v>
      </c>
      <c r="BN12" s="179">
        <v>3.3797585972843223</v>
      </c>
      <c r="BO12" s="179">
        <v>2.5450604154968683</v>
      </c>
      <c r="BP12" s="179">
        <v>6.0996443013666486</v>
      </c>
      <c r="BQ12" s="179">
        <v>6.5204595182515606</v>
      </c>
      <c r="BR12" s="179">
        <v>6.4564813956007852</v>
      </c>
      <c r="BS12" s="179">
        <v>6.4999330988139103</v>
      </c>
      <c r="BT12" s="179">
        <v>4.9790858456278126</v>
      </c>
      <c r="BU12" s="179">
        <v>4.2717138037610711</v>
      </c>
      <c r="BV12" s="179">
        <v>3.9176346198904755</v>
      </c>
      <c r="BW12" s="179">
        <v>2.3785492890502415</v>
      </c>
      <c r="BX12" s="179">
        <v>2.2266128365314892</v>
      </c>
      <c r="BY12" s="179">
        <v>1.7335750100881464</v>
      </c>
      <c r="BZ12" s="179">
        <f>IFERROR(VLOOKUP(A12,Обнов[],$A$2,FALSE),"-")</f>
        <v>1.8534784180168073</v>
      </c>
      <c r="CA12" s="42"/>
      <c r="CB12" s="64">
        <v>0.61029761399337679</v>
      </c>
      <c r="CC12" s="64">
        <v>0.114220800347034</v>
      </c>
      <c r="CD12" s="64">
        <v>1.49740740740741</v>
      </c>
      <c r="CE12" s="64">
        <v>0.1</v>
      </c>
      <c r="CF12" s="64">
        <v>0.27</v>
      </c>
      <c r="CG12" s="64">
        <v>1.75478850826787</v>
      </c>
      <c r="CH12" s="64">
        <v>0.1</v>
      </c>
      <c r="CI12" s="64" t="s">
        <v>56</v>
      </c>
      <c r="CJ12" s="64" t="s">
        <v>56</v>
      </c>
      <c r="CK12" s="64">
        <v>0.710092082615846</v>
      </c>
      <c r="CL12" s="64">
        <v>1.8240719349263601</v>
      </c>
      <c r="CM12" s="64">
        <v>0.641446709569782</v>
      </c>
      <c r="CN12" s="64">
        <v>1.513400533981295</v>
      </c>
      <c r="CO12" s="64">
        <v>0.44948588549841673</v>
      </c>
      <c r="CP12" s="64">
        <v>0.50993334066704454</v>
      </c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0"/>
      <c r="DC12" s="180"/>
      <c r="DD12" s="180"/>
      <c r="DE12" s="180">
        <v>8.46695915755142</v>
      </c>
      <c r="DF12" s="180">
        <v>9.1443771265623308</v>
      </c>
      <c r="DG12" s="180">
        <v>10.189014437052327</v>
      </c>
      <c r="DH12" s="180">
        <v>10.987363078733139</v>
      </c>
      <c r="DI12" s="180">
        <v>9.9527489506092088</v>
      </c>
      <c r="DJ12" s="180">
        <v>9.0270560759969225</v>
      </c>
      <c r="DK12" s="180">
        <v>9.2910644228157242</v>
      </c>
      <c r="DL12" s="180">
        <f>IFERROR(VLOOKUP(A12,Обнов[],$A$2+3,FALSE),"-")</f>
        <v>8.9332120438840263</v>
      </c>
    </row>
    <row r="13" spans="1:116" ht="15.75" x14ac:dyDescent="0.25">
      <c r="A13" s="51" t="s">
        <v>12</v>
      </c>
      <c r="B13" s="52">
        <v>11.655164752648099</v>
      </c>
      <c r="C13" s="52">
        <v>10.727060078329499</v>
      </c>
      <c r="D13" s="52">
        <v>9.7557988958403001</v>
      </c>
      <c r="E13" s="52">
        <v>9.4851703642337597</v>
      </c>
      <c r="F13" s="52">
        <v>11.494618783492401</v>
      </c>
      <c r="G13" s="52">
        <v>11.684773775655099</v>
      </c>
      <c r="H13" s="52">
        <v>12.0789754730487</v>
      </c>
      <c r="I13" s="52">
        <v>11.8593380104082</v>
      </c>
      <c r="J13" s="52">
        <v>11.8199034894158</v>
      </c>
      <c r="K13" s="52">
        <v>17.811614992471899</v>
      </c>
      <c r="L13" s="52">
        <v>18.330215081659201</v>
      </c>
      <c r="M13" s="52">
        <v>18.525999561817301</v>
      </c>
      <c r="N13" s="52">
        <v>18.375758835963108</v>
      </c>
      <c r="O13" s="52">
        <v>18.448804728690298</v>
      </c>
      <c r="P13" s="52">
        <v>18.459210156994899</v>
      </c>
      <c r="Q13" s="185">
        <v>18.374456139345501</v>
      </c>
      <c r="R13" s="185">
        <v>18.072619874574755</v>
      </c>
      <c r="S13" s="185">
        <v>17.883318869799439</v>
      </c>
      <c r="T13" s="185">
        <v>17.97358362538488</v>
      </c>
      <c r="U13" s="185">
        <v>18.330047356840009</v>
      </c>
      <c r="V13" s="185">
        <v>18.361784267378439</v>
      </c>
      <c r="W13" s="185">
        <v>18.643023078098931</v>
      </c>
      <c r="X13" s="185">
        <v>18.875598739402395</v>
      </c>
      <c r="Y13" s="185">
        <v>16.847073293595631</v>
      </c>
      <c r="Z13" s="185">
        <v>16.898490109548128</v>
      </c>
      <c r="AA13" s="185">
        <v>15.413681502946524</v>
      </c>
      <c r="AB13" s="185">
        <v>15.699072477645737</v>
      </c>
      <c r="AC13" s="185">
        <v>23.296546298826559</v>
      </c>
      <c r="AD13" s="185">
        <v>22.748595733803832</v>
      </c>
      <c r="AE13" s="185">
        <v>20.099696666890853</v>
      </c>
      <c r="AF13" s="185">
        <v>16.164466412109601</v>
      </c>
      <c r="AG13" s="185">
        <v>11.878394553145707</v>
      </c>
      <c r="AH13" s="185">
        <v>11.061159230865817</v>
      </c>
      <c r="AI13" s="185">
        <v>7.7274158673393494</v>
      </c>
      <c r="AJ13" s="185">
        <v>13.174583490518073</v>
      </c>
      <c r="AK13" s="185">
        <v>15.716386385650628</v>
      </c>
      <c r="AL13" s="185">
        <v>14.446236996291551</v>
      </c>
      <c r="AM13" s="185">
        <f>IFERROR(VLOOKUP(A13,Обнов[],$A$1,FALSE),"-")</f>
        <v>15.169077909255657</v>
      </c>
      <c r="AN13" s="42"/>
      <c r="AO13" s="57">
        <v>2.3264257820749608</v>
      </c>
      <c r="AP13" s="57">
        <v>1.5261813503282899</v>
      </c>
      <c r="AQ13" s="57">
        <v>1.21818483451494</v>
      </c>
      <c r="AR13" s="57">
        <v>0.76637671132468899</v>
      </c>
      <c r="AS13" s="57">
        <v>0.87860794226947103</v>
      </c>
      <c r="AT13" s="57">
        <v>0.66558191337892303</v>
      </c>
      <c r="AU13" s="57">
        <v>0.63093507506656998</v>
      </c>
      <c r="AV13" s="57">
        <v>0.31793689692647598</v>
      </c>
      <c r="AW13" s="57">
        <v>0.10353879814382499</v>
      </c>
      <c r="AX13" s="57">
        <v>2.35054320208141E-2</v>
      </c>
      <c r="AY13" s="57">
        <v>2.8038111476641502E-2</v>
      </c>
      <c r="AZ13" s="57">
        <v>3.5099993684829703E-2</v>
      </c>
      <c r="BA13" s="57">
        <v>1.6200854045809285</v>
      </c>
      <c r="BB13" s="57">
        <v>1.8331005565788796</v>
      </c>
      <c r="BC13" s="57">
        <v>1.6102009068151135</v>
      </c>
      <c r="BD13" s="179">
        <v>0.80356757442233995</v>
      </c>
      <c r="BE13" s="179">
        <v>1.3671640215961769</v>
      </c>
      <c r="BF13" s="179">
        <v>1.4619901497768346</v>
      </c>
      <c r="BG13" s="179">
        <v>0.59675904640983224</v>
      </c>
      <c r="BH13" s="179">
        <v>2.1842497107874759</v>
      </c>
      <c r="BI13" s="179">
        <v>3.5114384740189175</v>
      </c>
      <c r="BJ13" s="179">
        <v>4.2715479596001202</v>
      </c>
      <c r="BK13" s="179">
        <v>4.671212385753952</v>
      </c>
      <c r="BL13" s="179">
        <v>4.7115168873800979</v>
      </c>
      <c r="BM13" s="179">
        <v>4.5310716994702309</v>
      </c>
      <c r="BN13" s="179">
        <v>4.3460186854749656</v>
      </c>
      <c r="BO13" s="179">
        <v>4.2018452104143202</v>
      </c>
      <c r="BP13" s="179">
        <v>7.5572671681378285</v>
      </c>
      <c r="BQ13" s="179">
        <v>7.8673405971524977</v>
      </c>
      <c r="BR13" s="179">
        <v>6.780461892633487</v>
      </c>
      <c r="BS13" s="179">
        <v>3.1801685151506698</v>
      </c>
      <c r="BT13" s="179">
        <v>2.249187194265895</v>
      </c>
      <c r="BU13" s="179">
        <v>1.7940949258613641</v>
      </c>
      <c r="BV13" s="179">
        <v>1.5444707494561483</v>
      </c>
      <c r="BW13" s="179">
        <v>1.7489947910527919</v>
      </c>
      <c r="BX13" s="179">
        <v>1.797061189541131</v>
      </c>
      <c r="BY13" s="179">
        <v>1.7121289224536045</v>
      </c>
      <c r="BZ13" s="179">
        <f>IFERROR(VLOOKUP(A13,Обнов[],$A$2,FALSE),"-")</f>
        <v>2.0037634300986729</v>
      </c>
      <c r="CA13" s="42"/>
      <c r="CB13" s="64">
        <v>0.61093656765662274</v>
      </c>
      <c r="CC13" s="64">
        <v>0.56097824245901395</v>
      </c>
      <c r="CD13" s="64">
        <v>0.456346466308788</v>
      </c>
      <c r="CE13" s="64">
        <v>0.49413472504891298</v>
      </c>
      <c r="CF13" s="64">
        <v>0.28970107651848098</v>
      </c>
      <c r="CG13" s="64">
        <v>0.38396963825672997</v>
      </c>
      <c r="CH13" s="64">
        <v>0.50600244317518595</v>
      </c>
      <c r="CI13" s="64">
        <v>9.9307395596985301E-2</v>
      </c>
      <c r="CJ13" s="64">
        <v>0.19539493073331399</v>
      </c>
      <c r="CK13" s="64">
        <v>0.58772051415812698</v>
      </c>
      <c r="CL13" s="64">
        <v>0.65544974859291805</v>
      </c>
      <c r="CM13" s="64">
        <v>0.76368472844115698</v>
      </c>
      <c r="CN13" s="64">
        <v>0.44173581263568862</v>
      </c>
      <c r="CO13" s="64">
        <v>0.40992151261107229</v>
      </c>
      <c r="CP13" s="64">
        <v>0.72279952915288881</v>
      </c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0"/>
      <c r="DC13" s="180"/>
      <c r="DD13" s="180"/>
      <c r="DE13" s="180">
        <v>14.8054350718702</v>
      </c>
      <c r="DF13" s="180">
        <v>11.853995260060456</v>
      </c>
      <c r="DG13" s="180">
        <v>10.283520346899966</v>
      </c>
      <c r="DH13" s="180">
        <v>10.331453517861725</v>
      </c>
      <c r="DI13" s="180">
        <v>8.8556927563490309</v>
      </c>
      <c r="DJ13" s="180">
        <v>8.5990519674365409</v>
      </c>
      <c r="DK13" s="180">
        <v>7.7176908221182439</v>
      </c>
      <c r="DL13" s="180">
        <f>IFERROR(VLOOKUP(A13,Обнов[],$A$2+3,FALSE),"-")</f>
        <v>7.8252906179790909</v>
      </c>
    </row>
    <row r="14" spans="1:116" ht="15.75" x14ac:dyDescent="0.25">
      <c r="A14" s="51" t="s">
        <v>13</v>
      </c>
      <c r="B14" s="52">
        <v>9.9567302597706497</v>
      </c>
      <c r="C14" s="52">
        <v>9.8302343950846094</v>
      </c>
      <c r="D14" s="52">
        <v>9.7144384808007391</v>
      </c>
      <c r="E14" s="52">
        <v>11.1037244787393</v>
      </c>
      <c r="F14" s="52">
        <v>12.0443718507097</v>
      </c>
      <c r="G14" s="52">
        <v>11.919089683865</v>
      </c>
      <c r="H14" s="52">
        <v>12.4019033359062</v>
      </c>
      <c r="I14" s="52">
        <v>12.594991519430399</v>
      </c>
      <c r="J14" s="52">
        <v>12.9143419271758</v>
      </c>
      <c r="K14" s="52">
        <v>16.6364408741501</v>
      </c>
      <c r="L14" s="52">
        <v>17.5910174863408</v>
      </c>
      <c r="M14" s="52">
        <v>17.641734090170999</v>
      </c>
      <c r="N14" s="52">
        <v>18.215999392447621</v>
      </c>
      <c r="O14" s="52">
        <v>18.658378301892927</v>
      </c>
      <c r="P14" s="52">
        <v>18.96031331380766</v>
      </c>
      <c r="Q14" s="185">
        <v>18.920531036441201</v>
      </c>
      <c r="R14" s="185">
        <v>18.618547511750727</v>
      </c>
      <c r="S14" s="185">
        <v>17.915922241352664</v>
      </c>
      <c r="T14" s="185">
        <v>17.908880590010984</v>
      </c>
      <c r="U14" s="185">
        <v>18.108392529854804</v>
      </c>
      <c r="V14" s="185">
        <v>17.922335442103385</v>
      </c>
      <c r="W14" s="185">
        <v>17.526910827257662</v>
      </c>
      <c r="X14" s="185">
        <v>16.742836214093249</v>
      </c>
      <c r="Y14" s="185">
        <v>16.291725624292877</v>
      </c>
      <c r="Z14" s="185">
        <v>16.101857998256673</v>
      </c>
      <c r="AA14" s="185">
        <v>14.353572115403141</v>
      </c>
      <c r="AB14" s="185">
        <v>13.776490338695252</v>
      </c>
      <c r="AC14" s="185">
        <v>18.213307347886644</v>
      </c>
      <c r="AD14" s="185">
        <v>20.407515524013018</v>
      </c>
      <c r="AE14" s="185">
        <v>20.264880638748629</v>
      </c>
      <c r="AF14" s="185">
        <v>19.399188763974099</v>
      </c>
      <c r="AG14" s="185">
        <v>15.706197853356155</v>
      </c>
      <c r="AH14" s="185">
        <v>11.86967372605616</v>
      </c>
      <c r="AI14" s="185">
        <v>9.7585473522557216</v>
      </c>
      <c r="AJ14" s="185">
        <v>7.3062056900658421</v>
      </c>
      <c r="AK14" s="185">
        <v>7.1485531651188214</v>
      </c>
      <c r="AL14" s="185">
        <v>7.1440960097512773</v>
      </c>
      <c r="AM14" s="185">
        <f>IFERROR(VLOOKUP(A14,Обнов[],$A$1,FALSE),"-")</f>
        <v>7.1260858377433225</v>
      </c>
      <c r="AN14" s="42"/>
      <c r="AO14" s="57">
        <v>0.41771372811744484</v>
      </c>
      <c r="AP14" s="57">
        <v>0.167565481050853</v>
      </c>
      <c r="AQ14" s="57">
        <v>0.15650256667266299</v>
      </c>
      <c r="AR14" s="57">
        <v>0.154838979901115</v>
      </c>
      <c r="AS14" s="57">
        <v>0.15904179954709999</v>
      </c>
      <c r="AT14" s="57">
        <v>0.16419849581828799</v>
      </c>
      <c r="AU14" s="57">
        <v>0.179826786967755</v>
      </c>
      <c r="AV14" s="57">
        <v>0.16177324798510201</v>
      </c>
      <c r="AW14" s="57">
        <v>0.53615774464150301</v>
      </c>
      <c r="AX14" s="57">
        <v>0.91269402762541596</v>
      </c>
      <c r="AY14" s="57">
        <v>1.2331077278070699</v>
      </c>
      <c r="AZ14" s="57">
        <v>1.0436381588702299</v>
      </c>
      <c r="BA14" s="57">
        <v>1.0888968283849774</v>
      </c>
      <c r="BB14" s="57">
        <v>1.0692719280136533</v>
      </c>
      <c r="BC14" s="57">
        <v>1.1171452473991281</v>
      </c>
      <c r="BD14" s="179">
        <v>1.14405809858054</v>
      </c>
      <c r="BE14" s="179">
        <v>1.0809343119020094</v>
      </c>
      <c r="BF14" s="179">
        <v>1.0631586835021709</v>
      </c>
      <c r="BG14" s="179">
        <v>1.0217412122367844</v>
      </c>
      <c r="BH14" s="179">
        <v>1.4388184651083002</v>
      </c>
      <c r="BI14" s="179">
        <v>3.0552718904579814</v>
      </c>
      <c r="BJ14" s="179">
        <v>3.5673770222049672</v>
      </c>
      <c r="BK14" s="179">
        <v>3.5820105597733085</v>
      </c>
      <c r="BL14" s="179">
        <v>3.4976890633408582</v>
      </c>
      <c r="BM14" s="179">
        <v>3.3635938500720917</v>
      </c>
      <c r="BN14" s="179">
        <v>3.5349309046717732</v>
      </c>
      <c r="BO14" s="179">
        <v>4.0622182171121715</v>
      </c>
      <c r="BP14" s="179">
        <v>5.5540420775116583</v>
      </c>
      <c r="BQ14" s="179">
        <v>5.6181689322910113</v>
      </c>
      <c r="BR14" s="179">
        <v>5.4991362450458379</v>
      </c>
      <c r="BS14" s="179">
        <v>5.6280752598806902</v>
      </c>
      <c r="BT14" s="179">
        <v>4.7744438829413935</v>
      </c>
      <c r="BU14" s="179">
        <v>3.9924124947790176</v>
      </c>
      <c r="BV14" s="179">
        <v>3.2046339580104868</v>
      </c>
      <c r="BW14" s="179">
        <v>0.88732508216793371</v>
      </c>
      <c r="BX14" s="179">
        <v>0.67330306053047395</v>
      </c>
      <c r="BY14" s="179">
        <v>0.81081260892348206</v>
      </c>
      <c r="BZ14" s="179">
        <f>IFERROR(VLOOKUP(A14,Обнов[],$A$2,FALSE),"-")</f>
        <v>0.75763863799066677</v>
      </c>
      <c r="CA14" s="42"/>
      <c r="CB14" s="64">
        <v>0.41693727369941652</v>
      </c>
      <c r="CC14" s="64">
        <v>0.71721094494307702</v>
      </c>
      <c r="CD14" s="64">
        <v>1.2472989049143</v>
      </c>
      <c r="CE14" s="64">
        <v>0.434156190613536</v>
      </c>
      <c r="CF14" s="64">
        <v>0.41402505651725902</v>
      </c>
      <c r="CG14" s="64">
        <v>0.31884027546770399</v>
      </c>
      <c r="CH14" s="64">
        <v>0.89695870802236999</v>
      </c>
      <c r="CI14" s="64">
        <v>0.53294651674907101</v>
      </c>
      <c r="CJ14" s="64">
        <v>1.1883913998236399</v>
      </c>
      <c r="CK14" s="64">
        <v>1.1571404372526399</v>
      </c>
      <c r="CL14" s="64">
        <v>1.04814452800073</v>
      </c>
      <c r="CM14" s="64">
        <v>0.41285142577022899</v>
      </c>
      <c r="CN14" s="64">
        <v>0.73411523945661983</v>
      </c>
      <c r="CO14" s="64">
        <v>0.6346670367790711</v>
      </c>
      <c r="CP14" s="64">
        <v>0.9314553086116738</v>
      </c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0"/>
      <c r="DC14" s="180"/>
      <c r="DD14" s="180"/>
      <c r="DE14" s="180">
        <v>0</v>
      </c>
      <c r="DF14" s="180">
        <v>0</v>
      </c>
      <c r="DG14" s="180">
        <v>0</v>
      </c>
      <c r="DH14" s="180">
        <v>0</v>
      </c>
      <c r="DI14" s="180">
        <v>0</v>
      </c>
      <c r="DJ14" s="180">
        <v>0</v>
      </c>
      <c r="DK14" s="180">
        <v>0</v>
      </c>
      <c r="DL14" s="180">
        <f>IFERROR(VLOOKUP(A14,Обнов[],$A$2+3,FALSE),"-")</f>
        <v>0</v>
      </c>
    </row>
    <row r="15" spans="1:116" ht="15.75" x14ac:dyDescent="0.25">
      <c r="A15" s="51" t="s">
        <v>14</v>
      </c>
      <c r="B15" s="52">
        <v>9.0095780309097897</v>
      </c>
      <c r="C15" s="52">
        <v>9.0444317488148194</v>
      </c>
      <c r="D15" s="52">
        <v>8.9654438932835792</v>
      </c>
      <c r="E15" s="52">
        <v>9.5065982134026896</v>
      </c>
      <c r="F15" s="52">
        <v>11.6402809887704</v>
      </c>
      <c r="G15" s="52">
        <v>11.983314501887101</v>
      </c>
      <c r="H15" s="52">
        <v>11.684593331605599</v>
      </c>
      <c r="I15" s="52">
        <v>10.5125925084479</v>
      </c>
      <c r="J15" s="52">
        <v>10.2180142190686</v>
      </c>
      <c r="K15" s="52">
        <v>13.838300098729199</v>
      </c>
      <c r="L15" s="52">
        <v>15.6955015381671</v>
      </c>
      <c r="M15" s="52">
        <v>18.232645651742999</v>
      </c>
      <c r="N15" s="52">
        <v>18.416577303167994</v>
      </c>
      <c r="O15" s="52">
        <v>18.422733943297768</v>
      </c>
      <c r="P15" s="52">
        <v>18.346862850916835</v>
      </c>
      <c r="Q15" s="185">
        <v>18.553284546464401</v>
      </c>
      <c r="R15" s="185">
        <v>17.376384413349015</v>
      </c>
      <c r="S15" s="185">
        <v>16.954114152326522</v>
      </c>
      <c r="T15" s="185">
        <v>17.011646683548687</v>
      </c>
      <c r="U15" s="185">
        <v>18.142989746782256</v>
      </c>
      <c r="V15" s="185">
        <v>18.799356964235848</v>
      </c>
      <c r="W15" s="185">
        <v>18.13910911821856</v>
      </c>
      <c r="X15" s="185">
        <v>17.151804480954254</v>
      </c>
      <c r="Y15" s="185">
        <v>12.626327476164601</v>
      </c>
      <c r="Z15" s="185">
        <v>12.343608516067899</v>
      </c>
      <c r="AA15" s="185">
        <v>13.54396922332055</v>
      </c>
      <c r="AB15" s="185">
        <v>12.113995530469762</v>
      </c>
      <c r="AC15" s="185">
        <v>20.273435371095879</v>
      </c>
      <c r="AD15" s="185">
        <v>19.998541745840601</v>
      </c>
      <c r="AE15" s="185">
        <v>18.011675887605435</v>
      </c>
      <c r="AF15" s="185">
        <v>15.3605080918048</v>
      </c>
      <c r="AG15" s="185">
        <v>11.907475314007799</v>
      </c>
      <c r="AH15" s="185">
        <v>11.669847220058324</v>
      </c>
      <c r="AI15" s="185">
        <v>7.5589949803998007</v>
      </c>
      <c r="AJ15" s="185">
        <v>15.12794518671282</v>
      </c>
      <c r="AK15" s="185">
        <v>15.732674938855377</v>
      </c>
      <c r="AL15" s="185">
        <v>14.323699110249629</v>
      </c>
      <c r="AM15" s="185">
        <f>IFERROR(VLOOKUP(A15,Обнов[],$A$1,FALSE),"-")</f>
        <v>15.113957673430622</v>
      </c>
      <c r="AN15" s="42"/>
      <c r="AO15" s="57">
        <v>0.17721999390739235</v>
      </c>
      <c r="AP15" s="57">
        <v>0.39278214324990002</v>
      </c>
      <c r="AQ15" s="57">
        <v>0.42972160698502399</v>
      </c>
      <c r="AR15" s="57">
        <v>1.00834561364799</v>
      </c>
      <c r="AS15" s="57">
        <v>1.30264973971702</v>
      </c>
      <c r="AT15" s="57">
        <v>1.33743063261974</v>
      </c>
      <c r="AU15" s="57">
        <v>1.37033264454933</v>
      </c>
      <c r="AV15" s="57">
        <v>1.2674545952001199</v>
      </c>
      <c r="AW15" s="57">
        <v>1.1000755902405299</v>
      </c>
      <c r="AX15" s="57">
        <v>1.1246711639581499</v>
      </c>
      <c r="AY15" s="57">
        <v>1.4043212190451599</v>
      </c>
      <c r="AZ15" s="57">
        <v>1.2694458409454299</v>
      </c>
      <c r="BA15" s="57">
        <v>1.15356618501784</v>
      </c>
      <c r="BB15" s="57">
        <v>1.3127349002627038</v>
      </c>
      <c r="BC15" s="57">
        <v>1.309279878517206</v>
      </c>
      <c r="BD15" s="179">
        <v>1.29506553804201</v>
      </c>
      <c r="BE15" s="179">
        <v>1.4004616022152141</v>
      </c>
      <c r="BF15" s="179">
        <v>1.3612447954613456</v>
      </c>
      <c r="BG15" s="179">
        <v>1.3414390672856613</v>
      </c>
      <c r="BH15" s="179">
        <v>2.4893366419290945</v>
      </c>
      <c r="BI15" s="179">
        <v>2.7686945578855857</v>
      </c>
      <c r="BJ15" s="179">
        <v>3.2309661049443825</v>
      </c>
      <c r="BK15" s="179">
        <v>3.2747728775020466</v>
      </c>
      <c r="BL15" s="179">
        <v>3.156863775293469</v>
      </c>
      <c r="BM15" s="179">
        <v>2.4595899941774717</v>
      </c>
      <c r="BN15" s="179">
        <v>2.1182226252969421</v>
      </c>
      <c r="BO15" s="179">
        <v>2.8218470992057916</v>
      </c>
      <c r="BP15" s="179">
        <v>2.1608317726067008</v>
      </c>
      <c r="BQ15" s="179">
        <v>6.1740417813190627</v>
      </c>
      <c r="BR15" s="179">
        <v>6.2240645997491129</v>
      </c>
      <c r="BS15" s="179">
        <v>5.3581417990849198</v>
      </c>
      <c r="BT15" s="179">
        <v>4.9233492395354093</v>
      </c>
      <c r="BU15" s="179">
        <v>3.8344251175180695</v>
      </c>
      <c r="BV15" s="179">
        <v>0.41303076450800169</v>
      </c>
      <c r="BW15" s="179">
        <v>0.25600420298938958</v>
      </c>
      <c r="BX15" s="179">
        <v>0.72510724937410964</v>
      </c>
      <c r="BY15" s="179">
        <v>1.7435063805206785</v>
      </c>
      <c r="BZ15" s="179">
        <f>IFERROR(VLOOKUP(A15,Обнов[],$A$2,FALSE),"-")</f>
        <v>0.21423517384588081</v>
      </c>
      <c r="CA15" s="42"/>
      <c r="CB15" s="64">
        <v>0.47271166175482138</v>
      </c>
      <c r="CC15" s="64">
        <v>1.6996899317682099</v>
      </c>
      <c r="CD15" s="64">
        <v>1.4630158128408799</v>
      </c>
      <c r="CE15" s="64">
        <v>0.80498033912813605</v>
      </c>
      <c r="CF15" s="64">
        <v>0.94796382289704295</v>
      </c>
      <c r="CG15" s="64">
        <v>0.84856779782791403</v>
      </c>
      <c r="CH15" s="64">
        <v>1.1578474999521799</v>
      </c>
      <c r="CI15" s="64">
        <v>0.66277211803536795</v>
      </c>
      <c r="CJ15" s="64">
        <v>0.58804439338748304</v>
      </c>
      <c r="CK15" s="64">
        <v>0.85859237175328496</v>
      </c>
      <c r="CL15" s="64">
        <v>1.3046398118158899</v>
      </c>
      <c r="CM15" s="64">
        <v>1.00703653711374</v>
      </c>
      <c r="CN15" s="64">
        <v>0.72951934080842784</v>
      </c>
      <c r="CO15" s="64">
        <v>0.63571259672605962</v>
      </c>
      <c r="CP15" s="64">
        <v>1.1657663569942749</v>
      </c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>
        <v>10.809357784495701</v>
      </c>
      <c r="DF15" s="180">
        <v>9.5280947148079118</v>
      </c>
      <c r="DG15" s="180">
        <v>8.1685145278718085</v>
      </c>
      <c r="DH15" s="180">
        <v>7.9794675511472404</v>
      </c>
      <c r="DI15" s="180">
        <v>2.8103911932117542</v>
      </c>
      <c r="DJ15" s="180">
        <v>2.7457769509328052</v>
      </c>
      <c r="DK15" s="180">
        <v>3.1841220340956844</v>
      </c>
      <c r="DL15" s="180">
        <f>IFERROR(VLOOKUP(A15,Обнов[],$A$2+3,FALSE),"-")</f>
        <v>2.8907931928734918</v>
      </c>
    </row>
    <row r="16" spans="1:116" ht="15.75" x14ac:dyDescent="0.25">
      <c r="A16" s="51" t="s">
        <v>15</v>
      </c>
      <c r="B16" s="52">
        <v>9.8640355096310905</v>
      </c>
      <c r="C16" s="52">
        <v>9.7858670289465195</v>
      </c>
      <c r="D16" s="52">
        <v>9.4242646328558592</v>
      </c>
      <c r="E16" s="52">
        <v>10.3537148792586</v>
      </c>
      <c r="F16" s="52">
        <v>10.9406843770072</v>
      </c>
      <c r="G16" s="52">
        <v>12.408987785719599</v>
      </c>
      <c r="H16" s="52">
        <v>12.763825433498599</v>
      </c>
      <c r="I16" s="52">
        <v>12.022955562464499</v>
      </c>
      <c r="J16" s="52">
        <v>12.875217075797201</v>
      </c>
      <c r="K16" s="52">
        <v>17.5821801473191</v>
      </c>
      <c r="L16" s="52">
        <v>22.061063691495999</v>
      </c>
      <c r="M16" s="52">
        <v>20.191559390430399</v>
      </c>
      <c r="N16" s="52">
        <v>19.909709684370615</v>
      </c>
      <c r="O16" s="52">
        <v>19.797806438054025</v>
      </c>
      <c r="P16" s="52">
        <v>18.244922728340239</v>
      </c>
      <c r="Q16" s="185">
        <v>17.639476531941899</v>
      </c>
      <c r="R16" s="185">
        <v>18.003297765447655</v>
      </c>
      <c r="S16" s="185">
        <v>17.144405073284705</v>
      </c>
      <c r="T16" s="185">
        <v>17.668855677168093</v>
      </c>
      <c r="U16" s="185">
        <v>17.392859606149411</v>
      </c>
      <c r="V16" s="185">
        <v>16.875125259820219</v>
      </c>
      <c r="W16" s="185">
        <v>16.81086108344692</v>
      </c>
      <c r="X16" s="185">
        <v>15.850300409245275</v>
      </c>
      <c r="Y16" s="185">
        <v>14.266502535044818</v>
      </c>
      <c r="Z16" s="185">
        <v>14.52542546583847</v>
      </c>
      <c r="AA16" s="185">
        <v>12.87117544181012</v>
      </c>
      <c r="AB16" s="185">
        <v>11.62915730878456</v>
      </c>
      <c r="AC16" s="185">
        <v>16.683644618520095</v>
      </c>
      <c r="AD16" s="185">
        <v>17.704764552479066</v>
      </c>
      <c r="AE16" s="185">
        <v>17.686101856728754</v>
      </c>
      <c r="AF16" s="185">
        <v>18.2296824067902</v>
      </c>
      <c r="AG16" s="185">
        <v>16.600594407994112</v>
      </c>
      <c r="AH16" s="185">
        <v>13.827104787051011</v>
      </c>
      <c r="AI16" s="185">
        <v>8.7514589041749602</v>
      </c>
      <c r="AJ16" s="185">
        <v>8.123760606077628</v>
      </c>
      <c r="AK16" s="185">
        <v>7.7997807755908273</v>
      </c>
      <c r="AL16" s="185">
        <v>8.0549929778364735</v>
      </c>
      <c r="AM16" s="185">
        <f>IFERROR(VLOOKUP(A16,Обнов[],$A$1,FALSE),"-")</f>
        <v>8.9840464694889661</v>
      </c>
      <c r="AN16" s="42"/>
      <c r="AO16" s="57">
        <v>1.1653646160190778</v>
      </c>
      <c r="AP16" s="57">
        <v>0.91745253010336802</v>
      </c>
      <c r="AQ16" s="57">
        <v>0.93052448357473605</v>
      </c>
      <c r="AR16" s="57">
        <v>0.89351873101816603</v>
      </c>
      <c r="AS16" s="57">
        <v>1.1082320657301299</v>
      </c>
      <c r="AT16" s="57">
        <v>1.1725705879277999</v>
      </c>
      <c r="AU16" s="57">
        <v>1.2651148906676699</v>
      </c>
      <c r="AV16" s="57">
        <v>1.25564781167779</v>
      </c>
      <c r="AW16" s="57">
        <v>1.13858473036754</v>
      </c>
      <c r="AX16" s="57">
        <v>1.1114367553371001</v>
      </c>
      <c r="AY16" s="57">
        <v>1.1523701188792801</v>
      </c>
      <c r="AZ16" s="57">
        <v>1.2113135448333501</v>
      </c>
      <c r="BA16" s="57">
        <v>1.2972791619165707</v>
      </c>
      <c r="BB16" s="57">
        <v>1.3402726611135163</v>
      </c>
      <c r="BC16" s="57">
        <v>1.3052718533368168</v>
      </c>
      <c r="BD16" s="179">
        <v>1.02147602358473</v>
      </c>
      <c r="BE16" s="179">
        <v>0.95280340281562625</v>
      </c>
      <c r="BF16" s="179">
        <v>0.99089505808804501</v>
      </c>
      <c r="BG16" s="179">
        <v>0.86690036459003206</v>
      </c>
      <c r="BH16" s="179">
        <v>1.3933519411967543</v>
      </c>
      <c r="BI16" s="179">
        <v>2.7019275558516331</v>
      </c>
      <c r="BJ16" s="179">
        <v>2.3959560586909743</v>
      </c>
      <c r="BK16" s="179">
        <v>2.467745978461195</v>
      </c>
      <c r="BL16" s="179">
        <v>2.9869229646574165</v>
      </c>
      <c r="BM16" s="179">
        <v>2.9174899272175283</v>
      </c>
      <c r="BN16" s="179">
        <v>2.5250797153831295</v>
      </c>
      <c r="BO16" s="179">
        <v>4.0416451639941782</v>
      </c>
      <c r="BP16" s="179">
        <v>5.26147158787421</v>
      </c>
      <c r="BQ16" s="179">
        <v>5.3669089842180622</v>
      </c>
      <c r="BR16" s="179">
        <v>5.7359629710300686</v>
      </c>
      <c r="BS16" s="179">
        <v>4.7220258133155104</v>
      </c>
      <c r="BT16" s="179">
        <v>5.1990621514233242</v>
      </c>
      <c r="BU16" s="179">
        <v>5.1696823539399919</v>
      </c>
      <c r="BV16" s="179">
        <v>2.8585394243863815</v>
      </c>
      <c r="BW16" s="179">
        <v>2.3479821662205871</v>
      </c>
      <c r="BX16" s="179">
        <v>1.9434148073634734</v>
      </c>
      <c r="BY16" s="179">
        <v>1.5867272101015868</v>
      </c>
      <c r="BZ16" s="179">
        <f>IFERROR(VLOOKUP(A16,Обнов[],$A$2,FALSE),"-")</f>
        <v>1.6841410668036745</v>
      </c>
      <c r="CA16" s="42"/>
      <c r="CB16" s="64">
        <v>1.1396157290087729</v>
      </c>
      <c r="CC16" s="64">
        <v>0.92074727602588702</v>
      </c>
      <c r="CD16" s="64">
        <v>1.52513874470754</v>
      </c>
      <c r="CE16" s="64">
        <v>1.5832889059509501</v>
      </c>
      <c r="CF16" s="64">
        <v>0.55710684613501704</v>
      </c>
      <c r="CG16" s="64">
        <v>0.68253554672105499</v>
      </c>
      <c r="CH16" s="64">
        <v>0.74518234462015098</v>
      </c>
      <c r="CI16" s="64">
        <v>0.666697604672569</v>
      </c>
      <c r="CJ16" s="64">
        <v>1.5539308475886899</v>
      </c>
      <c r="CK16" s="64">
        <v>2.6586036486315399</v>
      </c>
      <c r="CL16" s="64">
        <v>1.0634259600371301</v>
      </c>
      <c r="CM16" s="64">
        <v>1.37690492905661</v>
      </c>
      <c r="CN16" s="64">
        <v>1.2834158850233617</v>
      </c>
      <c r="CO16" s="64">
        <v>0.94230106355842291</v>
      </c>
      <c r="CP16" s="64">
        <v>1.2347728721310982</v>
      </c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0"/>
      <c r="DC16" s="180"/>
      <c r="DD16" s="180"/>
      <c r="DE16" s="180">
        <v>13.220408574656</v>
      </c>
      <c r="DF16" s="180">
        <v>12.117801992394512</v>
      </c>
      <c r="DG16" s="180">
        <v>9.8404759736826666</v>
      </c>
      <c r="DH16" s="180">
        <v>5.9509273868385417</v>
      </c>
      <c r="DI16" s="180">
        <v>6.2632199640640476</v>
      </c>
      <c r="DJ16" s="180">
        <v>4.7737066990872608</v>
      </c>
      <c r="DK16" s="180">
        <v>5.332332295838671</v>
      </c>
      <c r="DL16" s="180">
        <f>IFERROR(VLOOKUP(A16,Обнов[],$A$2+3,FALSE),"-")</f>
        <v>5.2763323362446846</v>
      </c>
    </row>
    <row r="17" spans="1:116" ht="15.75" x14ac:dyDescent="0.25">
      <c r="A17" s="51" t="s">
        <v>16</v>
      </c>
      <c r="B17" s="52">
        <v>6.6859955699707303</v>
      </c>
      <c r="C17" s="52">
        <v>7.3751925023401199</v>
      </c>
      <c r="D17" s="52">
        <v>6.7526526679265997</v>
      </c>
      <c r="E17" s="52">
        <v>7.1711861809220601</v>
      </c>
      <c r="F17" s="52">
        <v>9.4209745911901202</v>
      </c>
      <c r="G17" s="52">
        <v>10.8713094603527</v>
      </c>
      <c r="H17" s="52">
        <v>11.5285835125026</v>
      </c>
      <c r="I17" s="52">
        <v>11.5170027351247</v>
      </c>
      <c r="J17" s="52">
        <v>11.4134640326251</v>
      </c>
      <c r="K17" s="52">
        <v>18.250902951424202</v>
      </c>
      <c r="L17" s="52">
        <v>19.541564145147898</v>
      </c>
      <c r="M17" s="52">
        <v>19.889723661727899</v>
      </c>
      <c r="N17" s="52">
        <v>19.248409964141558</v>
      </c>
      <c r="O17" s="52">
        <v>17.540043637390916</v>
      </c>
      <c r="P17" s="52">
        <v>17.135717657090051</v>
      </c>
      <c r="Q17" s="185">
        <v>15.9177850755802</v>
      </c>
      <c r="R17" s="185">
        <v>15.890838900731332</v>
      </c>
      <c r="S17" s="185">
        <v>15.817556693720775</v>
      </c>
      <c r="T17" s="185">
        <v>15.951077892872817</v>
      </c>
      <c r="U17" s="185">
        <v>15.461418810776179</v>
      </c>
      <c r="V17" s="185">
        <v>15.857902290213421</v>
      </c>
      <c r="W17" s="185">
        <v>15.911587236119599</v>
      </c>
      <c r="X17" s="185">
        <v>15.94278186424199</v>
      </c>
      <c r="Y17" s="185">
        <v>15.917343919124797</v>
      </c>
      <c r="Z17" s="185">
        <v>13.819157533309019</v>
      </c>
      <c r="AA17" s="185">
        <v>13.784002509902725</v>
      </c>
      <c r="AB17" s="185">
        <v>13.646173070709642</v>
      </c>
      <c r="AC17" s="185">
        <v>14.967626011939716</v>
      </c>
      <c r="AD17" s="185">
        <v>15.838403277825877</v>
      </c>
      <c r="AE17" s="185">
        <v>15.526321729507419</v>
      </c>
      <c r="AF17" s="185">
        <v>16.354787806488599</v>
      </c>
      <c r="AG17" s="185">
        <v>14.818344528059241</v>
      </c>
      <c r="AH17" s="185">
        <v>13.7516238230042</v>
      </c>
      <c r="AI17" s="185">
        <v>11.708953195078415</v>
      </c>
      <c r="AJ17" s="185">
        <v>14.775928414788519</v>
      </c>
      <c r="AK17" s="185">
        <v>11.17513517218959</v>
      </c>
      <c r="AL17" s="185">
        <v>7.7600671693821139</v>
      </c>
      <c r="AM17" s="185">
        <f>IFERROR(VLOOKUP(A17,Обнов[],$A$1,FALSE),"-")</f>
        <v>6.5427319459022053</v>
      </c>
      <c r="AN17" s="42"/>
      <c r="AO17" s="57">
        <v>1.0148089053803337</v>
      </c>
      <c r="AP17" s="57">
        <v>1.3696611250655299</v>
      </c>
      <c r="AQ17" s="57">
        <v>1.36348531914867</v>
      </c>
      <c r="AR17" s="57">
        <v>1.26259998564986</v>
      </c>
      <c r="AS17" s="57">
        <v>0.83125948020436402</v>
      </c>
      <c r="AT17" s="57">
        <v>0.89010352542175197</v>
      </c>
      <c r="AU17" s="57">
        <v>1.0331686061340399</v>
      </c>
      <c r="AV17" s="57">
        <v>0.99877975276110298</v>
      </c>
      <c r="AW17" s="57">
        <v>0.96414832310404597</v>
      </c>
      <c r="AX17" s="57">
        <v>1.22755375607985</v>
      </c>
      <c r="AY17" s="57">
        <v>1.03753795721178</v>
      </c>
      <c r="AZ17" s="57">
        <v>0.96838148620592102</v>
      </c>
      <c r="BA17" s="57">
        <v>0.87183097441184887</v>
      </c>
      <c r="BB17" s="57">
        <v>1.1483203338723524</v>
      </c>
      <c r="BC17" s="57">
        <v>1.1309164593807273</v>
      </c>
      <c r="BD17" s="179">
        <v>1.1555774185810499</v>
      </c>
      <c r="BE17" s="179">
        <v>1.1626919043757875</v>
      </c>
      <c r="BF17" s="179">
        <v>1.0833348213934719</v>
      </c>
      <c r="BG17" s="179">
        <v>1.5429689210942947</v>
      </c>
      <c r="BH17" s="179">
        <v>2.0463552289897824</v>
      </c>
      <c r="BI17" s="179">
        <v>1.988388060829519</v>
      </c>
      <c r="BJ17" s="179">
        <v>3.4655897525698558</v>
      </c>
      <c r="BK17" s="179">
        <v>3.3895045188111652</v>
      </c>
      <c r="BL17" s="179">
        <v>3.2928480906483752</v>
      </c>
      <c r="BM17" s="179">
        <v>3.1526196976450875</v>
      </c>
      <c r="BN17" s="179">
        <v>3.2846330947718139</v>
      </c>
      <c r="BO17" s="179">
        <v>3.5816862753925061</v>
      </c>
      <c r="BP17" s="179">
        <v>5.1517209941071282</v>
      </c>
      <c r="BQ17" s="179">
        <v>5.7815791958789298</v>
      </c>
      <c r="BR17" s="179">
        <v>5.0689827457321615</v>
      </c>
      <c r="BS17" s="179">
        <v>4.8212159511950903</v>
      </c>
      <c r="BT17" s="179">
        <v>5.6214849718012951</v>
      </c>
      <c r="BU17" s="179">
        <v>5.248972287734988</v>
      </c>
      <c r="BV17" s="179">
        <v>4.9888858067520889</v>
      </c>
      <c r="BW17" s="179">
        <v>2.8622784593609545</v>
      </c>
      <c r="BX17" s="179">
        <v>2.6465501099689956</v>
      </c>
      <c r="BY17" s="179">
        <v>2.163387362106183</v>
      </c>
      <c r="BZ17" s="179">
        <f>IFERROR(VLOOKUP(A17,Обнов[],$A$2,FALSE),"-")</f>
        <v>1.9969157821403267</v>
      </c>
      <c r="CA17" s="42"/>
      <c r="CB17" s="64">
        <v>0.72953774713290642</v>
      </c>
      <c r="CC17" s="64">
        <v>1.08122119700955</v>
      </c>
      <c r="CD17" s="64">
        <v>0.96969794057055803</v>
      </c>
      <c r="CE17" s="64">
        <v>0.60596930167228102</v>
      </c>
      <c r="CF17" s="64">
        <v>0.86015186519099796</v>
      </c>
      <c r="CG17" s="64">
        <v>0.97564370536268896</v>
      </c>
      <c r="CH17" s="64">
        <v>0.94279538042933597</v>
      </c>
      <c r="CI17" s="64">
        <v>0.90698243967321801</v>
      </c>
      <c r="CJ17" s="64">
        <v>0.74729881265797105</v>
      </c>
      <c r="CK17" s="64">
        <v>0.90600361402114005</v>
      </c>
      <c r="CL17" s="64">
        <v>0.93656301056204105</v>
      </c>
      <c r="CM17" s="64">
        <v>0.92687146386325603</v>
      </c>
      <c r="CN17" s="64">
        <v>0.88386661337987371</v>
      </c>
      <c r="CO17" s="64">
        <v>0.79757054117419801</v>
      </c>
      <c r="CP17" s="64">
        <v>0.91995940382446584</v>
      </c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0"/>
      <c r="DC17" s="180"/>
      <c r="DD17" s="180"/>
      <c r="DE17" s="180">
        <v>13.674542227589701</v>
      </c>
      <c r="DF17" s="180">
        <v>12.775748503982717</v>
      </c>
      <c r="DG17" s="180">
        <v>12.63380475786766</v>
      </c>
      <c r="DH17" s="180">
        <v>10.102857468454486</v>
      </c>
      <c r="DI17" s="180">
        <v>7.0522944455742724</v>
      </c>
      <c r="DJ17" s="180">
        <v>7.4316717207788443</v>
      </c>
      <c r="DK17" s="180">
        <v>6.9062338327588062</v>
      </c>
      <c r="DL17" s="180">
        <f>IFERROR(VLOOKUP(A17,Обнов[],$A$2+3,FALSE),"-")</f>
        <v>7.1367445867991552</v>
      </c>
    </row>
    <row r="18" spans="1:116" ht="15.75" x14ac:dyDescent="0.25">
      <c r="A18" s="51" t="s">
        <v>17</v>
      </c>
      <c r="B18" s="52">
        <v>10.3273089920865</v>
      </c>
      <c r="C18" s="52">
        <v>10.457398546242899</v>
      </c>
      <c r="D18" s="52">
        <v>8.5377872627367992</v>
      </c>
      <c r="E18" s="52">
        <v>8.2715416504318604</v>
      </c>
      <c r="F18" s="52">
        <v>11.2958705848884</v>
      </c>
      <c r="G18" s="52">
        <v>12.5289864187551</v>
      </c>
      <c r="H18" s="52">
        <v>12.769096474925201</v>
      </c>
      <c r="I18" s="52">
        <v>12.732711310407501</v>
      </c>
      <c r="J18" s="52">
        <v>12.8907141581941</v>
      </c>
      <c r="K18" s="52">
        <v>18.710680020216</v>
      </c>
      <c r="L18" s="52">
        <v>18.5903969087699</v>
      </c>
      <c r="M18" s="52">
        <v>19.209322122955701</v>
      </c>
      <c r="N18" s="52">
        <v>18.983843523441575</v>
      </c>
      <c r="O18" s="52">
        <v>19.198110420471401</v>
      </c>
      <c r="P18" s="52">
        <v>19.041771852221039</v>
      </c>
      <c r="Q18" s="185">
        <v>17.533118320130399</v>
      </c>
      <c r="R18" s="185">
        <v>17.821127144525004</v>
      </c>
      <c r="S18" s="185">
        <v>17.549994537716984</v>
      </c>
      <c r="T18" s="185">
        <v>17.249813688484743</v>
      </c>
      <c r="U18" s="185">
        <v>16.255438649878862</v>
      </c>
      <c r="V18" s="185">
        <v>16.338514594541888</v>
      </c>
      <c r="W18" s="185">
        <v>16.603879293419524</v>
      </c>
      <c r="X18" s="185">
        <v>16.212698562693213</v>
      </c>
      <c r="Y18" s="185">
        <v>17.570381588917961</v>
      </c>
      <c r="Z18" s="185">
        <v>17.430776238990255</v>
      </c>
      <c r="AA18" s="185">
        <v>17.161733363367539</v>
      </c>
      <c r="AB18" s="185">
        <v>15.695799842914669</v>
      </c>
      <c r="AC18" s="185">
        <v>23.076955728969889</v>
      </c>
      <c r="AD18" s="185">
        <v>29.78220941401478</v>
      </c>
      <c r="AE18" s="185">
        <v>28.278430440769128</v>
      </c>
      <c r="AF18" s="185">
        <v>21.708589858104201</v>
      </c>
      <c r="AG18" s="185">
        <v>18.294550443468587</v>
      </c>
      <c r="AH18" s="185">
        <v>17.707046111358917</v>
      </c>
      <c r="AI18" s="185">
        <v>14.326429370649423</v>
      </c>
      <c r="AJ18" s="185">
        <v>11.313525591299813</v>
      </c>
      <c r="AK18" s="185">
        <v>7.474529053008542</v>
      </c>
      <c r="AL18" s="185">
        <v>8.4064365214193568</v>
      </c>
      <c r="AM18" s="185">
        <f>IFERROR(VLOOKUP(A18,Обнов[],$A$1,FALSE),"-")</f>
        <v>7.0654216266537464</v>
      </c>
      <c r="AN18" s="42"/>
      <c r="AO18" s="57">
        <v>1.318567548547426</v>
      </c>
      <c r="AP18" s="57">
        <v>0.987844562072557</v>
      </c>
      <c r="AQ18" s="57">
        <v>0.93366505729190197</v>
      </c>
      <c r="AR18" s="57">
        <v>0.70889029369618894</v>
      </c>
      <c r="AS18" s="57">
        <v>1.0930331029189599</v>
      </c>
      <c r="AT18" s="57">
        <v>1.3592418097605601</v>
      </c>
      <c r="AU18" s="57">
        <v>1.349579250371</v>
      </c>
      <c r="AV18" s="57">
        <v>1.43381896152794</v>
      </c>
      <c r="AW18" s="57">
        <v>1.2439327412149701</v>
      </c>
      <c r="AX18" s="57">
        <v>1.36818116499692</v>
      </c>
      <c r="AY18" s="57">
        <v>1.18711749216146</v>
      </c>
      <c r="AZ18" s="57">
        <v>1.29527062063667</v>
      </c>
      <c r="BA18" s="57">
        <v>1.2658258046003161</v>
      </c>
      <c r="BB18" s="57">
        <v>1.225817739789844</v>
      </c>
      <c r="BC18" s="57">
        <v>1.4875060912156506</v>
      </c>
      <c r="BD18" s="179">
        <v>1.28778368134423</v>
      </c>
      <c r="BE18" s="179">
        <v>1.28589377777689</v>
      </c>
      <c r="BF18" s="179">
        <v>1.2651032125328636</v>
      </c>
      <c r="BG18" s="179">
        <v>1.2960413072631995</v>
      </c>
      <c r="BH18" s="179">
        <v>1.4210817029671978</v>
      </c>
      <c r="BI18" s="179">
        <v>2.5101674025371903</v>
      </c>
      <c r="BJ18" s="179">
        <v>3.2675190889704453</v>
      </c>
      <c r="BK18" s="179">
        <v>3.5864922811246966</v>
      </c>
      <c r="BL18" s="179">
        <v>3.4098978362262784</v>
      </c>
      <c r="BM18" s="179">
        <v>3.5676653095251885</v>
      </c>
      <c r="BN18" s="179">
        <v>3.5439404199196041</v>
      </c>
      <c r="BO18" s="179">
        <v>3.6765226596225804</v>
      </c>
      <c r="BP18" s="179">
        <v>3.1867974416428657</v>
      </c>
      <c r="BQ18" s="179">
        <v>4.5328837740571695</v>
      </c>
      <c r="BR18" s="179">
        <v>4.8450678313439068</v>
      </c>
      <c r="BS18" s="179">
        <v>4.6805885149424897</v>
      </c>
      <c r="BT18" s="179">
        <v>4.5208613589906879</v>
      </c>
      <c r="BU18" s="179">
        <v>3.9324746721968116</v>
      </c>
      <c r="BV18" s="179">
        <v>2.1644182878351659</v>
      </c>
      <c r="BW18" s="179">
        <v>1.9807962479817627</v>
      </c>
      <c r="BX18" s="179">
        <v>1.8813632948064631</v>
      </c>
      <c r="BY18" s="179">
        <v>2.2216651087555928</v>
      </c>
      <c r="BZ18" s="179">
        <f>IFERROR(VLOOKUP(A18,Обнов[],$A$2,FALSE),"-")</f>
        <v>3.1091457338273689</v>
      </c>
      <c r="CA18" s="42"/>
      <c r="CB18" s="64">
        <v>1.0476813715921662</v>
      </c>
      <c r="CC18" s="64">
        <v>1.2062290954839601</v>
      </c>
      <c r="CD18" s="64">
        <v>1.1872778366571499</v>
      </c>
      <c r="CE18" s="64">
        <v>0.97294889938571405</v>
      </c>
      <c r="CF18" s="64">
        <v>0.62030442965360599</v>
      </c>
      <c r="CG18" s="64">
        <v>0.73755585485764696</v>
      </c>
      <c r="CH18" s="64">
        <v>0.74394959941290395</v>
      </c>
      <c r="CI18" s="64">
        <v>1.03510489413563</v>
      </c>
      <c r="CJ18" s="64">
        <v>1.11951431842146</v>
      </c>
      <c r="CK18" s="64">
        <v>1.6121598130617101</v>
      </c>
      <c r="CL18" s="64">
        <v>1.10415167784222</v>
      </c>
      <c r="CM18" s="64">
        <v>1.27326071195209</v>
      </c>
      <c r="CN18" s="64">
        <v>1.6270255979063921</v>
      </c>
      <c r="CO18" s="64">
        <v>0.70464072202810157</v>
      </c>
      <c r="CP18" s="64">
        <v>1.6208459365914376</v>
      </c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0"/>
      <c r="DC18" s="180"/>
      <c r="DD18" s="180"/>
      <c r="DE18" s="180">
        <v>12.3394459130865</v>
      </c>
      <c r="DF18" s="180">
        <v>12.671826452581918</v>
      </c>
      <c r="DG18" s="180">
        <v>12.274185107893391</v>
      </c>
      <c r="DH18" s="180">
        <v>10.180720141082015</v>
      </c>
      <c r="DI18" s="180">
        <v>8.6435508691525342</v>
      </c>
      <c r="DJ18" s="180">
        <v>9.2676872660847618</v>
      </c>
      <c r="DK18" s="180">
        <v>10.131645994761003</v>
      </c>
      <c r="DL18" s="180">
        <f>IFERROR(VLOOKUP(A18,Обнов[],$A$2+3,FALSE),"-")</f>
        <v>9.3942982134316129</v>
      </c>
    </row>
    <row r="19" spans="1:116" ht="15.75" x14ac:dyDescent="0.25">
      <c r="A19" s="51" t="s">
        <v>18</v>
      </c>
      <c r="B19" s="52">
        <v>11.6802595317967</v>
      </c>
      <c r="C19" s="52">
        <v>9.0779318527779207</v>
      </c>
      <c r="D19" s="52">
        <v>7.7596571895262203</v>
      </c>
      <c r="E19" s="52">
        <v>9.6863791297379702</v>
      </c>
      <c r="F19" s="52">
        <v>10.8203711397659</v>
      </c>
      <c r="G19" s="52">
        <v>12.4215499527511</v>
      </c>
      <c r="H19" s="52">
        <v>13.1621123394803</v>
      </c>
      <c r="I19" s="52">
        <v>12.919777527384699</v>
      </c>
      <c r="J19" s="52">
        <v>12.8832402831562</v>
      </c>
      <c r="K19" s="52">
        <v>20.300413276316601</v>
      </c>
      <c r="L19" s="52">
        <v>19.494703983433801</v>
      </c>
      <c r="M19" s="52">
        <v>19.862959086553499</v>
      </c>
      <c r="N19" s="52">
        <v>20.228466749373908</v>
      </c>
      <c r="O19" s="52">
        <v>19.98807106174992</v>
      </c>
      <c r="P19" s="52">
        <v>19.250609269901933</v>
      </c>
      <c r="Q19" s="185">
        <v>18.4111081111926</v>
      </c>
      <c r="R19" s="185">
        <v>18.40637972981693</v>
      </c>
      <c r="S19" s="185">
        <v>18.0648207315962</v>
      </c>
      <c r="T19" s="185">
        <v>17.825556633112107</v>
      </c>
      <c r="U19" s="185">
        <v>17.616047062223036</v>
      </c>
      <c r="V19" s="185">
        <v>17.483815942047752</v>
      </c>
      <c r="W19" s="185">
        <v>17.959636997733018</v>
      </c>
      <c r="X19" s="185">
        <v>17.225443636999863</v>
      </c>
      <c r="Y19" s="185">
        <v>17.388033376414143</v>
      </c>
      <c r="Z19" s="185">
        <v>12.24566705192942</v>
      </c>
      <c r="AA19" s="185">
        <v>9.3986449218012371</v>
      </c>
      <c r="AB19" s="185">
        <v>11.884680964327368</v>
      </c>
      <c r="AC19" s="185">
        <v>24.479301888226694</v>
      </c>
      <c r="AD19" s="185">
        <v>21.141675333260984</v>
      </c>
      <c r="AE19" s="185">
        <v>21.872658566575808</v>
      </c>
      <c r="AF19" s="185">
        <v>19.193361673645601</v>
      </c>
      <c r="AG19" s="185">
        <v>18.615622284396501</v>
      </c>
      <c r="AH19" s="185">
        <v>15.391032076530962</v>
      </c>
      <c r="AI19" s="185">
        <v>12.27410555319152</v>
      </c>
      <c r="AJ19" s="185">
        <v>9.1793216364294885</v>
      </c>
      <c r="AK19" s="185">
        <v>8.7553568169409726</v>
      </c>
      <c r="AL19" s="185">
        <v>5.7776119192257394</v>
      </c>
      <c r="AM19" s="185">
        <f>IFERROR(VLOOKUP(A19,Обнов[],$A$1,FALSE),"-")</f>
        <v>7.3930557844985731</v>
      </c>
      <c r="AN19" s="42"/>
      <c r="AO19" s="57" t="s">
        <v>56</v>
      </c>
      <c r="AP19" s="57">
        <v>1.34038397608283</v>
      </c>
      <c r="AQ19" s="57">
        <v>0.80619393822274998</v>
      </c>
      <c r="AR19" s="57">
        <v>0.69514319216499498</v>
      </c>
      <c r="AS19" s="57">
        <v>1.04837743750742</v>
      </c>
      <c r="AT19" s="57">
        <v>1.29008396752608</v>
      </c>
      <c r="AU19" s="57">
        <v>1.6106857874554901</v>
      </c>
      <c r="AV19" s="57">
        <v>1.6343086803051401</v>
      </c>
      <c r="AW19" s="57">
        <v>1.47538082826285</v>
      </c>
      <c r="AX19" s="57">
        <v>1.51561399774762</v>
      </c>
      <c r="AY19" s="57">
        <v>1.6014883734643199</v>
      </c>
      <c r="AZ19" s="57">
        <v>1.7225889972931501</v>
      </c>
      <c r="BA19" s="57">
        <v>1.6138624582346064</v>
      </c>
      <c r="BB19" s="57">
        <v>1.6159911213722615</v>
      </c>
      <c r="BC19" s="57">
        <v>1.5086471538303203</v>
      </c>
      <c r="BD19" s="179">
        <v>1.67361816018138</v>
      </c>
      <c r="BE19" s="179">
        <v>1.426988798014311</v>
      </c>
      <c r="BF19" s="179">
        <v>1.3536945746052178</v>
      </c>
      <c r="BG19" s="179">
        <v>1.4513560107038457</v>
      </c>
      <c r="BH19" s="179">
        <v>2.4420339450171684</v>
      </c>
      <c r="BI19" s="179">
        <v>2.719233052233057</v>
      </c>
      <c r="BJ19" s="179">
        <v>2.8154598521055747</v>
      </c>
      <c r="BK19" s="179">
        <v>3.2161285046793733</v>
      </c>
      <c r="BL19" s="179">
        <v>2.9669802231181741</v>
      </c>
      <c r="BM19" s="179">
        <v>3.2735442894642492</v>
      </c>
      <c r="BN19" s="179">
        <v>2.8783600350596892</v>
      </c>
      <c r="BO19" s="179">
        <v>2.5860731217400081</v>
      </c>
      <c r="BP19" s="179">
        <v>6.0736651351636359</v>
      </c>
      <c r="BQ19" s="179">
        <v>6.3380187639019532</v>
      </c>
      <c r="BR19" s="179">
        <v>6.774937039653266</v>
      </c>
      <c r="BS19" s="179">
        <v>6.2528835914009102</v>
      </c>
      <c r="BT19" s="179">
        <v>5.4163890075504266</v>
      </c>
      <c r="BU19" s="179">
        <v>5.8294695803314944</v>
      </c>
      <c r="BV19" s="179">
        <v>4.6483031188640744</v>
      </c>
      <c r="BW19" s="179">
        <v>3.4535931813441785</v>
      </c>
      <c r="BX19" s="179">
        <v>3.2996067299784158</v>
      </c>
      <c r="BY19" s="179">
        <v>2.4323163007981217</v>
      </c>
      <c r="BZ19" s="179">
        <f>IFERROR(VLOOKUP(A19,Обнов[],$A$2,FALSE),"-")</f>
        <v>2.0937749327263173</v>
      </c>
      <c r="CA19" s="42"/>
      <c r="CB19" s="64">
        <v>0.1</v>
      </c>
      <c r="CC19" s="64">
        <v>1.58176402237775</v>
      </c>
      <c r="CD19" s="64">
        <v>2.0466599506452399</v>
      </c>
      <c r="CE19" s="64">
        <v>1.1246667459809701</v>
      </c>
      <c r="CF19" s="64">
        <v>1.4410295353363101</v>
      </c>
      <c r="CG19" s="64">
        <v>0.94721651859657996</v>
      </c>
      <c r="CH19" s="64">
        <v>1.5685547733056</v>
      </c>
      <c r="CI19" s="64">
        <v>2.4213452143595098</v>
      </c>
      <c r="CJ19" s="64">
        <v>1.92536950675421</v>
      </c>
      <c r="CK19" s="64">
        <v>1.67283155808185</v>
      </c>
      <c r="CL19" s="64">
        <v>1.9759624615186699</v>
      </c>
      <c r="CM19" s="64">
        <v>1.4339153125025299</v>
      </c>
      <c r="CN19" s="64">
        <v>1.1241493431047458</v>
      </c>
      <c r="CO19" s="64">
        <v>1.5200902272015202</v>
      </c>
      <c r="CP19" s="64">
        <v>1.3176068548799991</v>
      </c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0"/>
      <c r="DC19" s="180"/>
      <c r="DD19" s="180"/>
      <c r="DE19" s="180">
        <v>16.946379442193098</v>
      </c>
      <c r="DF19" s="180">
        <v>14.526546705201941</v>
      </c>
      <c r="DG19" s="180">
        <v>10.915929712134899</v>
      </c>
      <c r="DH19" s="180">
        <v>10.217058072869309</v>
      </c>
      <c r="DI19" s="180">
        <v>8.9633145557656722</v>
      </c>
      <c r="DJ19" s="180">
        <v>6.6408002728005924</v>
      </c>
      <c r="DK19" s="180">
        <v>6.9586279911751125</v>
      </c>
      <c r="DL19" s="180">
        <f>IFERROR(VLOOKUP(A19,Обнов[],$A$2+3,FALSE),"-")</f>
        <v>5.9270444235334132</v>
      </c>
    </row>
    <row r="20" spans="1:116" ht="15.75" x14ac:dyDescent="0.25">
      <c r="A20" s="51" t="s">
        <v>19</v>
      </c>
      <c r="B20" s="52">
        <v>10.9359650317893</v>
      </c>
      <c r="C20" s="52">
        <v>10.7381832301821</v>
      </c>
      <c r="D20" s="52">
        <v>11.479043312518399</v>
      </c>
      <c r="E20" s="52">
        <v>11.398391916014999</v>
      </c>
      <c r="F20" s="52">
        <v>13.0691954134948</v>
      </c>
      <c r="G20" s="52">
        <v>13.2556307562621</v>
      </c>
      <c r="H20" s="52">
        <v>13.1506222330732</v>
      </c>
      <c r="I20" s="52">
        <v>13.222284455623701</v>
      </c>
      <c r="J20" s="52">
        <v>13.9521397471188</v>
      </c>
      <c r="K20" s="52">
        <v>20.821074719475099</v>
      </c>
      <c r="L20" s="52">
        <v>19.454230973636498</v>
      </c>
      <c r="M20" s="52">
        <v>18.436494767914802</v>
      </c>
      <c r="N20" s="52">
        <v>20.086211695936932</v>
      </c>
      <c r="O20" s="52">
        <v>19.469134210980084</v>
      </c>
      <c r="P20" s="52">
        <v>18.661380945168723</v>
      </c>
      <c r="Q20" s="185">
        <v>18.048623851814501</v>
      </c>
      <c r="R20" s="185">
        <v>17.339916661611095</v>
      </c>
      <c r="S20" s="185">
        <v>16.902732822358889</v>
      </c>
      <c r="T20" s="185">
        <v>16.469337702400299</v>
      </c>
      <c r="U20" s="185">
        <v>16.602818089213322</v>
      </c>
      <c r="V20" s="185">
        <v>16.501391133156439</v>
      </c>
      <c r="W20" s="185">
        <v>17.595960795288221</v>
      </c>
      <c r="X20" s="185">
        <v>17.749658787647508</v>
      </c>
      <c r="Y20" s="185">
        <v>14.466942648173081</v>
      </c>
      <c r="Z20" s="185">
        <v>11.46219609275135</v>
      </c>
      <c r="AA20" s="185">
        <v>8.38661478243543</v>
      </c>
      <c r="AB20" s="185">
        <v>12.106340950392589</v>
      </c>
      <c r="AC20" s="185">
        <v>20.731819800267587</v>
      </c>
      <c r="AD20" s="185">
        <v>21.68226559740938</v>
      </c>
      <c r="AE20" s="185">
        <v>21.27348974207592</v>
      </c>
      <c r="AF20" s="185">
        <v>17.052764689182698</v>
      </c>
      <c r="AG20" s="185">
        <v>18.62619254626733</v>
      </c>
      <c r="AH20" s="185">
        <v>16.628665004613467</v>
      </c>
      <c r="AI20" s="185">
        <v>11.361335008481605</v>
      </c>
      <c r="AJ20" s="185">
        <v>9.3293804960908471</v>
      </c>
      <c r="AK20" s="185">
        <v>9.2651425581311564</v>
      </c>
      <c r="AL20" s="185">
        <v>7.7942381678287438</v>
      </c>
      <c r="AM20" s="185">
        <f>IFERROR(VLOOKUP(A20,Обнов[],$A$1,FALSE),"-")</f>
        <v>9.9527473689131973</v>
      </c>
      <c r="AN20" s="42"/>
      <c r="AO20" s="57">
        <v>1.7688886857978434</v>
      </c>
      <c r="AP20" s="57">
        <v>1.4591239402574401</v>
      </c>
      <c r="AQ20" s="57">
        <v>0.16411652691681999</v>
      </c>
      <c r="AR20" s="57">
        <v>0.57834525187265795</v>
      </c>
      <c r="AS20" s="57">
        <v>0.13872559780694599</v>
      </c>
      <c r="AT20" s="57">
        <v>1.7100996085765301</v>
      </c>
      <c r="AU20" s="57">
        <v>1.3003052174626499</v>
      </c>
      <c r="AV20" s="57">
        <v>1.5925920453322799</v>
      </c>
      <c r="AW20" s="57">
        <v>1.3144029646580899</v>
      </c>
      <c r="AX20" s="57">
        <v>1.53617804090871</v>
      </c>
      <c r="AY20" s="57">
        <v>1.9464893058888499</v>
      </c>
      <c r="AZ20" s="57">
        <v>1.50126636899535</v>
      </c>
      <c r="BA20" s="57">
        <v>1.6415236313630668</v>
      </c>
      <c r="BB20" s="57">
        <v>1.6484860221235731</v>
      </c>
      <c r="BC20" s="57">
        <v>1.7114304907479867</v>
      </c>
      <c r="BD20" s="179">
        <v>1.55561639442871</v>
      </c>
      <c r="BE20" s="179">
        <v>1.3519860610011014</v>
      </c>
      <c r="BF20" s="179">
        <v>1.3961899764866399</v>
      </c>
      <c r="BG20" s="179">
        <v>1.4025490923464596</v>
      </c>
      <c r="BH20" s="179">
        <v>3.1457908529121146</v>
      </c>
      <c r="BI20" s="179">
        <v>3.0884018575408745</v>
      </c>
      <c r="BJ20" s="179">
        <v>5.1520479811117799</v>
      </c>
      <c r="BK20" s="179">
        <v>4.8729184899780327</v>
      </c>
      <c r="BL20" s="179">
        <v>4.7841242913425068</v>
      </c>
      <c r="BM20" s="179">
        <v>4.0010869275354599</v>
      </c>
      <c r="BN20" s="179">
        <v>3.1005294331825111</v>
      </c>
      <c r="BO20" s="179">
        <v>4.8537780609612291</v>
      </c>
      <c r="BP20" s="179">
        <v>0.94290737614060627</v>
      </c>
      <c r="BQ20" s="179">
        <v>1.3126266296687807</v>
      </c>
      <c r="BR20" s="179">
        <v>6.0157454283981098</v>
      </c>
      <c r="BS20" s="179">
        <v>5.7792834656788896</v>
      </c>
      <c r="BT20" s="179">
        <v>3.2353333238100994</v>
      </c>
      <c r="BU20" s="179">
        <v>5.3263446175598395</v>
      </c>
      <c r="BV20" s="179">
        <v>3.1954581864482878</v>
      </c>
      <c r="BW20" s="179">
        <v>4.1572660707543019</v>
      </c>
      <c r="BX20" s="179">
        <v>4.1426038740735383</v>
      </c>
      <c r="BY20" s="179">
        <v>4.2432981809080408</v>
      </c>
      <c r="BZ20" s="179">
        <f>IFERROR(VLOOKUP(A20,Обнов[],$A$2,FALSE),"-")</f>
        <v>3.9446250480649385</v>
      </c>
      <c r="CA20" s="42"/>
      <c r="CB20" s="64">
        <v>1.5729005821652551</v>
      </c>
      <c r="CC20" s="64">
        <v>1.1386583734662501</v>
      </c>
      <c r="CD20" s="64">
        <v>0.26745975944738198</v>
      </c>
      <c r="CE20" s="64">
        <v>0.3</v>
      </c>
      <c r="CF20" s="64">
        <v>1.1451568906033001</v>
      </c>
      <c r="CG20" s="64">
        <v>2.2388130005166902</v>
      </c>
      <c r="CH20" s="64">
        <v>0.33161905654306101</v>
      </c>
      <c r="CI20" s="64">
        <v>1.0523092772082501</v>
      </c>
      <c r="CJ20" s="64">
        <v>0.94417296767287395</v>
      </c>
      <c r="CK20" s="64">
        <v>1.00082683224703</v>
      </c>
      <c r="CL20" s="64">
        <v>1.15689373599754</v>
      </c>
      <c r="CM20" s="64">
        <v>1.3668975051596299</v>
      </c>
      <c r="CN20" s="64">
        <v>1.17831599456346</v>
      </c>
      <c r="CO20" s="64">
        <v>1.0115658877071698</v>
      </c>
      <c r="CP20" s="64">
        <v>0.9446002471681092</v>
      </c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0"/>
      <c r="DC20" s="180"/>
      <c r="DD20" s="180"/>
      <c r="DE20" s="180">
        <v>5.5371449142255802</v>
      </c>
      <c r="DF20" s="180">
        <v>0</v>
      </c>
      <c r="DG20" s="180">
        <v>10</v>
      </c>
      <c r="DH20" s="180">
        <v>9.9999999999999982</v>
      </c>
      <c r="DI20" s="180">
        <v>0</v>
      </c>
      <c r="DJ20" s="180">
        <v>8.6702289842892242</v>
      </c>
      <c r="DK20" s="180">
        <v>9</v>
      </c>
      <c r="DL20" s="180">
        <f>IFERROR(VLOOKUP(A20,Обнов[],$A$2+3,FALSE),"-")</f>
        <v>9.0000000000000036</v>
      </c>
    </row>
    <row r="21" spans="1:116" ht="15.75" x14ac:dyDescent="0.25">
      <c r="A21" s="51" t="s">
        <v>20</v>
      </c>
      <c r="B21" s="52" t="s">
        <v>56</v>
      </c>
      <c r="C21" s="52" t="s">
        <v>56</v>
      </c>
      <c r="D21" s="52" t="s">
        <v>56</v>
      </c>
      <c r="E21" s="52" t="s">
        <v>56</v>
      </c>
      <c r="F21" s="52" t="s">
        <v>56</v>
      </c>
      <c r="G21" s="52" t="s">
        <v>56</v>
      </c>
      <c r="H21" s="52" t="s">
        <v>56</v>
      </c>
      <c r="I21" s="52" t="s">
        <v>56</v>
      </c>
      <c r="J21" s="52" t="s">
        <v>56</v>
      </c>
      <c r="K21" s="52" t="s">
        <v>56</v>
      </c>
      <c r="L21" s="52" t="s">
        <v>56</v>
      </c>
      <c r="M21" s="52" t="s">
        <v>56</v>
      </c>
      <c r="N21" s="52" t="s">
        <v>56</v>
      </c>
      <c r="O21" s="52" t="s">
        <v>56</v>
      </c>
      <c r="P21" s="52" t="s">
        <v>56</v>
      </c>
      <c r="Q21" s="185" t="s">
        <v>56</v>
      </c>
      <c r="R21" s="185" t="s">
        <v>56</v>
      </c>
      <c r="S21" s="185" t="s">
        <v>56</v>
      </c>
      <c r="T21" s="185" t="s">
        <v>56</v>
      </c>
      <c r="U21" s="185" t="s">
        <v>56</v>
      </c>
      <c r="V21" s="185" t="s">
        <v>56</v>
      </c>
      <c r="W21" s="185" t="s">
        <v>56</v>
      </c>
      <c r="X21" s="185" t="s">
        <v>56</v>
      </c>
      <c r="Y21" s="185" t="s">
        <v>56</v>
      </c>
      <c r="Z21" s="185" t="s">
        <v>56</v>
      </c>
      <c r="AA21" s="185" t="s">
        <v>56</v>
      </c>
      <c r="AB21" s="185" t="s">
        <v>56</v>
      </c>
      <c r="AC21" s="185">
        <v>0</v>
      </c>
      <c r="AD21" s="185">
        <v>0</v>
      </c>
      <c r="AE21" s="185">
        <v>0</v>
      </c>
      <c r="AF21" s="185">
        <v>0</v>
      </c>
      <c r="AG21" s="185">
        <v>0</v>
      </c>
      <c r="AH21" s="185">
        <v>0</v>
      </c>
      <c r="AI21" s="185">
        <v>0</v>
      </c>
      <c r="AJ21" s="185">
        <v>0</v>
      </c>
      <c r="AK21" s="185">
        <v>0</v>
      </c>
      <c r="AL21" s="185">
        <v>0</v>
      </c>
      <c r="AM21" s="185">
        <f>IFERROR(VLOOKUP(A21,Обнов[],$A$1,FALSE),"-")</f>
        <v>0</v>
      </c>
      <c r="AN21" s="42"/>
      <c r="AO21" s="57">
        <v>1.5582075771204824</v>
      </c>
      <c r="AP21" s="57" t="s">
        <v>56</v>
      </c>
      <c r="AQ21" s="57" t="s">
        <v>56</v>
      </c>
      <c r="AR21" s="57" t="s">
        <v>56</v>
      </c>
      <c r="AS21" s="57" t="s">
        <v>56</v>
      </c>
      <c r="AT21" s="57" t="s">
        <v>56</v>
      </c>
      <c r="AU21" s="57" t="s">
        <v>56</v>
      </c>
      <c r="AV21" s="57" t="s">
        <v>56</v>
      </c>
      <c r="AW21" s="57" t="s">
        <v>56</v>
      </c>
      <c r="AX21" s="57" t="s">
        <v>56</v>
      </c>
      <c r="AY21" s="57" t="s">
        <v>56</v>
      </c>
      <c r="AZ21" s="57" t="s">
        <v>56</v>
      </c>
      <c r="BA21" s="57" t="s">
        <v>56</v>
      </c>
      <c r="BB21" s="57" t="s">
        <v>56</v>
      </c>
      <c r="BC21" s="57" t="s">
        <v>56</v>
      </c>
      <c r="BD21" s="179" t="s">
        <v>56</v>
      </c>
      <c r="BE21" s="179" t="s">
        <v>56</v>
      </c>
      <c r="BF21" s="179" t="s">
        <v>56</v>
      </c>
      <c r="BG21" s="179" t="s">
        <v>56</v>
      </c>
      <c r="BH21" s="179" t="s">
        <v>56</v>
      </c>
      <c r="BI21" s="179" t="s">
        <v>56</v>
      </c>
      <c r="BJ21" s="179" t="s">
        <v>56</v>
      </c>
      <c r="BK21" s="179" t="s">
        <v>56</v>
      </c>
      <c r="BL21" s="179" t="s">
        <v>56</v>
      </c>
      <c r="BM21" s="179" t="s">
        <v>56</v>
      </c>
      <c r="BN21" s="179" t="s">
        <v>56</v>
      </c>
      <c r="BO21" s="179" t="s">
        <v>56</v>
      </c>
      <c r="BP21" s="179">
        <v>0</v>
      </c>
      <c r="BQ21" s="179">
        <v>0</v>
      </c>
      <c r="BR21" s="179">
        <v>0</v>
      </c>
      <c r="BS21" s="179">
        <v>0</v>
      </c>
      <c r="BT21" s="179">
        <v>0</v>
      </c>
      <c r="BU21" s="179">
        <v>0</v>
      </c>
      <c r="BV21" s="179">
        <v>0</v>
      </c>
      <c r="BW21" s="179">
        <v>0</v>
      </c>
      <c r="BX21" s="179">
        <v>0</v>
      </c>
      <c r="BY21" s="179">
        <v>0</v>
      </c>
      <c r="BZ21" s="179">
        <f>IFERROR(VLOOKUP(A21,Обнов[],$A$2,FALSE),"-")</f>
        <v>0</v>
      </c>
      <c r="CA21" s="42"/>
      <c r="CB21" s="64">
        <v>1.4382327486729747</v>
      </c>
      <c r="CC21" s="64">
        <v>0.1</v>
      </c>
      <c r="CD21" s="64">
        <v>0.1</v>
      </c>
      <c r="CE21" s="64">
        <v>0.1</v>
      </c>
      <c r="CF21" s="64" t="s">
        <v>56</v>
      </c>
      <c r="CG21" s="64">
        <v>0.2</v>
      </c>
      <c r="CH21" s="64">
        <v>0.05</v>
      </c>
      <c r="CI21" s="64">
        <v>0.198438745490225</v>
      </c>
      <c r="CJ21" s="64" t="s">
        <v>56</v>
      </c>
      <c r="CK21" s="64">
        <v>0.4</v>
      </c>
      <c r="CL21" s="64" t="s">
        <v>56</v>
      </c>
      <c r="CM21" s="64">
        <v>0.2</v>
      </c>
      <c r="CN21" s="64">
        <v>0.25</v>
      </c>
      <c r="CO21" s="64">
        <v>0.15</v>
      </c>
      <c r="CP21" s="64">
        <v>0.25</v>
      </c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0"/>
      <c r="DC21" s="180"/>
      <c r="DD21" s="180"/>
      <c r="DE21" s="180">
        <v>0</v>
      </c>
      <c r="DF21" s="180">
        <v>0</v>
      </c>
      <c r="DG21" s="180">
        <v>0</v>
      </c>
      <c r="DH21" s="180">
        <v>0</v>
      </c>
      <c r="DI21" s="180">
        <v>0</v>
      </c>
      <c r="DJ21" s="180">
        <v>0</v>
      </c>
      <c r="DK21" s="180">
        <v>0</v>
      </c>
      <c r="DL21" s="180">
        <f>IFERROR(VLOOKUP(A21,Обнов[],$A$2+3,FALSE),"-")</f>
        <v>0</v>
      </c>
    </row>
    <row r="22" spans="1:116" ht="15.75" x14ac:dyDescent="0.25">
      <c r="A22" s="53" t="s">
        <v>21</v>
      </c>
      <c r="B22" s="52">
        <v>9.3056660613182398</v>
      </c>
      <c r="C22" s="52">
        <v>9.2994736896161694</v>
      </c>
      <c r="D22" s="52">
        <v>9.1421737489676804</v>
      </c>
      <c r="E22" s="52">
        <v>9.6757821427763595</v>
      </c>
      <c r="F22" s="52">
        <v>11.8898861351857</v>
      </c>
      <c r="G22" s="52">
        <v>12.4402859983661</v>
      </c>
      <c r="H22" s="52">
        <v>12.2914855762027</v>
      </c>
      <c r="I22" s="52">
        <v>11.326613777273799</v>
      </c>
      <c r="J22" s="52">
        <v>13.1175476830675</v>
      </c>
      <c r="K22" s="52">
        <v>19.911180363109398</v>
      </c>
      <c r="L22" s="52">
        <v>19.997404032380398</v>
      </c>
      <c r="M22" s="52">
        <v>20.3924156280689</v>
      </c>
      <c r="N22" s="52">
        <v>19.63097057154036</v>
      </c>
      <c r="O22" s="52">
        <v>19.275262287753939</v>
      </c>
      <c r="P22" s="52">
        <v>18.747195771764382</v>
      </c>
      <c r="Q22" s="185">
        <v>18.5297506612864</v>
      </c>
      <c r="R22" s="185">
        <v>17.605494947058588</v>
      </c>
      <c r="S22" s="185">
        <v>17.861241652122821</v>
      </c>
      <c r="T22" s="185">
        <v>17.941196106773017</v>
      </c>
      <c r="U22" s="185">
        <v>17.007314640933167</v>
      </c>
      <c r="V22" s="185">
        <v>17.862565777574993</v>
      </c>
      <c r="W22" s="185">
        <v>17.624272879241637</v>
      </c>
      <c r="X22" s="185">
        <v>16.892915925513435</v>
      </c>
      <c r="Y22" s="185">
        <v>13.168409088276528</v>
      </c>
      <c r="Z22" s="185">
        <v>14.565928353540503</v>
      </c>
      <c r="AA22" s="185">
        <v>15.133422858752914</v>
      </c>
      <c r="AB22" s="185">
        <v>15.356457099647731</v>
      </c>
      <c r="AC22" s="185">
        <v>17.7140023838801</v>
      </c>
      <c r="AD22" s="185">
        <v>20.385095526275862</v>
      </c>
      <c r="AE22" s="185">
        <v>20.784709858341689</v>
      </c>
      <c r="AF22" s="185">
        <v>20.367489095362</v>
      </c>
      <c r="AG22" s="185">
        <v>20.002691613408206</v>
      </c>
      <c r="AH22" s="185">
        <v>15.277057466798089</v>
      </c>
      <c r="AI22" s="185">
        <v>13.667924021480925</v>
      </c>
      <c r="AJ22" s="185">
        <v>8.0245130183858251</v>
      </c>
      <c r="AK22" s="185">
        <v>14.776987127635362</v>
      </c>
      <c r="AL22" s="185">
        <v>13.715886159238076</v>
      </c>
      <c r="AM22" s="185">
        <f>IFERROR(VLOOKUP(A22,Обнов[],$A$1,FALSE),"-")</f>
        <v>11.533361816545325</v>
      </c>
      <c r="AN22" s="42"/>
      <c r="AO22" s="57">
        <v>0.94155702413137099</v>
      </c>
      <c r="AP22" s="57">
        <v>0.66084006013403795</v>
      </c>
      <c r="AQ22" s="57">
        <v>1.81758583698718</v>
      </c>
      <c r="AR22" s="57">
        <v>1.1477444951128699</v>
      </c>
      <c r="AS22" s="57">
        <v>1.0275667383236</v>
      </c>
      <c r="AT22" s="57">
        <v>1.3816218268067599</v>
      </c>
      <c r="AU22" s="57">
        <v>0.50252869299901604</v>
      </c>
      <c r="AV22" s="57">
        <v>0.46524815991473101</v>
      </c>
      <c r="AW22" s="57">
        <v>0.67793898889423398</v>
      </c>
      <c r="AX22" s="57">
        <v>1.43284556173967</v>
      </c>
      <c r="AY22" s="57">
        <v>1.5178764784023799</v>
      </c>
      <c r="AZ22" s="57">
        <v>1.3109613670540901</v>
      </c>
      <c r="BA22" s="57">
        <v>1.3198697908970427</v>
      </c>
      <c r="BB22" s="57">
        <v>1.2774483118796232</v>
      </c>
      <c r="BC22" s="57">
        <v>1.9138319904756824</v>
      </c>
      <c r="BD22" s="179">
        <v>1.08373338357926</v>
      </c>
      <c r="BE22" s="179">
        <v>1.2993061042354463</v>
      </c>
      <c r="BF22" s="179">
        <v>1.3465598969295582</v>
      </c>
      <c r="BG22" s="179">
        <v>1.4422092599429774</v>
      </c>
      <c r="BH22" s="179">
        <v>1.1594678879857341</v>
      </c>
      <c r="BI22" s="179">
        <v>2.0264690147775162</v>
      </c>
      <c r="BJ22" s="179">
        <v>3.8431591436904959</v>
      </c>
      <c r="BK22" s="179">
        <v>4.0786023944551983</v>
      </c>
      <c r="BL22" s="179">
        <v>3.9600619044715009</v>
      </c>
      <c r="BM22" s="179">
        <v>4.1708496936679484</v>
      </c>
      <c r="BN22" s="179">
        <v>3.6394579650584151</v>
      </c>
      <c r="BO22" s="179">
        <v>4.0375251385220388</v>
      </c>
      <c r="BP22" s="179">
        <v>5.4713552855817182</v>
      </c>
      <c r="BQ22" s="179">
        <v>5.7672334982257478</v>
      </c>
      <c r="BR22" s="179">
        <v>6.2900399553076829</v>
      </c>
      <c r="BS22" s="179">
        <v>6.1566827823304999</v>
      </c>
      <c r="BT22" s="179">
        <v>6.0034648092192127</v>
      </c>
      <c r="BU22" s="179">
        <v>5.122016140156334</v>
      </c>
      <c r="BV22" s="179">
        <v>4.8667932754007657</v>
      </c>
      <c r="BW22" s="179">
        <v>4.0788142857837544</v>
      </c>
      <c r="BX22" s="179">
        <v>3.7322008688556978</v>
      </c>
      <c r="BY22" s="179">
        <v>2.1189978659846083</v>
      </c>
      <c r="BZ22" s="179">
        <f>IFERROR(VLOOKUP(A22,Обнов[],$A$2,FALSE),"-")</f>
        <v>2.8330659570780998</v>
      </c>
      <c r="CA22" s="42"/>
      <c r="CB22" s="64">
        <v>1.3222392051967902</v>
      </c>
      <c r="CC22" s="64">
        <v>2</v>
      </c>
      <c r="CD22" s="64">
        <v>1.8419936817625799</v>
      </c>
      <c r="CE22" s="64">
        <v>1.7567567567567599</v>
      </c>
      <c r="CF22" s="64">
        <v>0.775704007670037</v>
      </c>
      <c r="CG22" s="64">
        <v>0.61874476878007101</v>
      </c>
      <c r="CH22" s="64">
        <v>0.5</v>
      </c>
      <c r="CI22" s="64">
        <v>0.5</v>
      </c>
      <c r="CJ22" s="64">
        <v>0.73607510080988303</v>
      </c>
      <c r="CK22" s="64">
        <v>1.44144182044984</v>
      </c>
      <c r="CL22" s="64">
        <v>1.24965840868355</v>
      </c>
      <c r="CM22" s="64">
        <v>0.75</v>
      </c>
      <c r="CN22" s="64">
        <v>1.1505866977965573</v>
      </c>
      <c r="CO22" s="64">
        <v>2.2999999999999998</v>
      </c>
      <c r="CP22" s="64">
        <v>0.68588162284293874</v>
      </c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0"/>
      <c r="DC22" s="180"/>
      <c r="DD22" s="180"/>
      <c r="DE22" s="180">
        <v>14</v>
      </c>
      <c r="DF22" s="180">
        <v>13.000000000000002</v>
      </c>
      <c r="DG22" s="180">
        <v>12.367782887564724</v>
      </c>
      <c r="DH22" s="180">
        <v>11.473041241324692</v>
      </c>
      <c r="DI22" s="180">
        <v>10.273409530212623</v>
      </c>
      <c r="DJ22" s="180">
        <v>9.1412429690220591</v>
      </c>
      <c r="DK22" s="180">
        <v>7.4999999999999991</v>
      </c>
      <c r="DL22" s="180">
        <f>IFERROR(VLOOKUP(A22,Обнов[],$A$2+3,FALSE),"-")</f>
        <v>6.2429937608921957</v>
      </c>
    </row>
    <row r="23" spans="1:116" ht="15.75" x14ac:dyDescent="0.25">
      <c r="A23" s="51" t="s">
        <v>23</v>
      </c>
      <c r="B23" s="52" t="s">
        <v>56</v>
      </c>
      <c r="C23" s="52" t="s">
        <v>56</v>
      </c>
      <c r="D23" s="52" t="s">
        <v>56</v>
      </c>
      <c r="E23" s="52" t="s">
        <v>56</v>
      </c>
      <c r="F23" s="52" t="s">
        <v>56</v>
      </c>
      <c r="G23" s="52" t="s">
        <v>56</v>
      </c>
      <c r="H23" s="52" t="s">
        <v>56</v>
      </c>
      <c r="I23" s="52" t="s">
        <v>56</v>
      </c>
      <c r="J23" s="52" t="s">
        <v>56</v>
      </c>
      <c r="K23" s="52" t="s">
        <v>56</v>
      </c>
      <c r="L23" s="52" t="s">
        <v>56</v>
      </c>
      <c r="M23" s="52" t="s">
        <v>56</v>
      </c>
      <c r="N23" s="52" t="s">
        <v>56</v>
      </c>
      <c r="O23" s="52" t="s">
        <v>56</v>
      </c>
      <c r="P23" s="52" t="s">
        <v>56</v>
      </c>
      <c r="Q23" s="185" t="s">
        <v>56</v>
      </c>
      <c r="R23" s="185" t="s">
        <v>56</v>
      </c>
      <c r="S23" s="185" t="s">
        <v>56</v>
      </c>
      <c r="T23" s="185" t="s">
        <v>56</v>
      </c>
      <c r="U23" s="185" t="s">
        <v>56</v>
      </c>
      <c r="V23" s="185" t="s">
        <v>56</v>
      </c>
      <c r="W23" s="185" t="s">
        <v>56</v>
      </c>
      <c r="X23" s="185" t="s">
        <v>56</v>
      </c>
      <c r="Y23" s="185" t="s">
        <v>56</v>
      </c>
      <c r="Z23" s="185" t="s">
        <v>56</v>
      </c>
      <c r="AA23" s="185" t="s">
        <v>56</v>
      </c>
      <c r="AB23" s="185" t="s">
        <v>56</v>
      </c>
      <c r="AC23" s="185">
        <v>0</v>
      </c>
      <c r="AD23" s="185">
        <v>0</v>
      </c>
      <c r="AE23" s="185">
        <v>0</v>
      </c>
      <c r="AF23" s="185">
        <v>0</v>
      </c>
      <c r="AG23" s="185">
        <v>0</v>
      </c>
      <c r="AH23" s="185">
        <v>0</v>
      </c>
      <c r="AI23" s="185">
        <v>0</v>
      </c>
      <c r="AJ23" s="185">
        <v>0</v>
      </c>
      <c r="AK23" s="185">
        <v>0</v>
      </c>
      <c r="AL23" s="185">
        <v>0</v>
      </c>
      <c r="AM23" s="185">
        <f>IFERROR(VLOOKUP(A23,Обнов[],$A$1,FALSE),"-")</f>
        <v>0</v>
      </c>
      <c r="AN23" s="42"/>
      <c r="AO23" s="57">
        <v>0.91937463840530143</v>
      </c>
      <c r="AP23" s="57" t="s">
        <v>56</v>
      </c>
      <c r="AQ23" s="57" t="s">
        <v>56</v>
      </c>
      <c r="AR23" s="57" t="s">
        <v>56</v>
      </c>
      <c r="AS23" s="57" t="s">
        <v>56</v>
      </c>
      <c r="AT23" s="57" t="s">
        <v>56</v>
      </c>
      <c r="AU23" s="57" t="s">
        <v>56</v>
      </c>
      <c r="AV23" s="57" t="s">
        <v>56</v>
      </c>
      <c r="AW23" s="57" t="s">
        <v>56</v>
      </c>
      <c r="AX23" s="57" t="s">
        <v>56</v>
      </c>
      <c r="AY23" s="57" t="s">
        <v>56</v>
      </c>
      <c r="AZ23" s="57" t="s">
        <v>56</v>
      </c>
      <c r="BA23" s="57" t="s">
        <v>56</v>
      </c>
      <c r="BB23" s="57" t="s">
        <v>56</v>
      </c>
      <c r="BC23" s="57" t="s">
        <v>56</v>
      </c>
      <c r="BD23" s="179" t="s">
        <v>56</v>
      </c>
      <c r="BE23" s="179" t="s">
        <v>56</v>
      </c>
      <c r="BF23" s="179" t="s">
        <v>56</v>
      </c>
      <c r="BG23" s="179" t="s">
        <v>56</v>
      </c>
      <c r="BH23" s="179" t="s">
        <v>56</v>
      </c>
      <c r="BI23" s="179" t="s">
        <v>56</v>
      </c>
      <c r="BJ23" s="179" t="s">
        <v>56</v>
      </c>
      <c r="BK23" s="179" t="s">
        <v>56</v>
      </c>
      <c r="BL23" s="179" t="s">
        <v>56</v>
      </c>
      <c r="BM23" s="179" t="s">
        <v>56</v>
      </c>
      <c r="BN23" s="179" t="s">
        <v>56</v>
      </c>
      <c r="BO23" s="179" t="s">
        <v>56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f>IFERROR(VLOOKUP(A23,Обнов[],$A$2,FALSE),"-")</f>
        <v>0</v>
      </c>
      <c r="CA23" s="42"/>
      <c r="CB23" s="64">
        <v>1.2167795135185866</v>
      </c>
      <c r="CC23" s="64" t="s">
        <v>56</v>
      </c>
      <c r="CD23" s="64" t="s">
        <v>56</v>
      </c>
      <c r="CE23" s="64" t="s">
        <v>56</v>
      </c>
      <c r="CF23" s="64" t="s">
        <v>56</v>
      </c>
      <c r="CG23" s="64" t="s">
        <v>56</v>
      </c>
      <c r="CH23" s="64" t="s">
        <v>56</v>
      </c>
      <c r="CI23" s="64" t="s">
        <v>56</v>
      </c>
      <c r="CJ23" s="64" t="s">
        <v>56</v>
      </c>
      <c r="CK23" s="64" t="s">
        <v>56</v>
      </c>
      <c r="CL23" s="64" t="s">
        <v>56</v>
      </c>
      <c r="CM23" s="64" t="s">
        <v>56</v>
      </c>
      <c r="CN23" s="64" t="s">
        <v>56</v>
      </c>
      <c r="CO23" s="64" t="s">
        <v>56</v>
      </c>
      <c r="CP23" s="64" t="s">
        <v>56</v>
      </c>
      <c r="CQ23" s="180"/>
      <c r="CR23" s="180"/>
      <c r="CS23" s="180"/>
      <c r="CT23" s="180"/>
      <c r="CU23" s="180"/>
      <c r="CV23" s="180"/>
      <c r="CW23" s="180"/>
      <c r="CX23" s="180"/>
      <c r="CY23" s="180"/>
      <c r="CZ23" s="180"/>
      <c r="DA23" s="180"/>
      <c r="DB23" s="180"/>
      <c r="DC23" s="180"/>
      <c r="DD23" s="180"/>
      <c r="DE23" s="180">
        <v>0</v>
      </c>
      <c r="DF23" s="180">
        <v>0</v>
      </c>
      <c r="DG23" s="180">
        <v>0</v>
      </c>
      <c r="DH23" s="180">
        <v>0</v>
      </c>
      <c r="DI23" s="180">
        <v>0</v>
      </c>
      <c r="DJ23" s="180">
        <v>0</v>
      </c>
      <c r="DK23" s="180">
        <v>0</v>
      </c>
      <c r="DL23" s="180">
        <f>IFERROR(VLOOKUP(A23,Обнов[],$A$2+3,FALSE),"-")</f>
        <v>0</v>
      </c>
    </row>
    <row r="24" spans="1:116" ht="15.75" x14ac:dyDescent="0.25">
      <c r="A24" s="51" t="s">
        <v>22</v>
      </c>
      <c r="B24" s="52">
        <v>9.8382017764370708</v>
      </c>
      <c r="C24" s="52">
        <v>9.9944472242900595</v>
      </c>
      <c r="D24" s="52">
        <v>9.4795878301386107</v>
      </c>
      <c r="E24" s="52">
        <v>9.3211229810436897</v>
      </c>
      <c r="F24" s="52">
        <v>10.0645677183013</v>
      </c>
      <c r="G24" s="52">
        <v>10.104887812680801</v>
      </c>
      <c r="H24" s="52">
        <v>10.328734934491401</v>
      </c>
      <c r="I24" s="52">
        <v>10.2683816721966</v>
      </c>
      <c r="J24" s="52">
        <v>10.6204313432872</v>
      </c>
      <c r="K24" s="52">
        <v>15.721301083529999</v>
      </c>
      <c r="L24" s="52">
        <v>22.819633341811699</v>
      </c>
      <c r="M24" s="52">
        <v>20.653715887264301</v>
      </c>
      <c r="N24" s="52">
        <v>19.827488874488363</v>
      </c>
      <c r="O24" s="52">
        <v>18.611251683662786</v>
      </c>
      <c r="P24" s="52">
        <v>18.522909540059334</v>
      </c>
      <c r="Q24" s="185">
        <v>18.519777813465399</v>
      </c>
      <c r="R24" s="185">
        <v>18.008892917114345</v>
      </c>
      <c r="S24" s="185">
        <v>16.169017133229637</v>
      </c>
      <c r="T24" s="185">
        <v>16.52592583723111</v>
      </c>
      <c r="U24" s="185">
        <v>16.420987584035071</v>
      </c>
      <c r="V24" s="185">
        <v>16.055480673857033</v>
      </c>
      <c r="W24" s="185">
        <v>16.031638912732276</v>
      </c>
      <c r="X24" s="185">
        <v>15.136624574294077</v>
      </c>
      <c r="Y24" s="185">
        <v>14.002771345342271</v>
      </c>
      <c r="Z24" s="185">
        <v>12.42981845846397</v>
      </c>
      <c r="AA24" s="185">
        <v>8.0774989354084763</v>
      </c>
      <c r="AB24" s="185">
        <v>8.2551281296920447</v>
      </c>
      <c r="AC24" s="185">
        <v>13.999242607565822</v>
      </c>
      <c r="AD24" s="185">
        <v>14.718811118357394</v>
      </c>
      <c r="AE24" s="185">
        <v>0</v>
      </c>
      <c r="AF24" s="185">
        <v>0</v>
      </c>
      <c r="AG24" s="185">
        <v>14.660903284777419</v>
      </c>
      <c r="AH24" s="185">
        <v>4.4388676864455583</v>
      </c>
      <c r="AI24" s="185">
        <v>1</v>
      </c>
      <c r="AJ24" s="185">
        <v>1</v>
      </c>
      <c r="AK24" s="185">
        <v>4.0445349568777074</v>
      </c>
      <c r="AL24" s="185">
        <v>4.9056293461397331</v>
      </c>
      <c r="AM24" s="185">
        <f>IFERROR(VLOOKUP(A24,Обнов[],$A$1,FALSE),"-")</f>
        <v>15.615700792938844</v>
      </c>
      <c r="AN24" s="42"/>
      <c r="AO24" s="57">
        <v>1.0548366256888511</v>
      </c>
      <c r="AP24" s="57">
        <v>1.0890178061440201</v>
      </c>
      <c r="AQ24" s="57">
        <v>1.0559435646397799</v>
      </c>
      <c r="AR24" s="57">
        <v>0.71500353490717805</v>
      </c>
      <c r="AS24" s="57">
        <v>0.33552435072301101</v>
      </c>
      <c r="AT24" s="57">
        <v>0.51403020121802001</v>
      </c>
      <c r="AU24" s="57">
        <v>1.1383152341032901</v>
      </c>
      <c r="AV24" s="57">
        <v>1.2025196535471001</v>
      </c>
      <c r="AW24" s="57">
        <v>1.2140055167705699</v>
      </c>
      <c r="AX24" s="57">
        <v>1.30868553705296</v>
      </c>
      <c r="AY24" s="57">
        <v>1.2701357581694599</v>
      </c>
      <c r="AZ24" s="57">
        <v>1.2834231878978899</v>
      </c>
      <c r="BA24" s="57">
        <v>1.3177386044375385</v>
      </c>
      <c r="BB24" s="57">
        <v>1.4079222705539454</v>
      </c>
      <c r="BC24" s="57">
        <v>1.3503924179917004</v>
      </c>
      <c r="BD24" s="179">
        <v>1.27087828531222</v>
      </c>
      <c r="BE24" s="179">
        <v>1.2355117552293988</v>
      </c>
      <c r="BF24" s="179">
        <v>1.1816622406591804</v>
      </c>
      <c r="BG24" s="179">
        <v>1.2188835051878695</v>
      </c>
      <c r="BH24" s="179">
        <v>1.3884806273095895</v>
      </c>
      <c r="BI24" s="179">
        <v>1.5901751363779735</v>
      </c>
      <c r="BJ24" s="179">
        <v>2.6331926053109505</v>
      </c>
      <c r="BK24" s="179">
        <v>2.3943231630327024</v>
      </c>
      <c r="BL24" s="179">
        <v>2.5250769799284187</v>
      </c>
      <c r="BM24" s="179">
        <v>3.3874960097920344</v>
      </c>
      <c r="BN24" s="179">
        <v>2.3335197230106526</v>
      </c>
      <c r="BO24" s="179">
        <v>3.0340312200444624</v>
      </c>
      <c r="BP24" s="179">
        <v>4.768230555348361</v>
      </c>
      <c r="BQ24" s="179">
        <v>6.1260412020948483</v>
      </c>
      <c r="BR24" s="179">
        <v>0</v>
      </c>
      <c r="BS24" s="179">
        <v>0</v>
      </c>
      <c r="BT24" s="179">
        <v>5.9559271659623487</v>
      </c>
      <c r="BU24" s="179">
        <v>3.6135558710205928</v>
      </c>
      <c r="BV24" s="179">
        <v>4.8227255469325518</v>
      </c>
      <c r="BW24" s="179">
        <v>4.7267296467903694</v>
      </c>
      <c r="BX24" s="179">
        <v>3.1536172544287431</v>
      </c>
      <c r="BY24" s="179">
        <v>3.0782028630918341</v>
      </c>
      <c r="BZ24" s="179">
        <f>IFERROR(VLOOKUP(A24,Обнов[],$A$2,FALSE),"-")</f>
        <v>2.9488902178675955</v>
      </c>
      <c r="CA24" s="42"/>
      <c r="CB24" s="64">
        <v>1.0461030706043417</v>
      </c>
      <c r="CC24" s="64">
        <v>1.5359848526859501</v>
      </c>
      <c r="CD24" s="64">
        <v>0.58333333333333304</v>
      </c>
      <c r="CE24" s="64">
        <v>1</v>
      </c>
      <c r="CF24" s="64">
        <v>0.84123481505072994</v>
      </c>
      <c r="CG24" s="64">
        <v>0.44345846377169201</v>
      </c>
      <c r="CH24" s="64">
        <v>1.16634504865778</v>
      </c>
      <c r="CI24" s="64">
        <v>0.5</v>
      </c>
      <c r="CJ24" s="64">
        <v>1.03510477462943</v>
      </c>
      <c r="CK24" s="64">
        <v>0.74617078466976505</v>
      </c>
      <c r="CL24" s="64">
        <v>0.69744887823327295</v>
      </c>
      <c r="CM24" s="64">
        <v>0.713185180199845</v>
      </c>
      <c r="CN24" s="64">
        <v>0.93476084306614626</v>
      </c>
      <c r="CO24" s="64">
        <v>0.79679672511842004</v>
      </c>
      <c r="CP24" s="64">
        <v>0.65499200197378427</v>
      </c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0"/>
      <c r="DC24" s="180"/>
      <c r="DD24" s="180"/>
      <c r="DE24" s="180">
        <v>0</v>
      </c>
      <c r="DF24" s="180">
        <v>0</v>
      </c>
      <c r="DG24" s="180">
        <v>0</v>
      </c>
      <c r="DH24" s="180">
        <v>0</v>
      </c>
      <c r="DI24" s="180">
        <v>0</v>
      </c>
      <c r="DJ24" s="180">
        <v>0</v>
      </c>
      <c r="DK24" s="180">
        <v>0</v>
      </c>
      <c r="DL24" s="180">
        <f>IFERROR(VLOOKUP(A24,Обнов[],$A$2+3,FALSE),"-")</f>
        <v>0</v>
      </c>
    </row>
    <row r="25" spans="1:116" ht="15.75" x14ac:dyDescent="0.25">
      <c r="A25" s="51" t="s">
        <v>24</v>
      </c>
      <c r="B25" s="52">
        <v>8.6322659309362795</v>
      </c>
      <c r="C25" s="52">
        <v>8.5460981692756697</v>
      </c>
      <c r="D25" s="52">
        <v>7.5697822779811803</v>
      </c>
      <c r="E25" s="52">
        <v>7.7865810408182403</v>
      </c>
      <c r="F25" s="52">
        <v>8.4675888072539198</v>
      </c>
      <c r="G25" s="52">
        <v>8.3954736518843394</v>
      </c>
      <c r="H25" s="52">
        <v>8.4660420803582799</v>
      </c>
      <c r="I25" s="52">
        <v>8.4926969579997298</v>
      </c>
      <c r="J25" s="52">
        <v>8.5728161946074692</v>
      </c>
      <c r="K25" s="52">
        <v>8.5122149837133598</v>
      </c>
      <c r="L25" s="52">
        <v>8.6380042462845008</v>
      </c>
      <c r="M25" s="52">
        <v>8.5</v>
      </c>
      <c r="N25" s="52">
        <v>8.8066906369952864</v>
      </c>
      <c r="O25" s="52">
        <v>8.9115700351173093</v>
      </c>
      <c r="P25" s="52">
        <v>8.5</v>
      </c>
      <c r="Q25" s="185">
        <v>8.5</v>
      </c>
      <c r="R25" s="185">
        <v>14.731206873233623</v>
      </c>
      <c r="S25" s="185">
        <v>15.983778744965104</v>
      </c>
      <c r="T25" s="185">
        <v>16</v>
      </c>
      <c r="U25" s="185">
        <v>15.857555437643112</v>
      </c>
      <c r="V25" s="185">
        <v>16</v>
      </c>
      <c r="W25" s="185">
        <v>16</v>
      </c>
      <c r="X25" s="185">
        <v>16</v>
      </c>
      <c r="Y25" s="185">
        <v>15.997178147081881</v>
      </c>
      <c r="Z25" s="185">
        <v>14.106189716795184</v>
      </c>
      <c r="AA25" s="185">
        <v>8.9691067658951393</v>
      </c>
      <c r="AB25" s="185">
        <v>9.9976599858883475</v>
      </c>
      <c r="AC25" s="185">
        <v>18.262768179229163</v>
      </c>
      <c r="AD25" s="185">
        <v>19.966685857323053</v>
      </c>
      <c r="AE25" s="185">
        <v>19.996836119446549</v>
      </c>
      <c r="AF25" s="185">
        <v>19.433300311251301</v>
      </c>
      <c r="AG25" s="185">
        <v>14.062215999284295</v>
      </c>
      <c r="AH25" s="185">
        <v>13.849460276294455</v>
      </c>
      <c r="AI25" s="185">
        <v>11.396482750519336</v>
      </c>
      <c r="AJ25" s="185">
        <v>9.5807328064921471</v>
      </c>
      <c r="AK25" s="185">
        <v>9.564240254326446</v>
      </c>
      <c r="AL25" s="185">
        <v>10.528521180685033</v>
      </c>
      <c r="AM25" s="185">
        <f>IFERROR(VLOOKUP(A25,Обнов[],$A$1,FALSE),"-")</f>
        <v>14.427236588687474</v>
      </c>
      <c r="AN25" s="42"/>
      <c r="AO25" s="57">
        <v>0.65369832402234629</v>
      </c>
      <c r="AP25" s="57">
        <v>0.01</v>
      </c>
      <c r="AQ25" s="57" t="s">
        <v>56</v>
      </c>
      <c r="AR25" s="57">
        <v>0.01</v>
      </c>
      <c r="AS25" s="57" t="s">
        <v>56</v>
      </c>
      <c r="AT25" s="57" t="s">
        <v>56</v>
      </c>
      <c r="AU25" s="57" t="s">
        <v>56</v>
      </c>
      <c r="AV25" s="57" t="s">
        <v>56</v>
      </c>
      <c r="AW25" s="57" t="s">
        <v>56</v>
      </c>
      <c r="AX25" s="57" t="s">
        <v>56</v>
      </c>
      <c r="AY25" s="57" t="s">
        <v>56</v>
      </c>
      <c r="AZ25" s="57" t="s">
        <v>56</v>
      </c>
      <c r="BA25" s="57" t="s">
        <v>56</v>
      </c>
      <c r="BB25" s="57" t="s">
        <v>56</v>
      </c>
      <c r="BC25" s="57" t="s">
        <v>56</v>
      </c>
      <c r="BD25" s="179" t="s">
        <v>56</v>
      </c>
      <c r="BE25" s="179" t="s">
        <v>56</v>
      </c>
      <c r="BF25" s="179">
        <v>1.2213793608727743</v>
      </c>
      <c r="BG25" s="179" t="s">
        <v>56</v>
      </c>
      <c r="BH25" s="179">
        <v>1.25</v>
      </c>
      <c r="BI25" s="179">
        <v>0.84324931236454803</v>
      </c>
      <c r="BJ25" s="179">
        <v>0.54970030669793102</v>
      </c>
      <c r="BK25" s="179">
        <v>1.25</v>
      </c>
      <c r="BL25" s="179">
        <v>2.1707317073170733</v>
      </c>
      <c r="BM25" s="179">
        <v>2.0311907302259993</v>
      </c>
      <c r="BN25" s="179">
        <v>2.1925722145804678</v>
      </c>
      <c r="BO25" s="179">
        <v>2</v>
      </c>
      <c r="BP25" s="179">
        <v>2</v>
      </c>
      <c r="BQ25" s="179">
        <v>3.5</v>
      </c>
      <c r="BR25" s="179">
        <v>2.6533883204468283</v>
      </c>
      <c r="BS25" s="179">
        <v>2.7657915057411802</v>
      </c>
      <c r="BT25" s="179">
        <v>0.50934235691603724</v>
      </c>
      <c r="BU25" s="179">
        <v>3.363766528257254</v>
      </c>
      <c r="BV25" s="179">
        <v>2.690419586887661</v>
      </c>
      <c r="BW25" s="179">
        <v>4.5924556796883147</v>
      </c>
      <c r="BX25" s="179">
        <v>3.799602221704399</v>
      </c>
      <c r="BY25" s="179">
        <v>1.1536050107702707</v>
      </c>
      <c r="BZ25" s="179">
        <f>IFERROR(VLOOKUP(A25,Обнов[],$A$2,FALSE),"-")</f>
        <v>2.2105844898999987</v>
      </c>
      <c r="CA25" s="42"/>
      <c r="CB25" s="64">
        <v>1.0548913043478261</v>
      </c>
      <c r="CC25" s="64">
        <v>0.1</v>
      </c>
      <c r="CD25" s="64" t="s">
        <v>56</v>
      </c>
      <c r="CE25" s="64" t="s">
        <v>56</v>
      </c>
      <c r="CF25" s="64" t="s">
        <v>56</v>
      </c>
      <c r="CG25" s="64" t="s">
        <v>56</v>
      </c>
      <c r="CH25" s="64" t="s">
        <v>56</v>
      </c>
      <c r="CI25" s="64" t="s">
        <v>56</v>
      </c>
      <c r="CJ25" s="64" t="s">
        <v>56</v>
      </c>
      <c r="CK25" s="64" t="s">
        <v>56</v>
      </c>
      <c r="CL25" s="64" t="s">
        <v>56</v>
      </c>
      <c r="CM25" s="64" t="s">
        <v>56</v>
      </c>
      <c r="CN25" s="64" t="s">
        <v>56</v>
      </c>
      <c r="CO25" s="64">
        <v>0.55577232425809486</v>
      </c>
      <c r="CP25" s="64">
        <v>0.5000437000167729</v>
      </c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0"/>
      <c r="DC25" s="180"/>
      <c r="DD25" s="180"/>
      <c r="DE25" s="180">
        <v>0</v>
      </c>
      <c r="DF25" s="180">
        <v>0</v>
      </c>
      <c r="DG25" s="180">
        <v>0</v>
      </c>
      <c r="DH25" s="180">
        <v>11</v>
      </c>
      <c r="DI25" s="180">
        <v>10.5</v>
      </c>
      <c r="DJ25" s="180">
        <v>10.497940034592574</v>
      </c>
      <c r="DK25" s="180">
        <v>9.896833440830493</v>
      </c>
      <c r="DL25" s="180">
        <f>IFERROR(VLOOKUP(A25,Обнов[],$A$2+3,FALSE),"-")</f>
        <v>9.3848764450100735</v>
      </c>
    </row>
    <row r="26" spans="1:116" ht="15.75" x14ac:dyDescent="0.25">
      <c r="A26" s="55" t="s">
        <v>57</v>
      </c>
      <c r="B26" s="56">
        <v>9.7240515263061305</v>
      </c>
      <c r="C26" s="56">
        <v>9.6274374910779894</v>
      </c>
      <c r="D26" s="56">
        <v>9.4196717686293994</v>
      </c>
      <c r="E26" s="56">
        <v>9.1912804092782192</v>
      </c>
      <c r="F26" s="56">
        <v>10.346319357145401</v>
      </c>
      <c r="G26" s="56">
        <v>11.4689441769594</v>
      </c>
      <c r="H26" s="56">
        <v>11.642022616174099</v>
      </c>
      <c r="I26" s="56">
        <v>11.5915980321451</v>
      </c>
      <c r="J26" s="56">
        <v>11.680386490742199</v>
      </c>
      <c r="K26" s="56">
        <v>14.6073391843245</v>
      </c>
      <c r="L26" s="56">
        <v>16.185096919282099</v>
      </c>
      <c r="M26" s="56">
        <v>16.8918045632789</v>
      </c>
      <c r="N26" s="56">
        <v>17.476633320538717</v>
      </c>
      <c r="O26" s="56">
        <v>17.680983273001335</v>
      </c>
      <c r="P26" s="56">
        <v>17.763152578415905</v>
      </c>
      <c r="Q26" s="186">
        <v>17.541967280201298</v>
      </c>
      <c r="R26" s="186">
        <v>15.852763279369711</v>
      </c>
      <c r="S26" s="186">
        <v>16.075750532472568</v>
      </c>
      <c r="T26" s="186">
        <v>16.686674161707831</v>
      </c>
      <c r="U26" s="186">
        <v>17.217051051779471</v>
      </c>
      <c r="V26" s="186">
        <v>17.287868532679312</v>
      </c>
      <c r="W26" s="186">
        <v>17.439612515911378</v>
      </c>
      <c r="X26" s="186">
        <v>16.770442591353937</v>
      </c>
      <c r="Y26" s="186">
        <v>15.771298680285645</v>
      </c>
      <c r="Z26" s="186">
        <v>14.915005343354732</v>
      </c>
      <c r="AA26" s="186">
        <v>13.559666283269801</v>
      </c>
      <c r="AB26" s="186">
        <v>11.850689940415693</v>
      </c>
      <c r="AC26" s="186">
        <v>15.758458000673535</v>
      </c>
      <c r="AD26" s="186">
        <v>18.871433542381222</v>
      </c>
      <c r="AE26" s="186">
        <v>18.655639447752019</v>
      </c>
      <c r="AF26" s="186">
        <v>17.9734760769202</v>
      </c>
      <c r="AG26" s="186">
        <v>15.57402963030793</v>
      </c>
      <c r="AH26" s="186">
        <v>13.976457861179833</v>
      </c>
      <c r="AI26" s="186">
        <v>11.620937794664968</v>
      </c>
      <c r="AJ26" s="186">
        <v>9.8155471921393911</v>
      </c>
      <c r="AK26" s="186">
        <v>9.9805951802778843</v>
      </c>
      <c r="AL26" s="186">
        <v>9.9111625509876315</v>
      </c>
      <c r="AM26" s="186">
        <f>IFERROR(VLOOKUP(A26,Обнов[],$A$1,FALSE),"-")</f>
        <v>9.3304838986726448</v>
      </c>
      <c r="AN26" s="42"/>
      <c r="AO26" s="58">
        <v>0.69189688025903551</v>
      </c>
      <c r="AP26" s="58">
        <v>0.65494833134102504</v>
      </c>
      <c r="AQ26" s="58">
        <v>0.58684812728438696</v>
      </c>
      <c r="AR26" s="58">
        <v>0.47586275031076097</v>
      </c>
      <c r="AS26" s="58">
        <v>0.63317369714355098</v>
      </c>
      <c r="AT26" s="58">
        <v>0.79519369679908403</v>
      </c>
      <c r="AU26" s="58">
        <v>0.80249805612026903</v>
      </c>
      <c r="AV26" s="58">
        <v>0.99686239914568597</v>
      </c>
      <c r="AW26" s="58">
        <v>0.944913775645573</v>
      </c>
      <c r="AX26" s="58">
        <v>1.0514153300903299</v>
      </c>
      <c r="AY26" s="58">
        <v>1.1720912552718901</v>
      </c>
      <c r="AZ26" s="58">
        <v>1.1948274857488099</v>
      </c>
      <c r="BA26" s="58">
        <v>1.2653028460497755</v>
      </c>
      <c r="BB26" s="58">
        <v>1.2904760232260899</v>
      </c>
      <c r="BC26" s="58">
        <v>1.2347623751917935</v>
      </c>
      <c r="BD26" s="182">
        <v>1.22294653799103</v>
      </c>
      <c r="BE26" s="182">
        <v>1.1965520183272988</v>
      </c>
      <c r="BF26" s="182">
        <v>1.1803566509079084</v>
      </c>
      <c r="BG26" s="182">
        <v>1.2417753355245764</v>
      </c>
      <c r="BH26" s="182">
        <v>2.222310053311789</v>
      </c>
      <c r="BI26" s="182">
        <v>3.0419162331270879</v>
      </c>
      <c r="BJ26" s="182">
        <v>3.3979178281419098</v>
      </c>
      <c r="BK26" s="182">
        <v>3.422988245978523</v>
      </c>
      <c r="BL26" s="182">
        <v>3.4470136303114618</v>
      </c>
      <c r="BM26" s="182">
        <v>3.4969298915032301</v>
      </c>
      <c r="BN26" s="182">
        <v>3.5005139605315603</v>
      </c>
      <c r="BO26" s="182">
        <v>3.4605565233690752</v>
      </c>
      <c r="BP26" s="182">
        <v>5.1243206623749247</v>
      </c>
      <c r="BQ26" s="182">
        <v>5.829455888904616</v>
      </c>
      <c r="BR26" s="182">
        <v>5.648606602848405</v>
      </c>
      <c r="BS26" s="182">
        <v>5.6725810276339299</v>
      </c>
      <c r="BT26" s="182">
        <v>5.4500613775469162</v>
      </c>
      <c r="BU26" s="182">
        <v>4.9936292137489664</v>
      </c>
      <c r="BV26" s="182">
        <v>3.4824793742464446</v>
      </c>
      <c r="BW26" s="182">
        <v>2.6582207255933854</v>
      </c>
      <c r="BX26" s="182">
        <v>2.5612602026679916</v>
      </c>
      <c r="BY26" s="182">
        <v>2.4082518503185604</v>
      </c>
      <c r="BZ26" s="182">
        <f>IFERROR(VLOOKUP(A26,Обнов[],$A$2,FALSE),"-")</f>
        <v>1.7844653762501954</v>
      </c>
      <c r="CA26" s="42"/>
      <c r="CB26" s="67">
        <v>0.72111057910130116</v>
      </c>
      <c r="CC26" s="67">
        <v>1.0402388783146901</v>
      </c>
      <c r="CD26" s="67">
        <v>1.11837715940807</v>
      </c>
      <c r="CE26" s="67">
        <v>0.83277808937136999</v>
      </c>
      <c r="CF26" s="67">
        <v>0.94093552804383596</v>
      </c>
      <c r="CG26" s="67">
        <v>0.774720691515418</v>
      </c>
      <c r="CH26" s="67">
        <v>0.79996276086058205</v>
      </c>
      <c r="CI26" s="67">
        <v>1.1786081585521699</v>
      </c>
      <c r="CJ26" s="67">
        <v>1.09672791451381</v>
      </c>
      <c r="CK26" s="67">
        <v>1.4706557215251399</v>
      </c>
      <c r="CL26" s="67">
        <v>1.1058650302044299</v>
      </c>
      <c r="CM26" s="67">
        <v>1.0725182196012799</v>
      </c>
      <c r="CN26" s="67">
        <v>1.2784394529256253</v>
      </c>
      <c r="CO26" s="67">
        <v>0.84151760347247506</v>
      </c>
      <c r="CP26" s="67">
        <v>1.0279994111079083</v>
      </c>
      <c r="CQ26" s="181">
        <v>4.8899999999999997</v>
      </c>
      <c r="CR26" s="181">
        <v>5.26</v>
      </c>
      <c r="CS26" s="181">
        <v>4.75</v>
      </c>
      <c r="CT26" s="181">
        <v>5.75</v>
      </c>
      <c r="CU26" s="181">
        <v>6.86</v>
      </c>
      <c r="CV26" s="181">
        <v>7.09</v>
      </c>
      <c r="CW26" s="181">
        <v>7.23</v>
      </c>
      <c r="CX26" s="181">
        <v>7.48</v>
      </c>
      <c r="CY26" s="181">
        <v>7.6</v>
      </c>
      <c r="CZ26" s="181">
        <v>7.97</v>
      </c>
      <c r="DA26" s="181">
        <v>7.33</v>
      </c>
      <c r="DB26" s="181">
        <v>7.15</v>
      </c>
      <c r="DC26" s="181">
        <v>19.27</v>
      </c>
      <c r="DD26" s="181">
        <v>18.84</v>
      </c>
      <c r="DE26" s="181">
        <v>14.676940187023201</v>
      </c>
      <c r="DF26" s="181">
        <v>12.830252903210143</v>
      </c>
      <c r="DG26" s="181">
        <v>10.666761838307227</v>
      </c>
      <c r="DH26" s="181">
        <v>9.9107229725383359</v>
      </c>
      <c r="DI26" s="181">
        <v>8.5652179822840591</v>
      </c>
      <c r="DJ26" s="181">
        <v>7.57735292399133</v>
      </c>
      <c r="DK26" s="181">
        <v>6.8239774650692731</v>
      </c>
      <c r="DL26" s="180">
        <f>IFERROR(VLOOKUP(A26,Обнов[],$A$2+3,FALSE),"-")</f>
        <v>7.3332377230575618</v>
      </c>
    </row>
    <row r="27" spans="1:116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6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1707</v>
      </c>
      <c r="BZ28" s="80">
        <v>1707</v>
      </c>
    </row>
    <row r="29" spans="1:116" x14ac:dyDescent="0.25">
      <c r="A29" s="47"/>
    </row>
    <row r="30" spans="1:116" x14ac:dyDescent="0.25">
      <c r="A30" s="48"/>
    </row>
    <row r="31" spans="1:116" x14ac:dyDescent="0.25">
      <c r="A31" s="46"/>
    </row>
  </sheetData>
  <mergeCells count="6">
    <mergeCell ref="B1:BJ1"/>
    <mergeCell ref="CB3:DL3"/>
    <mergeCell ref="A2:F2"/>
    <mergeCell ref="A3:A4"/>
    <mergeCell ref="B3:AM3"/>
    <mergeCell ref="AO3:BZ3"/>
  </mergeCells>
  <pageMargins left="0.7" right="0.7" top="0.75" bottom="0.75" header="0.3" footer="0.3"/>
  <pageSetup paperSize="9" scale="5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JA99"/>
  <sheetViews>
    <sheetView zoomScale="145" zoomScaleNormal="145" workbookViewId="0">
      <pane xSplit="2" ySplit="3" topLeftCell="AI4" activePane="bottomRight" state="frozen"/>
      <selection activeCell="AH29" sqref="AH29"/>
      <selection pane="topRight" activeCell="AH29" sqref="AH29"/>
      <selection pane="bottomLeft" activeCell="AH29" sqref="AH29"/>
      <selection pane="bottomRight" activeCell="AS1" sqref="AS1:AS1048576"/>
    </sheetView>
  </sheetViews>
  <sheetFormatPr defaultRowHeight="12.75" outlineLevelRow="1" x14ac:dyDescent="0.2"/>
  <cols>
    <col min="1" max="1" width="26.42578125" style="59" customWidth="1"/>
    <col min="2" max="2" width="22.85546875" style="59" customWidth="1"/>
    <col min="3" max="3" width="8.140625" style="59" customWidth="1"/>
    <col min="4" max="5" width="9.5703125" style="59" customWidth="1"/>
    <col min="6" max="6" width="8.140625" style="59" customWidth="1"/>
    <col min="7" max="8" width="9.5703125" style="59" customWidth="1"/>
    <col min="9" max="9" width="8.140625" style="59" customWidth="1"/>
    <col min="10" max="10" width="9.5703125" style="59" customWidth="1"/>
    <col min="11" max="11" width="10.42578125" style="59" customWidth="1"/>
    <col min="12" max="12" width="8.85546875" style="59" customWidth="1"/>
    <col min="13" max="14" width="10.42578125" style="59" customWidth="1"/>
    <col min="15" max="15" width="8.85546875" style="59" customWidth="1"/>
    <col min="16" max="23" width="10.42578125" style="59" customWidth="1"/>
    <col min="24" max="24" width="12.42578125" style="59" customWidth="1"/>
    <col min="25" max="25" width="8.85546875" style="59" customWidth="1"/>
    <col min="26" max="29" width="10.42578125" style="59" customWidth="1"/>
    <col min="30" max="30" width="8.85546875" style="59" customWidth="1"/>
    <col min="31" max="31" width="10.42578125" style="59" customWidth="1"/>
    <col min="32" max="32" width="8.85546875" style="59" customWidth="1"/>
    <col min="33" max="33" width="10.42578125" style="59" customWidth="1"/>
    <col min="34" max="34" width="8.85546875" style="59" customWidth="1"/>
    <col min="35" max="35" width="10.42578125" style="59" customWidth="1"/>
    <col min="36" max="36" width="8.85546875" style="59" customWidth="1"/>
    <col min="37" max="41" width="10.42578125" style="59" customWidth="1"/>
    <col min="42" max="42" width="18.5703125" style="59" customWidth="1"/>
    <col min="43" max="261" width="8.85546875" style="59"/>
    <col min="262" max="262" width="22.85546875" style="59" customWidth="1"/>
    <col min="263" max="264" width="9.7109375" style="59" customWidth="1"/>
    <col min="265" max="265" width="8.85546875" style="59"/>
    <col min="266" max="267" width="9.140625" style="59" bestFit="1" customWidth="1"/>
    <col min="268" max="268" width="5.28515625" style="59" customWidth="1"/>
    <col min="269" max="269" width="8.85546875" style="59"/>
    <col min="270" max="270" width="8.140625" style="59" customWidth="1"/>
    <col min="271" max="517" width="8.85546875" style="59"/>
    <col min="518" max="518" width="22.85546875" style="59" customWidth="1"/>
    <col min="519" max="520" width="9.7109375" style="59" customWidth="1"/>
    <col min="521" max="521" width="8.85546875" style="59"/>
    <col min="522" max="523" width="9.140625" style="59" bestFit="1" customWidth="1"/>
    <col min="524" max="524" width="5.28515625" style="59" customWidth="1"/>
    <col min="525" max="525" width="8.85546875" style="59"/>
    <col min="526" max="526" width="8.140625" style="59" customWidth="1"/>
    <col min="527" max="773" width="8.85546875" style="59"/>
    <col min="774" max="774" width="22.85546875" style="59" customWidth="1"/>
    <col min="775" max="776" width="9.7109375" style="59" customWidth="1"/>
    <col min="777" max="777" width="8.85546875" style="59"/>
    <col min="778" max="779" width="9.140625" style="59" bestFit="1" customWidth="1"/>
    <col min="780" max="780" width="5.28515625" style="59" customWidth="1"/>
    <col min="781" max="781" width="8.85546875" style="59"/>
    <col min="782" max="782" width="8.140625" style="59" customWidth="1"/>
    <col min="783" max="1029" width="8.85546875" style="59"/>
    <col min="1030" max="1030" width="22.85546875" style="59" customWidth="1"/>
    <col min="1031" max="1032" width="9.7109375" style="59" customWidth="1"/>
    <col min="1033" max="1033" width="8.85546875" style="59"/>
    <col min="1034" max="1035" width="9.140625" style="59" bestFit="1" customWidth="1"/>
    <col min="1036" max="1036" width="5.28515625" style="59" customWidth="1"/>
    <col min="1037" max="1037" width="8.85546875" style="59"/>
    <col min="1038" max="1038" width="8.140625" style="59" customWidth="1"/>
    <col min="1039" max="1285" width="8.85546875" style="59"/>
    <col min="1286" max="1286" width="22.85546875" style="59" customWidth="1"/>
    <col min="1287" max="1288" width="9.7109375" style="59" customWidth="1"/>
    <col min="1289" max="1289" width="8.85546875" style="59"/>
    <col min="1290" max="1291" width="9.140625" style="59" bestFit="1" customWidth="1"/>
    <col min="1292" max="1292" width="5.28515625" style="59" customWidth="1"/>
    <col min="1293" max="1293" width="8.85546875" style="59"/>
    <col min="1294" max="1294" width="8.140625" style="59" customWidth="1"/>
    <col min="1295" max="1541" width="8.85546875" style="59"/>
    <col min="1542" max="1542" width="22.85546875" style="59" customWidth="1"/>
    <col min="1543" max="1544" width="9.7109375" style="59" customWidth="1"/>
    <col min="1545" max="1545" width="8.85546875" style="59"/>
    <col min="1546" max="1547" width="9.140625" style="59" bestFit="1" customWidth="1"/>
    <col min="1548" max="1548" width="5.28515625" style="59" customWidth="1"/>
    <col min="1549" max="1549" width="8.85546875" style="59"/>
    <col min="1550" max="1550" width="8.140625" style="59" customWidth="1"/>
    <col min="1551" max="1797" width="8.85546875" style="59"/>
    <col min="1798" max="1798" width="22.85546875" style="59" customWidth="1"/>
    <col min="1799" max="1800" width="9.7109375" style="59" customWidth="1"/>
    <col min="1801" max="1801" width="8.85546875" style="59"/>
    <col min="1802" max="1803" width="9.140625" style="59" bestFit="1" customWidth="1"/>
    <col min="1804" max="1804" width="5.28515625" style="59" customWidth="1"/>
    <col min="1805" max="1805" width="8.85546875" style="59"/>
    <col min="1806" max="1806" width="8.140625" style="59" customWidth="1"/>
    <col min="1807" max="2053" width="8.85546875" style="59"/>
    <col min="2054" max="2054" width="22.85546875" style="59" customWidth="1"/>
    <col min="2055" max="2056" width="9.7109375" style="59" customWidth="1"/>
    <col min="2057" max="2057" width="8.85546875" style="59"/>
    <col min="2058" max="2059" width="9.140625" style="59" bestFit="1" customWidth="1"/>
    <col min="2060" max="2060" width="5.28515625" style="59" customWidth="1"/>
    <col min="2061" max="2061" width="8.85546875" style="59"/>
    <col min="2062" max="2062" width="8.140625" style="59" customWidth="1"/>
    <col min="2063" max="2309" width="8.85546875" style="59"/>
    <col min="2310" max="2310" width="22.85546875" style="59" customWidth="1"/>
    <col min="2311" max="2312" width="9.7109375" style="59" customWidth="1"/>
    <col min="2313" max="2313" width="8.85546875" style="59"/>
    <col min="2314" max="2315" width="9.140625" style="59" bestFit="1" customWidth="1"/>
    <col min="2316" max="2316" width="5.28515625" style="59" customWidth="1"/>
    <col min="2317" max="2317" width="8.85546875" style="59"/>
    <col min="2318" max="2318" width="8.140625" style="59" customWidth="1"/>
    <col min="2319" max="2565" width="8.85546875" style="59"/>
    <col min="2566" max="2566" width="22.85546875" style="59" customWidth="1"/>
    <col min="2567" max="2568" width="9.7109375" style="59" customWidth="1"/>
    <col min="2569" max="2569" width="8.85546875" style="59"/>
    <col min="2570" max="2571" width="9.140625" style="59" bestFit="1" customWidth="1"/>
    <col min="2572" max="2572" width="5.28515625" style="59" customWidth="1"/>
    <col min="2573" max="2573" width="8.85546875" style="59"/>
    <col min="2574" max="2574" width="8.140625" style="59" customWidth="1"/>
    <col min="2575" max="2821" width="8.85546875" style="59"/>
    <col min="2822" max="2822" width="22.85546875" style="59" customWidth="1"/>
    <col min="2823" max="2824" width="9.7109375" style="59" customWidth="1"/>
    <col min="2825" max="2825" width="8.85546875" style="59"/>
    <col min="2826" max="2827" width="9.140625" style="59" bestFit="1" customWidth="1"/>
    <col min="2828" max="2828" width="5.28515625" style="59" customWidth="1"/>
    <col min="2829" max="2829" width="8.85546875" style="59"/>
    <col min="2830" max="2830" width="8.140625" style="59" customWidth="1"/>
    <col min="2831" max="3077" width="8.85546875" style="59"/>
    <col min="3078" max="3078" width="22.85546875" style="59" customWidth="1"/>
    <col min="3079" max="3080" width="9.7109375" style="59" customWidth="1"/>
    <col min="3081" max="3081" width="8.85546875" style="59"/>
    <col min="3082" max="3083" width="9.140625" style="59" bestFit="1" customWidth="1"/>
    <col min="3084" max="3084" width="5.28515625" style="59" customWidth="1"/>
    <col min="3085" max="3085" width="8.85546875" style="59"/>
    <col min="3086" max="3086" width="8.140625" style="59" customWidth="1"/>
    <col min="3087" max="3333" width="8.85546875" style="59"/>
    <col min="3334" max="3334" width="22.85546875" style="59" customWidth="1"/>
    <col min="3335" max="3336" width="9.7109375" style="59" customWidth="1"/>
    <col min="3337" max="3337" width="8.85546875" style="59"/>
    <col min="3338" max="3339" width="9.140625" style="59" bestFit="1" customWidth="1"/>
    <col min="3340" max="3340" width="5.28515625" style="59" customWidth="1"/>
    <col min="3341" max="3341" width="8.85546875" style="59"/>
    <col min="3342" max="3342" width="8.140625" style="59" customWidth="1"/>
    <col min="3343" max="3589" width="8.85546875" style="59"/>
    <col min="3590" max="3590" width="22.85546875" style="59" customWidth="1"/>
    <col min="3591" max="3592" width="9.7109375" style="59" customWidth="1"/>
    <col min="3593" max="3593" width="8.85546875" style="59"/>
    <col min="3594" max="3595" width="9.140625" style="59" bestFit="1" customWidth="1"/>
    <col min="3596" max="3596" width="5.28515625" style="59" customWidth="1"/>
    <col min="3597" max="3597" width="8.85546875" style="59"/>
    <col min="3598" max="3598" width="8.140625" style="59" customWidth="1"/>
    <col min="3599" max="3845" width="8.85546875" style="59"/>
    <col min="3846" max="3846" width="22.85546875" style="59" customWidth="1"/>
    <col min="3847" max="3848" width="9.7109375" style="59" customWidth="1"/>
    <col min="3849" max="3849" width="8.85546875" style="59"/>
    <col min="3850" max="3851" width="9.140625" style="59" bestFit="1" customWidth="1"/>
    <col min="3852" max="3852" width="5.28515625" style="59" customWidth="1"/>
    <col min="3853" max="3853" width="8.85546875" style="59"/>
    <col min="3854" max="3854" width="8.140625" style="59" customWidth="1"/>
    <col min="3855" max="4101" width="8.85546875" style="59"/>
    <col min="4102" max="4102" width="22.85546875" style="59" customWidth="1"/>
    <col min="4103" max="4104" width="9.7109375" style="59" customWidth="1"/>
    <col min="4105" max="4105" width="8.85546875" style="59"/>
    <col min="4106" max="4107" width="9.140625" style="59" bestFit="1" customWidth="1"/>
    <col min="4108" max="4108" width="5.28515625" style="59" customWidth="1"/>
    <col min="4109" max="4109" width="8.85546875" style="59"/>
    <col min="4110" max="4110" width="8.140625" style="59" customWidth="1"/>
    <col min="4111" max="4357" width="8.85546875" style="59"/>
    <col min="4358" max="4358" width="22.85546875" style="59" customWidth="1"/>
    <col min="4359" max="4360" width="9.7109375" style="59" customWidth="1"/>
    <col min="4361" max="4361" width="8.85546875" style="59"/>
    <col min="4362" max="4363" width="9.140625" style="59" bestFit="1" customWidth="1"/>
    <col min="4364" max="4364" width="5.28515625" style="59" customWidth="1"/>
    <col min="4365" max="4365" width="8.85546875" style="59"/>
    <col min="4366" max="4366" width="8.140625" style="59" customWidth="1"/>
    <col min="4367" max="4613" width="8.85546875" style="59"/>
    <col min="4614" max="4614" width="22.85546875" style="59" customWidth="1"/>
    <col min="4615" max="4616" width="9.7109375" style="59" customWidth="1"/>
    <col min="4617" max="4617" width="8.85546875" style="59"/>
    <col min="4618" max="4619" width="9.140625" style="59" bestFit="1" customWidth="1"/>
    <col min="4620" max="4620" width="5.28515625" style="59" customWidth="1"/>
    <col min="4621" max="4621" width="8.85546875" style="59"/>
    <col min="4622" max="4622" width="8.140625" style="59" customWidth="1"/>
    <col min="4623" max="4869" width="8.85546875" style="59"/>
    <col min="4870" max="4870" width="22.85546875" style="59" customWidth="1"/>
    <col min="4871" max="4872" width="9.7109375" style="59" customWidth="1"/>
    <col min="4873" max="4873" width="8.85546875" style="59"/>
    <col min="4874" max="4875" width="9.140625" style="59" bestFit="1" customWidth="1"/>
    <col min="4876" max="4876" width="5.28515625" style="59" customWidth="1"/>
    <col min="4877" max="4877" width="8.85546875" style="59"/>
    <col min="4878" max="4878" width="8.140625" style="59" customWidth="1"/>
    <col min="4879" max="5125" width="8.85546875" style="59"/>
    <col min="5126" max="5126" width="22.85546875" style="59" customWidth="1"/>
    <col min="5127" max="5128" width="9.7109375" style="59" customWidth="1"/>
    <col min="5129" max="5129" width="8.85546875" style="59"/>
    <col min="5130" max="5131" width="9.140625" style="59" bestFit="1" customWidth="1"/>
    <col min="5132" max="5132" width="5.28515625" style="59" customWidth="1"/>
    <col min="5133" max="5133" width="8.85546875" style="59"/>
    <col min="5134" max="5134" width="8.140625" style="59" customWidth="1"/>
    <col min="5135" max="5381" width="8.85546875" style="59"/>
    <col min="5382" max="5382" width="22.85546875" style="59" customWidth="1"/>
    <col min="5383" max="5384" width="9.7109375" style="59" customWidth="1"/>
    <col min="5385" max="5385" width="8.85546875" style="59"/>
    <col min="5386" max="5387" width="9.140625" style="59" bestFit="1" customWidth="1"/>
    <col min="5388" max="5388" width="5.28515625" style="59" customWidth="1"/>
    <col min="5389" max="5389" width="8.85546875" style="59"/>
    <col min="5390" max="5390" width="8.140625" style="59" customWidth="1"/>
    <col min="5391" max="5637" width="8.85546875" style="59"/>
    <col min="5638" max="5638" width="22.85546875" style="59" customWidth="1"/>
    <col min="5639" max="5640" width="9.7109375" style="59" customWidth="1"/>
    <col min="5641" max="5641" width="8.85546875" style="59"/>
    <col min="5642" max="5643" width="9.140625" style="59" bestFit="1" customWidth="1"/>
    <col min="5644" max="5644" width="5.28515625" style="59" customWidth="1"/>
    <col min="5645" max="5645" width="8.85546875" style="59"/>
    <col min="5646" max="5646" width="8.140625" style="59" customWidth="1"/>
    <col min="5647" max="5893" width="8.85546875" style="59"/>
    <col min="5894" max="5894" width="22.85546875" style="59" customWidth="1"/>
    <col min="5895" max="5896" width="9.7109375" style="59" customWidth="1"/>
    <col min="5897" max="5897" width="8.85546875" style="59"/>
    <col min="5898" max="5899" width="9.140625" style="59" bestFit="1" customWidth="1"/>
    <col min="5900" max="5900" width="5.28515625" style="59" customWidth="1"/>
    <col min="5901" max="5901" width="8.85546875" style="59"/>
    <col min="5902" max="5902" width="8.140625" style="59" customWidth="1"/>
    <col min="5903" max="6149" width="8.85546875" style="59"/>
    <col min="6150" max="6150" width="22.85546875" style="59" customWidth="1"/>
    <col min="6151" max="6152" width="9.7109375" style="59" customWidth="1"/>
    <col min="6153" max="6153" width="8.85546875" style="59"/>
    <col min="6154" max="6155" width="9.140625" style="59" bestFit="1" customWidth="1"/>
    <col min="6156" max="6156" width="5.28515625" style="59" customWidth="1"/>
    <col min="6157" max="6157" width="8.85546875" style="59"/>
    <col min="6158" max="6158" width="8.140625" style="59" customWidth="1"/>
    <col min="6159" max="6405" width="8.85546875" style="59"/>
    <col min="6406" max="6406" width="22.85546875" style="59" customWidth="1"/>
    <col min="6407" max="6408" width="9.7109375" style="59" customWidth="1"/>
    <col min="6409" max="6409" width="8.85546875" style="59"/>
    <col min="6410" max="6411" width="9.140625" style="59" bestFit="1" customWidth="1"/>
    <col min="6412" max="6412" width="5.28515625" style="59" customWidth="1"/>
    <col min="6413" max="6413" width="8.85546875" style="59"/>
    <col min="6414" max="6414" width="8.140625" style="59" customWidth="1"/>
    <col min="6415" max="6661" width="8.85546875" style="59"/>
    <col min="6662" max="6662" width="22.85546875" style="59" customWidth="1"/>
    <col min="6663" max="6664" width="9.7109375" style="59" customWidth="1"/>
    <col min="6665" max="6665" width="8.85546875" style="59"/>
    <col min="6666" max="6667" width="9.140625" style="59" bestFit="1" customWidth="1"/>
    <col min="6668" max="6668" width="5.28515625" style="59" customWidth="1"/>
    <col min="6669" max="6669" width="8.85546875" style="59"/>
    <col min="6670" max="6670" width="8.140625" style="59" customWidth="1"/>
    <col min="6671" max="6917" width="8.85546875" style="59"/>
    <col min="6918" max="6918" width="22.85546875" style="59" customWidth="1"/>
    <col min="6919" max="6920" width="9.7109375" style="59" customWidth="1"/>
    <col min="6921" max="6921" width="8.85546875" style="59"/>
    <col min="6922" max="6923" width="9.140625" style="59" bestFit="1" customWidth="1"/>
    <col min="6924" max="6924" width="5.28515625" style="59" customWidth="1"/>
    <col min="6925" max="6925" width="8.85546875" style="59"/>
    <col min="6926" max="6926" width="8.140625" style="59" customWidth="1"/>
    <col min="6927" max="7173" width="8.85546875" style="59"/>
    <col min="7174" max="7174" width="22.85546875" style="59" customWidth="1"/>
    <col min="7175" max="7176" width="9.7109375" style="59" customWidth="1"/>
    <col min="7177" max="7177" width="8.85546875" style="59"/>
    <col min="7178" max="7179" width="9.140625" style="59" bestFit="1" customWidth="1"/>
    <col min="7180" max="7180" width="5.28515625" style="59" customWidth="1"/>
    <col min="7181" max="7181" width="8.85546875" style="59"/>
    <col min="7182" max="7182" width="8.140625" style="59" customWidth="1"/>
    <col min="7183" max="7429" width="8.85546875" style="59"/>
    <col min="7430" max="7430" width="22.85546875" style="59" customWidth="1"/>
    <col min="7431" max="7432" width="9.7109375" style="59" customWidth="1"/>
    <col min="7433" max="7433" width="8.85546875" style="59"/>
    <col min="7434" max="7435" width="9.140625" style="59" bestFit="1" customWidth="1"/>
    <col min="7436" max="7436" width="5.28515625" style="59" customWidth="1"/>
    <col min="7437" max="7437" width="8.85546875" style="59"/>
    <col min="7438" max="7438" width="8.140625" style="59" customWidth="1"/>
    <col min="7439" max="7685" width="8.85546875" style="59"/>
    <col min="7686" max="7686" width="22.85546875" style="59" customWidth="1"/>
    <col min="7687" max="7688" width="9.7109375" style="59" customWidth="1"/>
    <col min="7689" max="7689" width="8.85546875" style="59"/>
    <col min="7690" max="7691" width="9.140625" style="59" bestFit="1" customWidth="1"/>
    <col min="7692" max="7692" width="5.28515625" style="59" customWidth="1"/>
    <col min="7693" max="7693" width="8.85546875" style="59"/>
    <col min="7694" max="7694" width="8.140625" style="59" customWidth="1"/>
    <col min="7695" max="7941" width="8.85546875" style="59"/>
    <col min="7942" max="7942" width="22.85546875" style="59" customWidth="1"/>
    <col min="7943" max="7944" width="9.7109375" style="59" customWidth="1"/>
    <col min="7945" max="7945" width="8.85546875" style="59"/>
    <col min="7946" max="7947" width="9.140625" style="59" bestFit="1" customWidth="1"/>
    <col min="7948" max="7948" width="5.28515625" style="59" customWidth="1"/>
    <col min="7949" max="7949" width="8.85546875" style="59"/>
    <col min="7950" max="7950" width="8.140625" style="59" customWidth="1"/>
    <col min="7951" max="8197" width="8.85546875" style="59"/>
    <col min="8198" max="8198" width="22.85546875" style="59" customWidth="1"/>
    <col min="8199" max="8200" width="9.7109375" style="59" customWidth="1"/>
    <col min="8201" max="8201" width="8.85546875" style="59"/>
    <col min="8202" max="8203" width="9.140625" style="59" bestFit="1" customWidth="1"/>
    <col min="8204" max="8204" width="5.28515625" style="59" customWidth="1"/>
    <col min="8205" max="8205" width="8.85546875" style="59"/>
    <col min="8206" max="8206" width="8.140625" style="59" customWidth="1"/>
    <col min="8207" max="8453" width="8.85546875" style="59"/>
    <col min="8454" max="8454" width="22.85546875" style="59" customWidth="1"/>
    <col min="8455" max="8456" width="9.7109375" style="59" customWidth="1"/>
    <col min="8457" max="8457" width="8.85546875" style="59"/>
    <col min="8458" max="8459" width="9.140625" style="59" bestFit="1" customWidth="1"/>
    <col min="8460" max="8460" width="5.28515625" style="59" customWidth="1"/>
    <col min="8461" max="8461" width="8.85546875" style="59"/>
    <col min="8462" max="8462" width="8.140625" style="59" customWidth="1"/>
    <col min="8463" max="8709" width="8.85546875" style="59"/>
    <col min="8710" max="8710" width="22.85546875" style="59" customWidth="1"/>
    <col min="8711" max="8712" width="9.7109375" style="59" customWidth="1"/>
    <col min="8713" max="8713" width="8.85546875" style="59"/>
    <col min="8714" max="8715" width="9.140625" style="59" bestFit="1" customWidth="1"/>
    <col min="8716" max="8716" width="5.28515625" style="59" customWidth="1"/>
    <col min="8717" max="8717" width="8.85546875" style="59"/>
    <col min="8718" max="8718" width="8.140625" style="59" customWidth="1"/>
    <col min="8719" max="8965" width="8.85546875" style="59"/>
    <col min="8966" max="8966" width="22.85546875" style="59" customWidth="1"/>
    <col min="8967" max="8968" width="9.7109375" style="59" customWidth="1"/>
    <col min="8969" max="8969" width="8.85546875" style="59"/>
    <col min="8970" max="8971" width="9.140625" style="59" bestFit="1" customWidth="1"/>
    <col min="8972" max="8972" width="5.28515625" style="59" customWidth="1"/>
    <col min="8973" max="8973" width="8.85546875" style="59"/>
    <col min="8974" max="8974" width="8.140625" style="59" customWidth="1"/>
    <col min="8975" max="9221" width="8.85546875" style="59"/>
    <col min="9222" max="9222" width="22.85546875" style="59" customWidth="1"/>
    <col min="9223" max="9224" width="9.7109375" style="59" customWidth="1"/>
    <col min="9225" max="9225" width="8.85546875" style="59"/>
    <col min="9226" max="9227" width="9.140625" style="59" bestFit="1" customWidth="1"/>
    <col min="9228" max="9228" width="5.28515625" style="59" customWidth="1"/>
    <col min="9229" max="9229" width="8.85546875" style="59"/>
    <col min="9230" max="9230" width="8.140625" style="59" customWidth="1"/>
    <col min="9231" max="9477" width="8.85546875" style="59"/>
    <col min="9478" max="9478" width="22.85546875" style="59" customWidth="1"/>
    <col min="9479" max="9480" width="9.7109375" style="59" customWidth="1"/>
    <col min="9481" max="9481" width="8.85546875" style="59"/>
    <col min="9482" max="9483" width="9.140625" style="59" bestFit="1" customWidth="1"/>
    <col min="9484" max="9484" width="5.28515625" style="59" customWidth="1"/>
    <col min="9485" max="9485" width="8.85546875" style="59"/>
    <col min="9486" max="9486" width="8.140625" style="59" customWidth="1"/>
    <col min="9487" max="9733" width="8.85546875" style="59"/>
    <col min="9734" max="9734" width="22.85546875" style="59" customWidth="1"/>
    <col min="9735" max="9736" width="9.7109375" style="59" customWidth="1"/>
    <col min="9737" max="9737" width="8.85546875" style="59"/>
    <col min="9738" max="9739" width="9.140625" style="59" bestFit="1" customWidth="1"/>
    <col min="9740" max="9740" width="5.28515625" style="59" customWidth="1"/>
    <col min="9741" max="9741" width="8.85546875" style="59"/>
    <col min="9742" max="9742" width="8.140625" style="59" customWidth="1"/>
    <col min="9743" max="9989" width="8.85546875" style="59"/>
    <col min="9990" max="9990" width="22.85546875" style="59" customWidth="1"/>
    <col min="9991" max="9992" width="9.7109375" style="59" customWidth="1"/>
    <col min="9993" max="9993" width="8.85546875" style="59"/>
    <col min="9994" max="9995" width="9.140625" style="59" bestFit="1" customWidth="1"/>
    <col min="9996" max="9996" width="5.28515625" style="59" customWidth="1"/>
    <col min="9997" max="9997" width="8.85546875" style="59"/>
    <col min="9998" max="9998" width="8.140625" style="59" customWidth="1"/>
    <col min="9999" max="10245" width="8.85546875" style="59"/>
    <col min="10246" max="10246" width="22.85546875" style="59" customWidth="1"/>
    <col min="10247" max="10248" width="9.7109375" style="59" customWidth="1"/>
    <col min="10249" max="10249" width="8.85546875" style="59"/>
    <col min="10250" max="10251" width="9.140625" style="59" bestFit="1" customWidth="1"/>
    <col min="10252" max="10252" width="5.28515625" style="59" customWidth="1"/>
    <col min="10253" max="10253" width="8.85546875" style="59"/>
    <col min="10254" max="10254" width="8.140625" style="59" customWidth="1"/>
    <col min="10255" max="10501" width="8.85546875" style="59"/>
    <col min="10502" max="10502" width="22.85546875" style="59" customWidth="1"/>
    <col min="10503" max="10504" width="9.7109375" style="59" customWidth="1"/>
    <col min="10505" max="10505" width="8.85546875" style="59"/>
    <col min="10506" max="10507" width="9.140625" style="59" bestFit="1" customWidth="1"/>
    <col min="10508" max="10508" width="5.28515625" style="59" customWidth="1"/>
    <col min="10509" max="10509" width="8.85546875" style="59"/>
    <col min="10510" max="10510" width="8.140625" style="59" customWidth="1"/>
    <col min="10511" max="10757" width="8.85546875" style="59"/>
    <col min="10758" max="10758" width="22.85546875" style="59" customWidth="1"/>
    <col min="10759" max="10760" width="9.7109375" style="59" customWidth="1"/>
    <col min="10761" max="10761" width="8.85546875" style="59"/>
    <col min="10762" max="10763" width="9.140625" style="59" bestFit="1" customWidth="1"/>
    <col min="10764" max="10764" width="5.28515625" style="59" customWidth="1"/>
    <col min="10765" max="10765" width="8.85546875" style="59"/>
    <col min="10766" max="10766" width="8.140625" style="59" customWidth="1"/>
    <col min="10767" max="11013" width="8.85546875" style="59"/>
    <col min="11014" max="11014" width="22.85546875" style="59" customWidth="1"/>
    <col min="11015" max="11016" width="9.7109375" style="59" customWidth="1"/>
    <col min="11017" max="11017" width="8.85546875" style="59"/>
    <col min="11018" max="11019" width="9.140625" style="59" bestFit="1" customWidth="1"/>
    <col min="11020" max="11020" width="5.28515625" style="59" customWidth="1"/>
    <col min="11021" max="11021" width="8.85546875" style="59"/>
    <col min="11022" max="11022" width="8.140625" style="59" customWidth="1"/>
    <col min="11023" max="11269" width="8.85546875" style="59"/>
    <col min="11270" max="11270" width="22.85546875" style="59" customWidth="1"/>
    <col min="11271" max="11272" width="9.7109375" style="59" customWidth="1"/>
    <col min="11273" max="11273" width="8.85546875" style="59"/>
    <col min="11274" max="11275" width="9.140625" style="59" bestFit="1" customWidth="1"/>
    <col min="11276" max="11276" width="5.28515625" style="59" customWidth="1"/>
    <col min="11277" max="11277" width="8.85546875" style="59"/>
    <col min="11278" max="11278" width="8.140625" style="59" customWidth="1"/>
    <col min="11279" max="11525" width="8.85546875" style="59"/>
    <col min="11526" max="11526" width="22.85546875" style="59" customWidth="1"/>
    <col min="11527" max="11528" width="9.7109375" style="59" customWidth="1"/>
    <col min="11529" max="11529" width="8.85546875" style="59"/>
    <col min="11530" max="11531" width="9.140625" style="59" bestFit="1" customWidth="1"/>
    <col min="11532" max="11532" width="5.28515625" style="59" customWidth="1"/>
    <col min="11533" max="11533" width="8.85546875" style="59"/>
    <col min="11534" max="11534" width="8.140625" style="59" customWidth="1"/>
    <col min="11535" max="11781" width="8.85546875" style="59"/>
    <col min="11782" max="11782" width="22.85546875" style="59" customWidth="1"/>
    <col min="11783" max="11784" width="9.7109375" style="59" customWidth="1"/>
    <col min="11785" max="11785" width="8.85546875" style="59"/>
    <col min="11786" max="11787" width="9.140625" style="59" bestFit="1" customWidth="1"/>
    <col min="11788" max="11788" width="5.28515625" style="59" customWidth="1"/>
    <col min="11789" max="11789" width="8.85546875" style="59"/>
    <col min="11790" max="11790" width="8.140625" style="59" customWidth="1"/>
    <col min="11791" max="12037" width="8.85546875" style="59"/>
    <col min="12038" max="12038" width="22.85546875" style="59" customWidth="1"/>
    <col min="12039" max="12040" width="9.7109375" style="59" customWidth="1"/>
    <col min="12041" max="12041" width="8.85546875" style="59"/>
    <col min="12042" max="12043" width="9.140625" style="59" bestFit="1" customWidth="1"/>
    <col min="12044" max="12044" width="5.28515625" style="59" customWidth="1"/>
    <col min="12045" max="12045" width="8.85546875" style="59"/>
    <col min="12046" max="12046" width="8.140625" style="59" customWidth="1"/>
    <col min="12047" max="12293" width="8.85546875" style="59"/>
    <col min="12294" max="12294" width="22.85546875" style="59" customWidth="1"/>
    <col min="12295" max="12296" width="9.7109375" style="59" customWidth="1"/>
    <col min="12297" max="12297" width="8.85546875" style="59"/>
    <col min="12298" max="12299" width="9.140625" style="59" bestFit="1" customWidth="1"/>
    <col min="12300" max="12300" width="5.28515625" style="59" customWidth="1"/>
    <col min="12301" max="12301" width="8.85546875" style="59"/>
    <col min="12302" max="12302" width="8.140625" style="59" customWidth="1"/>
    <col min="12303" max="12549" width="8.85546875" style="59"/>
    <col min="12550" max="12550" width="22.85546875" style="59" customWidth="1"/>
    <col min="12551" max="12552" width="9.7109375" style="59" customWidth="1"/>
    <col min="12553" max="12553" width="8.85546875" style="59"/>
    <col min="12554" max="12555" width="9.140625" style="59" bestFit="1" customWidth="1"/>
    <col min="12556" max="12556" width="5.28515625" style="59" customWidth="1"/>
    <col min="12557" max="12557" width="8.85546875" style="59"/>
    <col min="12558" max="12558" width="8.140625" style="59" customWidth="1"/>
    <col min="12559" max="12805" width="8.85546875" style="59"/>
    <col min="12806" max="12806" width="22.85546875" style="59" customWidth="1"/>
    <col min="12807" max="12808" width="9.7109375" style="59" customWidth="1"/>
    <col min="12809" max="12809" width="8.85546875" style="59"/>
    <col min="12810" max="12811" width="9.140625" style="59" bestFit="1" customWidth="1"/>
    <col min="12812" max="12812" width="5.28515625" style="59" customWidth="1"/>
    <col min="12813" max="12813" width="8.85546875" style="59"/>
    <col min="12814" max="12814" width="8.140625" style="59" customWidth="1"/>
    <col min="12815" max="13061" width="8.85546875" style="59"/>
    <col min="13062" max="13062" width="22.85546875" style="59" customWidth="1"/>
    <col min="13063" max="13064" width="9.7109375" style="59" customWidth="1"/>
    <col min="13065" max="13065" width="8.85546875" style="59"/>
    <col min="13066" max="13067" width="9.140625" style="59" bestFit="1" customWidth="1"/>
    <col min="13068" max="13068" width="5.28515625" style="59" customWidth="1"/>
    <col min="13069" max="13069" width="8.85546875" style="59"/>
    <col min="13070" max="13070" width="8.140625" style="59" customWidth="1"/>
    <col min="13071" max="13317" width="8.85546875" style="59"/>
    <col min="13318" max="13318" width="22.85546875" style="59" customWidth="1"/>
    <col min="13319" max="13320" width="9.7109375" style="59" customWidth="1"/>
    <col min="13321" max="13321" width="8.85546875" style="59"/>
    <col min="13322" max="13323" width="9.140625" style="59" bestFit="1" customWidth="1"/>
    <col min="13324" max="13324" width="5.28515625" style="59" customWidth="1"/>
    <col min="13325" max="13325" width="8.85546875" style="59"/>
    <col min="13326" max="13326" width="8.140625" style="59" customWidth="1"/>
    <col min="13327" max="13573" width="8.85546875" style="59"/>
    <col min="13574" max="13574" width="22.85546875" style="59" customWidth="1"/>
    <col min="13575" max="13576" width="9.7109375" style="59" customWidth="1"/>
    <col min="13577" max="13577" width="8.85546875" style="59"/>
    <col min="13578" max="13579" width="9.140625" style="59" bestFit="1" customWidth="1"/>
    <col min="13580" max="13580" width="5.28515625" style="59" customWidth="1"/>
    <col min="13581" max="13581" width="8.85546875" style="59"/>
    <col min="13582" max="13582" width="8.140625" style="59" customWidth="1"/>
    <col min="13583" max="13829" width="8.85546875" style="59"/>
    <col min="13830" max="13830" width="22.85546875" style="59" customWidth="1"/>
    <col min="13831" max="13832" width="9.7109375" style="59" customWidth="1"/>
    <col min="13833" max="13833" width="8.85546875" style="59"/>
    <col min="13834" max="13835" width="9.140625" style="59" bestFit="1" customWidth="1"/>
    <col min="13836" max="13836" width="5.28515625" style="59" customWidth="1"/>
    <col min="13837" max="13837" width="8.85546875" style="59"/>
    <col min="13838" max="13838" width="8.140625" style="59" customWidth="1"/>
    <col min="13839" max="14085" width="8.85546875" style="59"/>
    <col min="14086" max="14086" width="22.85546875" style="59" customWidth="1"/>
    <col min="14087" max="14088" width="9.7109375" style="59" customWidth="1"/>
    <col min="14089" max="14089" width="8.85546875" style="59"/>
    <col min="14090" max="14091" width="9.140625" style="59" bestFit="1" customWidth="1"/>
    <col min="14092" max="14092" width="5.28515625" style="59" customWidth="1"/>
    <col min="14093" max="14093" width="8.85546875" style="59"/>
    <col min="14094" max="14094" width="8.140625" style="59" customWidth="1"/>
    <col min="14095" max="14341" width="8.85546875" style="59"/>
    <col min="14342" max="14342" width="22.85546875" style="59" customWidth="1"/>
    <col min="14343" max="14344" width="9.7109375" style="59" customWidth="1"/>
    <col min="14345" max="14345" width="8.85546875" style="59"/>
    <col min="14346" max="14347" width="9.140625" style="59" bestFit="1" customWidth="1"/>
    <col min="14348" max="14348" width="5.28515625" style="59" customWidth="1"/>
    <col min="14349" max="14349" width="8.85546875" style="59"/>
    <col min="14350" max="14350" width="8.140625" style="59" customWidth="1"/>
    <col min="14351" max="14597" width="8.85546875" style="59"/>
    <col min="14598" max="14598" width="22.85546875" style="59" customWidth="1"/>
    <col min="14599" max="14600" width="9.7109375" style="59" customWidth="1"/>
    <col min="14601" max="14601" width="8.85546875" style="59"/>
    <col min="14602" max="14603" width="9.140625" style="59" bestFit="1" customWidth="1"/>
    <col min="14604" max="14604" width="5.28515625" style="59" customWidth="1"/>
    <col min="14605" max="14605" width="8.85546875" style="59"/>
    <col min="14606" max="14606" width="8.140625" style="59" customWidth="1"/>
    <col min="14607" max="14853" width="8.85546875" style="59"/>
    <col min="14854" max="14854" width="22.85546875" style="59" customWidth="1"/>
    <col min="14855" max="14856" width="9.7109375" style="59" customWidth="1"/>
    <col min="14857" max="14857" width="8.85546875" style="59"/>
    <col min="14858" max="14859" width="9.140625" style="59" bestFit="1" customWidth="1"/>
    <col min="14860" max="14860" width="5.28515625" style="59" customWidth="1"/>
    <col min="14861" max="14861" width="8.85546875" style="59"/>
    <col min="14862" max="14862" width="8.140625" style="59" customWidth="1"/>
    <col min="14863" max="15109" width="8.85546875" style="59"/>
    <col min="15110" max="15110" width="22.85546875" style="59" customWidth="1"/>
    <col min="15111" max="15112" width="9.7109375" style="59" customWidth="1"/>
    <col min="15113" max="15113" width="8.85546875" style="59"/>
    <col min="15114" max="15115" width="9.140625" style="59" bestFit="1" customWidth="1"/>
    <col min="15116" max="15116" width="5.28515625" style="59" customWidth="1"/>
    <col min="15117" max="15117" width="8.85546875" style="59"/>
    <col min="15118" max="15118" width="8.140625" style="59" customWidth="1"/>
    <col min="15119" max="15365" width="8.85546875" style="59"/>
    <col min="15366" max="15366" width="22.85546875" style="59" customWidth="1"/>
    <col min="15367" max="15368" width="9.7109375" style="59" customWidth="1"/>
    <col min="15369" max="15369" width="8.85546875" style="59"/>
    <col min="15370" max="15371" width="9.140625" style="59" bestFit="1" customWidth="1"/>
    <col min="15372" max="15372" width="5.28515625" style="59" customWidth="1"/>
    <col min="15373" max="15373" width="8.85546875" style="59"/>
    <col min="15374" max="15374" width="8.140625" style="59" customWidth="1"/>
    <col min="15375" max="15621" width="8.85546875" style="59"/>
    <col min="15622" max="15622" width="22.85546875" style="59" customWidth="1"/>
    <col min="15623" max="15624" width="9.7109375" style="59" customWidth="1"/>
    <col min="15625" max="15625" width="8.85546875" style="59"/>
    <col min="15626" max="15627" width="9.140625" style="59" bestFit="1" customWidth="1"/>
    <col min="15628" max="15628" width="5.28515625" style="59" customWidth="1"/>
    <col min="15629" max="15629" width="8.85546875" style="59"/>
    <col min="15630" max="15630" width="8.140625" style="59" customWidth="1"/>
    <col min="15631" max="15877" width="8.85546875" style="59"/>
    <col min="15878" max="15878" width="22.85546875" style="59" customWidth="1"/>
    <col min="15879" max="15880" width="9.7109375" style="59" customWidth="1"/>
    <col min="15881" max="15881" width="8.85546875" style="59"/>
    <col min="15882" max="15883" width="9.140625" style="59" bestFit="1" customWidth="1"/>
    <col min="15884" max="15884" width="5.28515625" style="59" customWidth="1"/>
    <col min="15885" max="15885" width="8.85546875" style="59"/>
    <col min="15886" max="15886" width="8.140625" style="59" customWidth="1"/>
    <col min="15887" max="16133" width="8.85546875" style="59"/>
    <col min="16134" max="16134" width="22.85546875" style="59" customWidth="1"/>
    <col min="16135" max="16136" width="9.7109375" style="59" customWidth="1"/>
    <col min="16137" max="16137" width="8.85546875" style="59"/>
    <col min="16138" max="16139" width="9.140625" style="59" bestFit="1" customWidth="1"/>
    <col min="16140" max="16140" width="5.28515625" style="59" customWidth="1"/>
    <col min="16141" max="16141" width="8.85546875" style="59"/>
    <col min="16142" max="16142" width="8.140625" style="59" customWidth="1"/>
    <col min="16143" max="16384" width="8.85546875" style="59"/>
  </cols>
  <sheetData>
    <row r="1" spans="1:261" ht="17.45" customHeight="1" thickBot="1" x14ac:dyDescent="0.25">
      <c r="C1" s="292" t="s">
        <v>78</v>
      </c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81"/>
      <c r="Y1" s="292" t="s">
        <v>79</v>
      </c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27"/>
    </row>
    <row r="2" spans="1:261" ht="16.149999999999999" customHeight="1" thickBot="1" x14ac:dyDescent="0.25">
      <c r="A2" s="89" t="s">
        <v>77</v>
      </c>
      <c r="B2" s="214"/>
      <c r="C2" s="298" t="s">
        <v>81</v>
      </c>
      <c r="D2" s="299"/>
      <c r="E2" s="300"/>
      <c r="F2" s="305" t="s">
        <v>82</v>
      </c>
      <c r="G2" s="307"/>
      <c r="H2" s="306"/>
      <c r="I2" s="293" t="s">
        <v>127</v>
      </c>
      <c r="J2" s="297"/>
      <c r="K2" s="294"/>
      <c r="L2" s="301" t="s">
        <v>75</v>
      </c>
      <c r="M2" s="308"/>
      <c r="N2" s="302"/>
      <c r="O2" s="293" t="s">
        <v>76</v>
      </c>
      <c r="P2" s="297"/>
      <c r="Q2" s="294"/>
      <c r="R2" s="309" t="s">
        <v>85</v>
      </c>
      <c r="S2" s="310"/>
      <c r="T2" s="311"/>
      <c r="U2" s="301" t="s">
        <v>86</v>
      </c>
      <c r="V2" s="308"/>
      <c r="W2" s="302"/>
      <c r="Y2" s="298" t="s">
        <v>80</v>
      </c>
      <c r="Z2" s="299"/>
      <c r="AA2" s="300"/>
      <c r="AB2" s="295" t="s">
        <v>84</v>
      </c>
      <c r="AC2" s="296"/>
      <c r="AD2" s="301" t="s">
        <v>129</v>
      </c>
      <c r="AE2" s="302"/>
      <c r="AF2" s="305" t="s">
        <v>74</v>
      </c>
      <c r="AG2" s="306"/>
      <c r="AH2" s="303" t="s">
        <v>83</v>
      </c>
      <c r="AI2" s="304"/>
      <c r="AJ2" s="293" t="s">
        <v>116</v>
      </c>
      <c r="AK2" s="294"/>
      <c r="AL2" s="290" t="s">
        <v>87</v>
      </c>
      <c r="AM2" s="291"/>
      <c r="AN2" s="96" t="s">
        <v>88</v>
      </c>
      <c r="AO2" s="228">
        <v>1737</v>
      </c>
    </row>
    <row r="3" spans="1:261" ht="13.5" thickBot="1" x14ac:dyDescent="0.25">
      <c r="A3" s="175"/>
      <c r="B3" s="59" t="s">
        <v>134</v>
      </c>
      <c r="C3" s="88" t="s">
        <v>135</v>
      </c>
      <c r="D3" s="168" t="s">
        <v>136</v>
      </c>
      <c r="E3" s="169" t="s">
        <v>137</v>
      </c>
      <c r="F3" s="87" t="s">
        <v>138</v>
      </c>
      <c r="G3" s="168" t="s">
        <v>139</v>
      </c>
      <c r="H3" s="169" t="s">
        <v>140</v>
      </c>
      <c r="I3" s="85" t="s">
        <v>141</v>
      </c>
      <c r="J3" s="168" t="s">
        <v>142</v>
      </c>
      <c r="K3" s="169" t="s">
        <v>143</v>
      </c>
      <c r="L3" s="86" t="s">
        <v>144</v>
      </c>
      <c r="M3" s="168" t="s">
        <v>145</v>
      </c>
      <c r="N3" s="169" t="s">
        <v>146</v>
      </c>
      <c r="O3" s="85" t="s">
        <v>147</v>
      </c>
      <c r="P3" s="168" t="s">
        <v>148</v>
      </c>
      <c r="Q3" s="169" t="s">
        <v>149</v>
      </c>
      <c r="R3" s="90" t="s">
        <v>150</v>
      </c>
      <c r="S3" s="168" t="s">
        <v>151</v>
      </c>
      <c r="T3" s="169" t="s">
        <v>152</v>
      </c>
      <c r="U3" s="91" t="s">
        <v>153</v>
      </c>
      <c r="V3" s="168" t="s">
        <v>154</v>
      </c>
      <c r="W3" s="169" t="s">
        <v>155</v>
      </c>
      <c r="X3" s="59" t="s">
        <v>156</v>
      </c>
      <c r="Y3" s="88" t="s">
        <v>157</v>
      </c>
      <c r="Z3" s="168" t="s">
        <v>158</v>
      </c>
      <c r="AA3" s="169" t="s">
        <v>159</v>
      </c>
      <c r="AB3" s="93" t="s">
        <v>160</v>
      </c>
      <c r="AC3" s="94" t="s">
        <v>161</v>
      </c>
      <c r="AD3" s="86" t="s">
        <v>162</v>
      </c>
      <c r="AE3" s="165" t="s">
        <v>163</v>
      </c>
      <c r="AF3" s="87" t="s">
        <v>164</v>
      </c>
      <c r="AG3" s="170" t="s">
        <v>165</v>
      </c>
      <c r="AH3" s="84" t="s">
        <v>166</v>
      </c>
      <c r="AI3" s="165" t="s">
        <v>167</v>
      </c>
      <c r="AJ3" s="92" t="s">
        <v>168</v>
      </c>
      <c r="AK3" s="165" t="s">
        <v>169</v>
      </c>
      <c r="AL3" s="97" t="s">
        <v>170</v>
      </c>
      <c r="AM3" s="98" t="s">
        <v>171</v>
      </c>
      <c r="AN3" s="219" t="s">
        <v>172</v>
      </c>
      <c r="AO3" s="229" t="s">
        <v>173</v>
      </c>
      <c r="AP3" s="59" t="s">
        <v>178</v>
      </c>
      <c r="AQ3" s="59" t="s">
        <v>180</v>
      </c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  <c r="IX3" s="60"/>
      <c r="IY3" s="60"/>
      <c r="IZ3" s="60"/>
      <c r="JA3" s="60"/>
    </row>
    <row r="4" spans="1:261" x14ac:dyDescent="0.2">
      <c r="A4" s="175" t="s">
        <v>5</v>
      </c>
      <c r="C4" s="88">
        <f>[1]s01KDR1707!Z13</f>
        <v>7.5702066267782975</v>
      </c>
      <c r="D4" s="168" t="s">
        <v>47</v>
      </c>
      <c r="E4" s="169" t="s">
        <v>46</v>
      </c>
      <c r="F4" s="87">
        <f>[3]s01KDR1707!Z13</f>
        <v>1.1483503280151444</v>
      </c>
      <c r="G4" s="168" t="s">
        <v>47</v>
      </c>
      <c r="H4" s="169" t="s">
        <v>46</v>
      </c>
      <c r="I4" s="85">
        <f>[4]s01KDR1707!Z13</f>
        <v>3.6942193487960879</v>
      </c>
      <c r="J4" s="168" t="s">
        <v>47</v>
      </c>
      <c r="K4" s="169" t="s">
        <v>46</v>
      </c>
      <c r="L4" s="86">
        <f>[5]s01KDR1728!X12</f>
        <v>8.6112015404747044</v>
      </c>
      <c r="M4" s="168" t="s">
        <v>47</v>
      </c>
      <c r="N4" s="169" t="s">
        <v>46</v>
      </c>
      <c r="O4" s="85">
        <f>[6]s01KDR1728!X12</f>
        <v>3.1217010544601735</v>
      </c>
      <c r="P4" s="168" t="s">
        <v>47</v>
      </c>
      <c r="Q4" s="169" t="s">
        <v>46</v>
      </c>
      <c r="R4" s="90">
        <f>[7]s01KDR1724!Z14</f>
        <v>12.472934919856838</v>
      </c>
      <c r="S4" s="168" t="s">
        <v>47</v>
      </c>
      <c r="T4" s="169" t="s">
        <v>46</v>
      </c>
      <c r="U4" s="91">
        <f>[8]s01KDR1724!Z14</f>
        <v>2.7976261621344372</v>
      </c>
      <c r="V4" s="168" t="s">
        <v>47</v>
      </c>
      <c r="W4" s="169" t="s">
        <v>46</v>
      </c>
      <c r="Y4" s="88">
        <f>'[2]s01KDR1711 Банки'!X15</f>
        <v>12.171751716539587</v>
      </c>
      <c r="Z4" s="168" t="s">
        <v>47</v>
      </c>
      <c r="AA4" s="169" t="s">
        <v>46</v>
      </c>
      <c r="AB4" s="93" t="s">
        <v>47</v>
      </c>
      <c r="AC4" s="94" t="s">
        <v>46</v>
      </c>
      <c r="AD4" s="86">
        <f>'[9]s01KDR1711 Банки'!X15</f>
        <v>11.520231096330349</v>
      </c>
      <c r="AE4" s="165" t="s">
        <v>47</v>
      </c>
      <c r="AF4" s="87">
        <f>'[10]s01KDR1711 Банки'!X15</f>
        <v>5.4759064398676189</v>
      </c>
      <c r="AG4" s="165" t="s">
        <v>47</v>
      </c>
      <c r="AH4" s="84">
        <f>[11]s01KDR1722!X15</f>
        <v>15.622140412624836</v>
      </c>
      <c r="AI4" s="165" t="s">
        <v>46</v>
      </c>
      <c r="AJ4" s="92">
        <f>'[12]s01KDR1869 Банки'!X21</f>
        <v>13.643834991008134</v>
      </c>
      <c r="AK4" s="165" t="s">
        <v>46</v>
      </c>
      <c r="AL4" s="97" t="s">
        <v>47</v>
      </c>
      <c r="AM4" s="98" t="s">
        <v>46</v>
      </c>
      <c r="AN4" s="219" t="s">
        <v>47</v>
      </c>
      <c r="AO4" s="229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  <c r="GM4" s="60"/>
      <c r="GN4" s="60"/>
      <c r="GO4" s="60"/>
      <c r="GP4" s="60"/>
      <c r="GQ4" s="60"/>
      <c r="GR4" s="60"/>
      <c r="GS4" s="60"/>
      <c r="GT4" s="60"/>
      <c r="GU4" s="60"/>
      <c r="GV4" s="60"/>
      <c r="GW4" s="60"/>
      <c r="GX4" s="60"/>
      <c r="GY4" s="60"/>
      <c r="GZ4" s="60"/>
      <c r="HA4" s="60"/>
      <c r="HB4" s="60"/>
      <c r="HC4" s="60"/>
      <c r="HD4" s="60"/>
      <c r="HE4" s="60"/>
      <c r="HF4" s="60"/>
      <c r="HG4" s="60"/>
      <c r="HH4" s="60"/>
      <c r="HI4" s="60"/>
      <c r="HJ4" s="60"/>
      <c r="HK4" s="60"/>
      <c r="HL4" s="60"/>
      <c r="HM4" s="60"/>
      <c r="HN4" s="60"/>
      <c r="HO4" s="60"/>
      <c r="HP4" s="60"/>
      <c r="HQ4" s="60"/>
      <c r="HR4" s="60"/>
      <c r="HS4" s="60"/>
      <c r="HT4" s="60"/>
      <c r="HU4" s="60"/>
      <c r="HV4" s="60"/>
      <c r="HW4" s="60"/>
      <c r="HX4" s="60"/>
      <c r="HY4" s="60"/>
      <c r="HZ4" s="60"/>
      <c r="IA4" s="60"/>
      <c r="IB4" s="60"/>
      <c r="IC4" s="60"/>
      <c r="ID4" s="60"/>
      <c r="IE4" s="60"/>
      <c r="IF4" s="60"/>
      <c r="IG4" s="60"/>
      <c r="IH4" s="60"/>
      <c r="II4" s="60"/>
      <c r="IJ4" s="60"/>
      <c r="IK4" s="60"/>
      <c r="IL4" s="60"/>
      <c r="IM4" s="60"/>
      <c r="IN4" s="60"/>
      <c r="IO4" s="60"/>
      <c r="IP4" s="60"/>
      <c r="IQ4" s="60"/>
      <c r="IR4" s="60"/>
      <c r="IS4" s="60"/>
      <c r="IT4" s="60"/>
      <c r="IU4" s="60"/>
      <c r="IV4" s="60"/>
      <c r="IW4" s="60"/>
      <c r="IX4" s="60"/>
      <c r="IY4" s="60"/>
      <c r="IZ4" s="60"/>
      <c r="JA4" s="60"/>
    </row>
    <row r="5" spans="1:261" x14ac:dyDescent="0.2">
      <c r="A5" s="82" t="s">
        <v>91</v>
      </c>
      <c r="B5" s="59" t="s">
        <v>5</v>
      </c>
      <c r="C5" s="88">
        <f>[1]s01KDR1707!Z14</f>
        <v>1.8366316409456527</v>
      </c>
      <c r="D5" s="170">
        <f>C5</f>
        <v>1.8366316409456527</v>
      </c>
      <c r="E5" s="171">
        <f>C7</f>
        <v>9.5404197837660014</v>
      </c>
      <c r="F5" s="87">
        <f>[3]s01KDR1707!Z14</f>
        <v>0.34909917134370866</v>
      </c>
      <c r="G5" s="170">
        <f>F5</f>
        <v>0.34909917134370866</v>
      </c>
      <c r="H5" s="171">
        <f>F7</f>
        <v>1.7075589959058661</v>
      </c>
      <c r="I5" s="85">
        <f>[4]s01KDR1707!Z14</f>
        <v>2.8508118171820063</v>
      </c>
      <c r="J5" s="170">
        <f>I5</f>
        <v>2.8508118171820063</v>
      </c>
      <c r="K5" s="171">
        <f>I7</f>
        <v>6.4690810244354156</v>
      </c>
      <c r="L5" s="86">
        <f>[5]s01KDR1728!X13</f>
        <v>3.1645299595869645</v>
      </c>
      <c r="M5" s="170">
        <f>L5</f>
        <v>3.1645299595869645</v>
      </c>
      <c r="N5" s="171">
        <f>L7</f>
        <v>9.6364360916204337</v>
      </c>
      <c r="O5" s="85">
        <f>[6]s01KDR1728!X13</f>
        <v>0.49831664613980398</v>
      </c>
      <c r="P5" s="170">
        <f>O5</f>
        <v>0.49831664613980398</v>
      </c>
      <c r="Q5" s="171">
        <f>O7</f>
        <v>8.488667573635416</v>
      </c>
      <c r="R5" s="90">
        <f>[7]s01KDR1724!Z15</f>
        <v>7.6816425022993657</v>
      </c>
      <c r="S5" s="170">
        <f>R5</f>
        <v>7.6816425022993657</v>
      </c>
      <c r="T5" s="171">
        <f>R6</f>
        <v>13.960934095443321</v>
      </c>
      <c r="U5" s="91">
        <f>[8]s01KDR1724!Z15</f>
        <v>1.9571085812452671</v>
      </c>
      <c r="V5" s="170">
        <f>U5</f>
        <v>1.9571085812452671</v>
      </c>
      <c r="W5" s="171">
        <f>U6</f>
        <v>3.1150014255499103</v>
      </c>
      <c r="Y5" s="88">
        <f>'[2]s01KDR1711 Банки'!X16</f>
        <v>11.852296612289072</v>
      </c>
      <c r="Z5" s="170">
        <f>Y5</f>
        <v>11.852296612289072</v>
      </c>
      <c r="AA5" s="171">
        <f>Y7</f>
        <v>14.229221059739</v>
      </c>
      <c r="AB5" s="95">
        <f>IF([13]s01KDR1736!D15=0,"-",[13]s01KDR1736!D15)</f>
        <v>6.2200364851803611</v>
      </c>
      <c r="AC5" s="95">
        <f>IF([14]s01KDR1736!D15=0,"-",[14]s01KDR1736!D15)</f>
        <v>2.2210409688051369</v>
      </c>
      <c r="AD5" s="86">
        <f>'[9]s01KDR1711 Банки'!X16</f>
        <v>11.520231096330349</v>
      </c>
      <c r="AE5" s="170">
        <f>AD5</f>
        <v>11.520231096330349</v>
      </c>
      <c r="AF5" s="87">
        <f>'[10]s01KDR1711 Банки'!X16</f>
        <v>5.4759064398676189</v>
      </c>
      <c r="AG5" s="170">
        <f>AF5</f>
        <v>5.4759064398676189</v>
      </c>
      <c r="AH5" s="84">
        <f>[11]s01KDR1722!X16</f>
        <v>0</v>
      </c>
      <c r="AI5" s="171">
        <f>AH7</f>
        <v>15.622140412624836</v>
      </c>
      <c r="AJ5" s="92">
        <f>'[12]s01KDR1869 Банки'!X22</f>
        <v>4.8010817130179522</v>
      </c>
      <c r="AK5" s="166">
        <f>AJ4</f>
        <v>13.643834991008134</v>
      </c>
      <c r="AL5" s="99">
        <f>[15]s01KDR1742!D12</f>
        <v>13.634047617176144</v>
      </c>
      <c r="AM5" s="100">
        <f>[16]s01KDR1742!D12</f>
        <v>14.550202650954928</v>
      </c>
      <c r="AN5" s="220">
        <f>[17]s01KDR1742!D12</f>
        <v>5.8187878988693642</v>
      </c>
      <c r="AO5" s="230">
        <f>'[18]s01KDR1737 по банкам лист 6'!$H$11</f>
        <v>9.3216613286851207</v>
      </c>
      <c r="AP5" s="59" t="s">
        <v>5</v>
      </c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  <c r="IY5" s="60"/>
      <c r="IZ5" s="60"/>
      <c r="JA5" s="60"/>
    </row>
    <row r="6" spans="1:261" ht="21" x14ac:dyDescent="0.2">
      <c r="A6" s="82" t="s">
        <v>186</v>
      </c>
      <c r="B6" s="59" t="s">
        <v>6</v>
      </c>
      <c r="C6" s="88">
        <f>[1]s01KDR1707!Z15</f>
        <v>1.7727459860190566</v>
      </c>
      <c r="D6" s="170">
        <f>C9</f>
        <v>6.0461967218533283</v>
      </c>
      <c r="E6" s="171">
        <f>C11</f>
        <v>9.0012680642034848</v>
      </c>
      <c r="F6" s="87">
        <f>[3]s01KDR1707!Z15</f>
        <v>0.30276292198911176</v>
      </c>
      <c r="G6" s="170">
        <f>F9</f>
        <v>0.86402401916163807</v>
      </c>
      <c r="H6" s="171">
        <f>F11</f>
        <v>1.9411901759336048</v>
      </c>
      <c r="I6" s="85">
        <f>[4]s01KDR1707!Z15</f>
        <v>2.7955522859114716</v>
      </c>
      <c r="J6" s="170">
        <f>I9</f>
        <v>5.1761740218860393</v>
      </c>
      <c r="K6" s="171">
        <f>I11</f>
        <v>7.7887780202999286</v>
      </c>
      <c r="L6" s="86">
        <f>[5]s01KDR1728!X14</f>
        <v>3.0464480058483523</v>
      </c>
      <c r="M6" s="170">
        <f>L9</f>
        <v>7.8298547455481309</v>
      </c>
      <c r="N6" s="171">
        <f>L11</f>
        <v>9.1893532987916533</v>
      </c>
      <c r="O6" s="85">
        <f>[6]s01KDR1728!X14</f>
        <v>0.50702133140814964</v>
      </c>
      <c r="P6" s="170">
        <f>O9</f>
        <v>1.6899609659046571</v>
      </c>
      <c r="Q6" s="171">
        <f>O11</f>
        <v>7.7625014423013727</v>
      </c>
      <c r="R6" s="90">
        <f>[7]s01KDR1724!Z16</f>
        <v>13.960934095443321</v>
      </c>
      <c r="S6" s="170">
        <f>R8</f>
        <v>5.7416700184024902</v>
      </c>
      <c r="T6" s="171">
        <f>R9</f>
        <v>17.215644518963177</v>
      </c>
      <c r="U6" s="91">
        <f>[8]s01KDR1724!Z16</f>
        <v>3.1150014255499103</v>
      </c>
      <c r="V6" s="170">
        <f>U8</f>
        <v>1.6609015602682937</v>
      </c>
      <c r="W6" s="171">
        <f>U9</f>
        <v>4.7126981654495683</v>
      </c>
      <c r="Y6" s="88">
        <f>'[2]s01KDR1711 Банки'!X17</f>
        <v>11.213055657517817</v>
      </c>
      <c r="Z6" s="170">
        <f>Y9</f>
        <v>9.9469882486735433</v>
      </c>
      <c r="AA6" s="171">
        <f>Y11</f>
        <v>15.233127702840228</v>
      </c>
      <c r="AB6" s="95">
        <f>IF([13]s01KDR1736!D16=0,"-",[13]s01KDR1736!D16)</f>
        <v>3.6911971593414608</v>
      </c>
      <c r="AC6" s="95" t="str">
        <f>IF([14]s01KDR1736!D16=0,"-",[14]s01KDR1736!D16)</f>
        <v>-</v>
      </c>
      <c r="AD6" s="86">
        <f>'[9]s01KDR1711 Банки'!X17</f>
        <v>15</v>
      </c>
      <c r="AE6" s="170">
        <f>AD9</f>
        <v>12.089083241360296</v>
      </c>
      <c r="AF6" s="87">
        <f>'[10]s01KDR1711 Банки'!X17</f>
        <v>6.5</v>
      </c>
      <c r="AG6" s="170">
        <f>AF9</f>
        <v>8.0033252736531377</v>
      </c>
      <c r="AH6" s="84">
        <f>[11]s01KDR1722!X17</f>
        <v>0</v>
      </c>
      <c r="AI6" s="171">
        <f>AH11</f>
        <v>15.404810938365207</v>
      </c>
      <c r="AJ6" s="92">
        <f>'[12]s01KDR1869 Банки'!X23</f>
        <v>15.229765642978839</v>
      </c>
      <c r="AK6" s="166">
        <f>AJ6</f>
        <v>15.229765642978839</v>
      </c>
      <c r="AL6" s="99">
        <f>[15]s01KDR1742!D13</f>
        <v>12.169396690607025</v>
      </c>
      <c r="AM6" s="100">
        <f>[16]s01KDR1742!D13</f>
        <v>15.012695256147012</v>
      </c>
      <c r="AN6" s="220">
        <f>[17]s01KDR1742!D13</f>
        <v>5.409388825777925</v>
      </c>
      <c r="AO6" s="230">
        <f>'[18]s01KDR1737 по банкам лист 6'!$H$14</f>
        <v>11.829993686697623</v>
      </c>
      <c r="AP6" s="59" t="s">
        <v>6</v>
      </c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</row>
    <row r="7" spans="1:261" x14ac:dyDescent="0.2">
      <c r="A7" s="82" t="s">
        <v>27</v>
      </c>
      <c r="B7" s="59" t="s">
        <v>8</v>
      </c>
      <c r="C7" s="88">
        <f>[1]s01KDR1707!Z16</f>
        <v>9.5404197837660014</v>
      </c>
      <c r="D7" s="170">
        <f>C13</f>
        <v>0.15158869986437579</v>
      </c>
      <c r="E7" s="171">
        <f>C15</f>
        <v>2.9337074354190875</v>
      </c>
      <c r="F7" s="87">
        <f>[3]s01KDR1707!Z16</f>
        <v>1.7075589959058661</v>
      </c>
      <c r="G7" s="170">
        <f>F13</f>
        <v>1E-3</v>
      </c>
      <c r="H7" s="171">
        <f>F15</f>
        <v>0.01</v>
      </c>
      <c r="I7" s="85">
        <f>[4]s01KDR1707!Z16</f>
        <v>6.4690810244354156</v>
      </c>
      <c r="J7" s="170">
        <f>I13</f>
        <v>0</v>
      </c>
      <c r="K7" s="171">
        <f>I15</f>
        <v>1.0000000000000002E-2</v>
      </c>
      <c r="L7" s="86">
        <f>[5]s01KDR1728!X15</f>
        <v>9.6364360916204337</v>
      </c>
      <c r="M7" s="170">
        <f>L13</f>
        <v>0.97044383696347336</v>
      </c>
      <c r="N7" s="171">
        <f>L15</f>
        <v>3.0970328616320102</v>
      </c>
      <c r="O7" s="85">
        <f>[6]s01KDR1728!X15</f>
        <v>8.488667573635416</v>
      </c>
      <c r="P7" s="170">
        <f>O13</f>
        <v>0.1</v>
      </c>
      <c r="Q7" s="171">
        <f>O15</f>
        <v>0.42005564580138421</v>
      </c>
      <c r="R7" s="90">
        <f>[7]s01KDR1724!Z17</f>
        <v>10.778562142963253</v>
      </c>
      <c r="S7" s="170">
        <f>R11</f>
        <v>0.29916502108121429</v>
      </c>
      <c r="T7" s="171">
        <f>R12</f>
        <v>12.113877433165161</v>
      </c>
      <c r="U7" s="91">
        <f>[8]s01KDR1724!Z17</f>
        <v>3.7699317398162848</v>
      </c>
      <c r="V7" s="170">
        <f>U11</f>
        <v>7.7918737942941664E-3</v>
      </c>
      <c r="W7" s="171">
        <f>U12</f>
        <v>1.9829880067064289E-2</v>
      </c>
      <c r="Y7" s="88">
        <f>'[2]s01KDR1711 Банки'!X18</f>
        <v>14.229221059739</v>
      </c>
      <c r="Z7" s="170">
        <f>Y13</f>
        <v>10.014911415448882</v>
      </c>
      <c r="AA7" s="171">
        <f>Y15</f>
        <v>9.5125943191663627</v>
      </c>
      <c r="AB7" s="95" t="e">
        <f>IF([13]s01KDR1736!D17=0,"-",[13]s01KDR1736!D17)</f>
        <v>#N/A</v>
      </c>
      <c r="AC7" s="95" t="e">
        <f>IF([14]s01KDR1736!D17=0,"-",[14]s01KDR1736!D17)</f>
        <v>#N/A</v>
      </c>
      <c r="AD7" s="86">
        <f>'[9]s01KDR1711 Банки'!X18</f>
        <v>0</v>
      </c>
      <c r="AE7" s="170">
        <f>AD13</f>
        <v>12.949857534650288</v>
      </c>
      <c r="AF7" s="87">
        <f>'[10]s01KDR1711 Банки'!X18</f>
        <v>0</v>
      </c>
      <c r="AG7" s="170">
        <f>AF13</f>
        <v>9.4956675241673434</v>
      </c>
      <c r="AH7" s="84">
        <f>[11]s01KDR1722!X18</f>
        <v>15.622140412624836</v>
      </c>
      <c r="AI7" s="171">
        <f>AH15</f>
        <v>15.408076298999129</v>
      </c>
      <c r="AJ7" s="92">
        <f>'[12]s01KDR1869 Банки'!X24</f>
        <v>6.1296789528131965</v>
      </c>
      <c r="AK7" s="166">
        <f>AJ8</f>
        <v>9.4850406446177598</v>
      </c>
      <c r="AL7" s="99">
        <f>[15]s01KDR1742!D14</f>
        <v>11.348782812464052</v>
      </c>
      <c r="AM7" s="100">
        <f>[16]s01KDR1742!D14</f>
        <v>16.170041245142489</v>
      </c>
      <c r="AN7" s="220">
        <f>[17]s01KDR1742!D14</f>
        <v>7.282960638299909</v>
      </c>
      <c r="AO7" s="230">
        <f>'[18]s01KDR1737 по банкам лист 6'!$H$17</f>
        <v>15.218297723045264</v>
      </c>
      <c r="AP7" s="59" t="s">
        <v>8</v>
      </c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  <c r="IM7" s="60"/>
      <c r="IN7" s="60"/>
      <c r="IO7" s="60"/>
      <c r="IP7" s="60"/>
      <c r="IQ7" s="60"/>
      <c r="IR7" s="60"/>
      <c r="IS7" s="60"/>
      <c r="IT7" s="60"/>
      <c r="IU7" s="60"/>
      <c r="IV7" s="60"/>
      <c r="IW7" s="60"/>
      <c r="IX7" s="60"/>
      <c r="IY7" s="60"/>
      <c r="IZ7" s="60"/>
      <c r="JA7" s="60"/>
    </row>
    <row r="8" spans="1:261" x14ac:dyDescent="0.2">
      <c r="A8" s="175" t="s">
        <v>6</v>
      </c>
      <c r="B8" s="59" t="s">
        <v>110</v>
      </c>
      <c r="C8" s="88">
        <f>[1]s01KDR1707!Z17</f>
        <v>6.8091643760996705</v>
      </c>
      <c r="D8" s="170">
        <f>C17</f>
        <v>0.57506723218031119</v>
      </c>
      <c r="E8" s="171">
        <f>C19</f>
        <v>6.5529020456498248</v>
      </c>
      <c r="F8" s="87">
        <f>[3]s01KDR1707!Z17</f>
        <v>1.2669651492713567</v>
      </c>
      <c r="G8" s="170">
        <f>F17</f>
        <v>2.3655274735863521</v>
      </c>
      <c r="H8" s="171">
        <f>F19</f>
        <v>1.7108156516581834</v>
      </c>
      <c r="I8" s="85">
        <f>[4]s01KDR1707!Z17</f>
        <v>6.0769976035200344</v>
      </c>
      <c r="J8" s="170">
        <f>I17</f>
        <v>3.9063734209393983</v>
      </c>
      <c r="K8" s="171">
        <f>I19</f>
        <v>5.2943532983728074</v>
      </c>
      <c r="L8" s="86">
        <f>[5]s01KDR1728!X16</f>
        <v>8.2359197457350906</v>
      </c>
      <c r="M8" s="170">
        <f>L17</f>
        <v>4.276784413157233</v>
      </c>
      <c r="N8" s="171">
        <f>L19</f>
        <v>6.9195509408677713</v>
      </c>
      <c r="O8" s="85">
        <f>[6]s01KDR1728!X16</f>
        <v>2.5182034106083355</v>
      </c>
      <c r="P8" s="170">
        <f>O17</f>
        <v>0.1694557954745744</v>
      </c>
      <c r="Q8" s="171">
        <f>O19</f>
        <v>3.7589883658264265</v>
      </c>
      <c r="R8" s="90">
        <f>[7]s01KDR1724!Z18</f>
        <v>5.7416700184024902</v>
      </c>
      <c r="S8" s="170">
        <f>R14</f>
        <v>6.7942702515305164</v>
      </c>
      <c r="T8" s="171">
        <f>R15</f>
        <v>12.319082433861118</v>
      </c>
      <c r="U8" s="91">
        <f>[8]s01KDR1724!Z18</f>
        <v>1.6609015602682937</v>
      </c>
      <c r="V8" s="170">
        <f>U14</f>
        <v>2.703063007029022</v>
      </c>
      <c r="W8" s="171">
        <f>U15</f>
        <v>3.4567036328866725</v>
      </c>
      <c r="Y8" s="88">
        <f>'[2]s01KDR1711 Банки'!X19</f>
        <v>10.58727717180709</v>
      </c>
      <c r="Z8" s="170">
        <f>Y17</f>
        <v>8.0528547796977623</v>
      </c>
      <c r="AA8" s="171">
        <f>Y19</f>
        <v>12.018562308709926</v>
      </c>
      <c r="AB8" s="95" t="str">
        <f>IF([13]s01KDR1736!D18=0,"-",[13]s01KDR1736!D18)</f>
        <v>-</v>
      </c>
      <c r="AC8" s="95" t="e">
        <f>IF([14]s01KDR1736!D18=0,"-",[14]s01KDR1736!D18)</f>
        <v>#N/A</v>
      </c>
      <c r="AD8" s="86">
        <f>'[9]s01KDR1711 Банки'!X19</f>
        <v>12.089083241360296</v>
      </c>
      <c r="AE8" s="170">
        <f>AD17</f>
        <v>12.212055403226234</v>
      </c>
      <c r="AF8" s="87">
        <f>'[10]s01KDR1711 Банки'!X19</f>
        <v>8.0033252736531377</v>
      </c>
      <c r="AG8" s="170">
        <f>AF17</f>
        <v>0</v>
      </c>
      <c r="AH8" s="84">
        <f>[11]s01KDR1722!X19</f>
        <v>15.404810938365207</v>
      </c>
      <c r="AI8" s="171">
        <f>AH19</f>
        <v>11.022307706399603</v>
      </c>
      <c r="AJ8" s="92">
        <f>'[12]s01KDR1869 Банки'!X25</f>
        <v>9.4850406446177598</v>
      </c>
      <c r="AK8" s="166">
        <f>AJ10</f>
        <v>12.02301847279668</v>
      </c>
      <c r="AL8" s="99">
        <f>[15]s01KDR1742!D15</f>
        <v>11.077685668378576</v>
      </c>
      <c r="AM8" s="100">
        <f>[16]s01KDR1742!D15</f>
        <v>15.348829120469279</v>
      </c>
      <c r="AN8" s="220">
        <f>[17]s01KDR1742!D15</f>
        <v>5.67660078426408</v>
      </c>
      <c r="AO8" s="230">
        <f>'[18]s01KDR1737 по банкам лист 6'!$H$20</f>
        <v>13.011351523103684</v>
      </c>
      <c r="AP8" s="59" t="s">
        <v>110</v>
      </c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</row>
    <row r="9" spans="1:261" x14ac:dyDescent="0.2">
      <c r="A9" s="82" t="s">
        <v>91</v>
      </c>
      <c r="B9" s="59" t="s">
        <v>10</v>
      </c>
      <c r="C9" s="88">
        <f>[1]s01KDR1707!Z18</f>
        <v>6.0461967218533283</v>
      </c>
      <c r="D9" s="170">
        <f>C21</f>
        <v>1.8283385607047042</v>
      </c>
      <c r="E9" s="171">
        <f>C23</f>
        <v>7.6999342759361831</v>
      </c>
      <c r="F9" s="87">
        <f>[3]s01KDR1707!Z18</f>
        <v>0.86402401916163807</v>
      </c>
      <c r="G9" s="170">
        <f>F21</f>
        <v>0.55902310098650931</v>
      </c>
      <c r="H9" s="171">
        <f>F23</f>
        <v>0.48182815710520771</v>
      </c>
      <c r="I9" s="85">
        <f>[4]s01KDR1707!Z18</f>
        <v>5.1761740218860393</v>
      </c>
      <c r="J9" s="170">
        <f>I21</f>
        <v>5.1785912702663754</v>
      </c>
      <c r="K9" s="171">
        <f>I23</f>
        <v>7.1174388669504243</v>
      </c>
      <c r="L9" s="86">
        <f>[5]s01KDR1728!X17</f>
        <v>7.8298547455481309</v>
      </c>
      <c r="M9" s="170">
        <f>L21</f>
        <v>3.3018298731774989</v>
      </c>
      <c r="N9" s="171">
        <f>L23</f>
        <v>7.7506291692408409</v>
      </c>
      <c r="O9" s="85">
        <f>[6]s01KDR1728!X17</f>
        <v>1.6899609659046571</v>
      </c>
      <c r="P9" s="170">
        <f>O21</f>
        <v>0.36569352883918088</v>
      </c>
      <c r="Q9" s="171">
        <f>O23</f>
        <v>5.2243536980584997</v>
      </c>
      <c r="R9" s="90">
        <f>[7]s01KDR1724!Z19</f>
        <v>17.215644518963177</v>
      </c>
      <c r="S9" s="170">
        <f>R17</f>
        <v>5.5166481196794512</v>
      </c>
      <c r="T9" s="171">
        <f>R18</f>
        <v>14.188277980261006</v>
      </c>
      <c r="U9" s="91">
        <f>[8]s01KDR1724!Z19</f>
        <v>4.7126981654495683</v>
      </c>
      <c r="V9" s="170">
        <f>U17</f>
        <v>2.4005766101975889</v>
      </c>
      <c r="W9" s="171">
        <f>U18</f>
        <v>3.1291425357711815</v>
      </c>
      <c r="Y9" s="88">
        <f>'[2]s01KDR1711 Банки'!X20</f>
        <v>9.9469882486735433</v>
      </c>
      <c r="Z9" s="170">
        <f>Y21</f>
        <v>8.7339966048410567</v>
      </c>
      <c r="AA9" s="171">
        <f>Y23</f>
        <v>12.729852797205458</v>
      </c>
      <c r="AB9" s="95" t="str">
        <f>IF([13]s01KDR1736!D19=0,"-",[13]s01KDR1736!D19)</f>
        <v>-</v>
      </c>
      <c r="AC9" s="95" t="e">
        <f>IF([14]s01KDR1736!D19=0,"-",[14]s01KDR1736!D19)</f>
        <v>#N/A</v>
      </c>
      <c r="AD9" s="86">
        <f>'[9]s01KDR1711 Банки'!X20</f>
        <v>12.089083241360296</v>
      </c>
      <c r="AE9" s="170">
        <f>AD21</f>
        <v>15.663464829456204</v>
      </c>
      <c r="AF9" s="87">
        <f>'[10]s01KDR1711 Банки'!X20</f>
        <v>8.0033252736531377</v>
      </c>
      <c r="AG9" s="170">
        <f>AF21</f>
        <v>0</v>
      </c>
      <c r="AH9" s="84">
        <f>[11]s01KDR1722!X20</f>
        <v>0</v>
      </c>
      <c r="AI9" s="171">
        <f>AH23</f>
        <v>13.113262221980792</v>
      </c>
      <c r="AJ9" s="92">
        <f>'[12]s01KDR1869 Банки'!X26</f>
        <v>0</v>
      </c>
      <c r="AK9" s="166">
        <f>AJ12</f>
        <v>12.626862264774704</v>
      </c>
      <c r="AL9" s="99">
        <f>[15]s01KDR1742!D16</f>
        <v>10.083414264411406</v>
      </c>
      <c r="AM9" s="100">
        <f>[16]s01KDR1742!D16</f>
        <v>15.526949531101675</v>
      </c>
      <c r="AN9" s="220">
        <f>[17]s01KDR1742!D16</f>
        <v>7.6503242864678631</v>
      </c>
      <c r="AO9" s="230">
        <f>'[18]s01KDR1737 по банкам лист 6'!$H$23</f>
        <v>14.844661480531789</v>
      </c>
      <c r="AP9" s="59" t="s">
        <v>10</v>
      </c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/>
      <c r="IJ9" s="60"/>
      <c r="IK9" s="60"/>
      <c r="IL9" s="60"/>
      <c r="IM9" s="60"/>
      <c r="IN9" s="60"/>
      <c r="IO9" s="60"/>
      <c r="IP9" s="60"/>
      <c r="IQ9" s="60"/>
      <c r="IR9" s="60"/>
      <c r="IS9" s="60"/>
      <c r="IT9" s="60"/>
      <c r="IU9" s="60"/>
      <c r="IV9" s="60"/>
      <c r="IW9" s="60"/>
      <c r="IX9" s="60"/>
      <c r="IY9" s="60"/>
      <c r="IZ9" s="60"/>
      <c r="JA9" s="60"/>
    </row>
    <row r="10" spans="1:261" ht="21" x14ac:dyDescent="0.2">
      <c r="A10" s="82" t="s">
        <v>186</v>
      </c>
      <c r="B10" s="59" t="s">
        <v>11</v>
      </c>
      <c r="C10" s="88">
        <f>[1]s01KDR1707!Z19</f>
        <v>6.6170062410366528</v>
      </c>
      <c r="D10" s="170">
        <f>C25</f>
        <v>1.8849961778636952</v>
      </c>
      <c r="E10" s="171">
        <f>C27</f>
        <v>10.58740936218482</v>
      </c>
      <c r="F10" s="87">
        <f>[3]s01KDR1707!Z19</f>
        <v>0.88251526597368168</v>
      </c>
      <c r="G10" s="170">
        <f>F25</f>
        <v>1.8700230154616084</v>
      </c>
      <c r="H10" s="171">
        <f>F27</f>
        <v>1.8534784180168073</v>
      </c>
      <c r="I10" s="85">
        <f>[4]s01KDR1707!Z19</f>
        <v>5.7811288990122609</v>
      </c>
      <c r="J10" s="170">
        <f>I25</f>
        <v>4.6315930910808856</v>
      </c>
      <c r="K10" s="171">
        <f>I27</f>
        <v>8.9332120438840263</v>
      </c>
      <c r="L10" s="86">
        <f>[5]s01KDR1728!X18</f>
        <v>7.2379721438481237</v>
      </c>
      <c r="M10" s="170">
        <f>L25</f>
        <v>5.8322313673036623</v>
      </c>
      <c r="N10" s="171">
        <f>L27</f>
        <v>11.001039593510169</v>
      </c>
      <c r="O10" s="85">
        <f>[6]s01KDR1728!X18</f>
        <v>1.3576431334202719</v>
      </c>
      <c r="P10" s="170">
        <f>O25</f>
        <v>1.1250828016147583</v>
      </c>
      <c r="Q10" s="171">
        <f>O27</f>
        <v>8.5360791263721296</v>
      </c>
      <c r="R10" s="90">
        <f>[7]s01KDR1724!Z20</f>
        <v>3.9323268057259284</v>
      </c>
      <c r="S10" s="170">
        <f>R20</f>
        <v>5.9350960505936703</v>
      </c>
      <c r="T10" s="171">
        <f>R21</f>
        <v>14.000341760078298</v>
      </c>
      <c r="U10" s="91">
        <f>[8]s01KDR1724!Z20</f>
        <v>1.2742649902614946E-2</v>
      </c>
      <c r="V10" s="170">
        <f>U20</f>
        <v>2.7716356894685026</v>
      </c>
      <c r="W10" s="171">
        <f>U21</f>
        <v>5.378393340130283</v>
      </c>
      <c r="Y10" s="88">
        <f>'[2]s01KDR1711 Банки'!X21</f>
        <v>10.972363509614143</v>
      </c>
      <c r="Z10" s="170">
        <f>Y25</f>
        <v>9.2907517620455877</v>
      </c>
      <c r="AA10" s="171">
        <f>Y27</f>
        <v>15.893735423367513</v>
      </c>
      <c r="AB10" s="95" t="e">
        <f>IF([13]s01KDR1736!D20=0,"-",[13]s01KDR1736!D20)</f>
        <v>#N/A</v>
      </c>
      <c r="AC10" s="95" t="e">
        <f>IF([14]s01KDR1736!D20=0,"-",[14]s01KDR1736!D20)</f>
        <v>#N/A</v>
      </c>
      <c r="AD10" s="86">
        <f>'[9]s01KDR1711 Банки'!X21</f>
        <v>11.972772959123947</v>
      </c>
      <c r="AE10" s="170">
        <f>AD25</f>
        <v>13.829664302296401</v>
      </c>
      <c r="AF10" s="87">
        <f>'[10]s01KDR1711 Банки'!X21</f>
        <v>6</v>
      </c>
      <c r="AG10" s="170">
        <f>AF25</f>
        <v>8.9582502855373285</v>
      </c>
      <c r="AH10" s="84">
        <f>[11]s01KDR1722!X21</f>
        <v>0</v>
      </c>
      <c r="AI10" s="171">
        <f>AH27</f>
        <v>0</v>
      </c>
      <c r="AJ10" s="92">
        <f>'[12]s01KDR1869 Банки'!X27</f>
        <v>12.02301847279668</v>
      </c>
      <c r="AK10" s="166">
        <f>AJ14</f>
        <v>15.893735423367508</v>
      </c>
      <c r="AL10" s="99">
        <f>[15]s01KDR1742!D17</f>
        <v>10.186007472194161</v>
      </c>
      <c r="AM10" s="100">
        <f>[16]s01KDR1742!D17</f>
        <v>21.776803483349589</v>
      </c>
      <c r="AN10" s="220">
        <f>[17]s01KDR1742!D17</f>
        <v>7.276710451462459</v>
      </c>
      <c r="AO10" s="230">
        <f>'[18]s01KDR1737 по банкам лист 6'!$H$26</f>
        <v>13.828660292851795</v>
      </c>
      <c r="AP10" s="59" t="s">
        <v>11</v>
      </c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  <c r="HU10" s="60"/>
      <c r="HV10" s="60"/>
      <c r="HW10" s="60"/>
      <c r="HX10" s="60"/>
      <c r="HY10" s="60"/>
      <c r="HZ10" s="60"/>
      <c r="IA10" s="60"/>
      <c r="IB10" s="60"/>
      <c r="IC10" s="60"/>
      <c r="ID10" s="60"/>
      <c r="IE10" s="60"/>
      <c r="IF10" s="60"/>
      <c r="IG10" s="60"/>
      <c r="IH10" s="60"/>
      <c r="II10" s="60"/>
      <c r="IJ10" s="60"/>
      <c r="IK10" s="60"/>
      <c r="IL10" s="60"/>
      <c r="IM10" s="60"/>
      <c r="IN10" s="60"/>
      <c r="IO10" s="60"/>
      <c r="IP10" s="60"/>
      <c r="IQ10" s="60"/>
      <c r="IR10" s="60"/>
      <c r="IS10" s="60"/>
      <c r="IT10" s="60"/>
      <c r="IU10" s="60"/>
      <c r="IV10" s="60"/>
      <c r="IW10" s="60"/>
      <c r="IX10" s="60"/>
      <c r="IY10" s="60"/>
      <c r="IZ10" s="60"/>
      <c r="JA10" s="60"/>
    </row>
    <row r="11" spans="1:261" x14ac:dyDescent="0.2">
      <c r="A11" s="82" t="s">
        <v>27</v>
      </c>
      <c r="B11" s="59" t="s">
        <v>7</v>
      </c>
      <c r="C11" s="88">
        <f>[1]s01KDR1707!Z20</f>
        <v>9.0012680642034848</v>
      </c>
      <c r="D11" s="170">
        <f>C29</f>
        <v>1.0064460176029149</v>
      </c>
      <c r="E11" s="171">
        <f>C31</f>
        <v>10.593126379412039</v>
      </c>
      <c r="F11" s="87">
        <f>[3]s01KDR1707!Z20</f>
        <v>1.9411901759336048</v>
      </c>
      <c r="G11" s="170">
        <f>F29</f>
        <v>1.5010363879949447</v>
      </c>
      <c r="H11" s="171">
        <f>F31</f>
        <v>1.926127986740825</v>
      </c>
      <c r="I11" s="85">
        <f>[4]s01KDR1707!Z20</f>
        <v>7.7887780202999286</v>
      </c>
      <c r="J11" s="170">
        <f>I29</f>
        <v>3.9478269816957243</v>
      </c>
      <c r="K11" s="171">
        <f>I31</f>
        <v>8.4068040606560732</v>
      </c>
      <c r="L11" s="86">
        <f>[5]s01KDR1728!X19</f>
        <v>9.1893532987916533</v>
      </c>
      <c r="M11" s="170">
        <f>L29</f>
        <v>4.3675235236845387</v>
      </c>
      <c r="N11" s="171">
        <f>L31</f>
        <v>10.604697023219506</v>
      </c>
      <c r="O11" s="85">
        <f>[6]s01KDR1728!X19</f>
        <v>7.7625014423013727</v>
      </c>
      <c r="P11" s="170">
        <f>O29</f>
        <v>1.2999999999999999E-3</v>
      </c>
      <c r="Q11" s="171">
        <f>O31</f>
        <v>1</v>
      </c>
      <c r="R11" s="90">
        <f>[7]s01KDR1724!Z21</f>
        <v>0.29916502108121429</v>
      </c>
      <c r="S11" s="170">
        <f>R23</f>
        <v>5.399938818209586</v>
      </c>
      <c r="T11" s="171">
        <f>R24</f>
        <v>17.425119272763208</v>
      </c>
      <c r="U11" s="91">
        <f>[8]s01KDR1724!Z21</f>
        <v>7.7918737942941664E-3</v>
      </c>
      <c r="V11" s="170">
        <f>U23</f>
        <v>2.522346657058756</v>
      </c>
      <c r="W11" s="171">
        <f>U24</f>
        <v>4.8218578983340894</v>
      </c>
      <c r="Y11" s="88">
        <f>'[2]s01KDR1711 Банки'!X22</f>
        <v>15.233127702840228</v>
      </c>
      <c r="Z11" s="170">
        <f>Y29</f>
        <v>8.5094637497510313</v>
      </c>
      <c r="AA11" s="171">
        <f>Y31</f>
        <v>8.5417900819905501</v>
      </c>
      <c r="AB11" s="95" t="str">
        <f>IF([13]s01KDR1736!D21=0,"-",[13]s01KDR1736!D21)</f>
        <v>-</v>
      </c>
      <c r="AC11" s="95" t="e">
        <f>IF([14]s01KDR1736!D21=0,"-",[14]s01KDR1736!D21)</f>
        <v>#N/A</v>
      </c>
      <c r="AD11" s="86">
        <f>'[9]s01KDR1711 Банки'!X22</f>
        <v>0</v>
      </c>
      <c r="AE11" s="170">
        <f>AD29</f>
        <v>14.344105669458788</v>
      </c>
      <c r="AF11" s="87">
        <f>'[10]s01KDR1711 Банки'!X22</f>
        <v>0</v>
      </c>
      <c r="AG11" s="170">
        <f>AF29</f>
        <v>7.268401602940374</v>
      </c>
      <c r="AH11" s="84">
        <f>[11]s01KDR1722!X22</f>
        <v>15.404810938365207</v>
      </c>
      <c r="AI11" s="171">
        <f>AH31</f>
        <v>10.336018135834406</v>
      </c>
      <c r="AJ11" s="92">
        <f>'[12]s01KDR1869 Банки'!X28</f>
        <v>15.226653311849361</v>
      </c>
      <c r="AK11" s="166">
        <f>AJ16</f>
        <v>8.4571821469319914</v>
      </c>
      <c r="AL11" s="99">
        <f>[15]s01KDR1742!D18</f>
        <v>8.7896699642157117</v>
      </c>
      <c r="AM11" s="100">
        <f>[16]s01KDR1742!D18</f>
        <v>15.597753032743435</v>
      </c>
      <c r="AN11" s="220">
        <f>[17]s01KDR1742!D18</f>
        <v>7.5482445730872305</v>
      </c>
      <c r="AO11" s="230">
        <f>'[18]s01KDR1737 по банкам лист 6'!$H$29</f>
        <v>14.328412015037456</v>
      </c>
      <c r="AP11" s="59" t="s">
        <v>7</v>
      </c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</row>
    <row r="12" spans="1:261" x14ac:dyDescent="0.2">
      <c r="A12" s="175" t="s">
        <v>8</v>
      </c>
      <c r="B12" s="59" t="s">
        <v>9</v>
      </c>
      <c r="C12" s="88">
        <f>[1]s01KDR1707!Z21</f>
        <v>0.55590630089496862</v>
      </c>
      <c r="D12" s="170">
        <f>C33</f>
        <v>3.3559597688101555</v>
      </c>
      <c r="E12" s="171">
        <f>C35</f>
        <v>8.7609554160963139</v>
      </c>
      <c r="F12" s="87">
        <f>[3]s01KDR1707!Z21</f>
        <v>1.2796743532828686E-3</v>
      </c>
      <c r="G12" s="170">
        <f>F33</f>
        <v>0.58932138452643212</v>
      </c>
      <c r="H12" s="171">
        <f>F35</f>
        <v>1.2482922871136326</v>
      </c>
      <c r="I12" s="85">
        <f>[4]s01KDR1707!Z21</f>
        <v>1.0000000000000002E-2</v>
      </c>
      <c r="J12" s="170">
        <f>I33</f>
        <v>4.5219293094796296</v>
      </c>
      <c r="K12" s="171">
        <f>I35</f>
        <v>7.8401138862274182</v>
      </c>
      <c r="L12" s="86">
        <f>[5]s01KDR1728!X20</f>
        <v>2.5213417916259999</v>
      </c>
      <c r="M12" s="170">
        <f>L33</f>
        <v>7.5391809418839877</v>
      </c>
      <c r="N12" s="171">
        <f>L35</f>
        <v>8.9896242818225982</v>
      </c>
      <c r="O12" s="85">
        <f>[6]s01KDR1728!X20</f>
        <v>0.10349101973332898</v>
      </c>
      <c r="P12" s="170">
        <f>O33</f>
        <v>2.3775495207691257</v>
      </c>
      <c r="Q12" s="171">
        <f>O35</f>
        <v>3.8024075794894894</v>
      </c>
      <c r="R12" s="90">
        <f>[7]s01KDR1724!Z22</f>
        <v>12.113877433165161</v>
      </c>
      <c r="S12" s="170">
        <f>R26</f>
        <v>5.3485802140298064</v>
      </c>
      <c r="T12" s="171">
        <f>R27</f>
        <v>18.375412892167251</v>
      </c>
      <c r="U12" s="91">
        <f>[8]s01KDR1724!Z22</f>
        <v>1.9829880067064289E-2</v>
      </c>
      <c r="V12" s="170">
        <f>U26</f>
        <v>2.2340611808935416</v>
      </c>
      <c r="W12" s="171">
        <f>U27</f>
        <v>4.7221261282083935</v>
      </c>
      <c r="Y12" s="88">
        <f>'[2]s01KDR1711 Банки'!X23</f>
        <v>9.9929361995906962</v>
      </c>
      <c r="Z12" s="170">
        <f>Y33</f>
        <v>12.557414364557912</v>
      </c>
      <c r="AA12" s="171">
        <f>Y35</f>
        <v>14.751932213270161</v>
      </c>
      <c r="AB12" s="95" t="e">
        <f>IF([13]s01KDR1736!D22=0,"-",[13]s01KDR1736!D22)</f>
        <v>#N/A</v>
      </c>
      <c r="AC12" s="95" t="e">
        <f>IF([14]s01KDR1736!D22=0,"-",[14]s01KDR1736!D22)</f>
        <v>#N/A</v>
      </c>
      <c r="AD12" s="86">
        <f>'[9]s01KDR1711 Банки'!X23</f>
        <v>12.949857534650288</v>
      </c>
      <c r="AE12" s="170">
        <f>AD33</f>
        <v>14.108483674058759</v>
      </c>
      <c r="AF12" s="87">
        <f>'[10]s01KDR1711 Банки'!X23</f>
        <v>9.4956675241673434</v>
      </c>
      <c r="AG12" s="170">
        <f>AF33</f>
        <v>8.7921197661491384</v>
      </c>
      <c r="AH12" s="84">
        <f>[11]s01KDR1722!X23</f>
        <v>15.408076298999129</v>
      </c>
      <c r="AI12" s="171">
        <f>AH35</f>
        <v>9.658196096918191</v>
      </c>
      <c r="AJ12" s="92">
        <f>'[12]s01KDR1869 Банки'!X29</f>
        <v>12.626862264774704</v>
      </c>
      <c r="AK12" s="166">
        <f>AJ18</f>
        <v>15.434082677974864</v>
      </c>
      <c r="AL12" s="99">
        <f>[15]s01KDR1742!D19</f>
        <v>12.293131054423981</v>
      </c>
      <c r="AM12" s="100">
        <f>[16]s01KDR1742!D19</f>
        <v>16.070056563630818</v>
      </c>
      <c r="AN12" s="220">
        <f>[17]s01KDR1742!D19</f>
        <v>8.1712615062874239</v>
      </c>
      <c r="AO12" s="230">
        <f>'[18]s01KDR1737 по банкам лист 6'!$H$32</f>
        <v>14.407134413481977</v>
      </c>
      <c r="AP12" s="59" t="s">
        <v>9</v>
      </c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  <c r="IT12" s="60"/>
      <c r="IU12" s="60"/>
      <c r="IV12" s="60"/>
      <c r="IW12" s="60"/>
      <c r="IX12" s="60"/>
      <c r="IY12" s="60"/>
      <c r="IZ12" s="60"/>
      <c r="JA12" s="60"/>
    </row>
    <row r="13" spans="1:261" x14ac:dyDescent="0.2">
      <c r="A13" s="82" t="s">
        <v>91</v>
      </c>
      <c r="B13" s="59" t="s">
        <v>13</v>
      </c>
      <c r="C13" s="88">
        <f>[1]s01KDR1707!Z22</f>
        <v>0.15158869986437579</v>
      </c>
      <c r="D13" s="170">
        <f>C37</f>
        <v>1.778808918852212</v>
      </c>
      <c r="E13" s="171">
        <f>C39</f>
        <v>7.1260858377433225</v>
      </c>
      <c r="F13" s="87">
        <f>[3]s01KDR1707!Z22</f>
        <v>1E-3</v>
      </c>
      <c r="G13" s="170">
        <f>F37</f>
        <v>0.91103520196680299</v>
      </c>
      <c r="H13" s="171">
        <f>F39</f>
        <v>0.75763863799066677</v>
      </c>
      <c r="I13" s="85">
        <f>[4]s01KDR1707!Z22</f>
        <v>0</v>
      </c>
      <c r="J13" s="170">
        <f>I37</f>
        <v>1.9362113856490826</v>
      </c>
      <c r="K13" s="171">
        <f>I39</f>
        <v>0</v>
      </c>
      <c r="L13" s="86">
        <f>[5]s01KDR1728!X21</f>
        <v>0.97044383696347336</v>
      </c>
      <c r="M13" s="170">
        <f>L37</f>
        <v>1.477137704313916</v>
      </c>
      <c r="N13" s="171">
        <f>L39</f>
        <v>7.2426830422956288</v>
      </c>
      <c r="O13" s="85">
        <f>[6]s01KDR1728!X21</f>
        <v>0.1</v>
      </c>
      <c r="P13" s="170">
        <f>O37</f>
        <v>2.0387018514012256</v>
      </c>
      <c r="Q13" s="171">
        <f>O39</f>
        <v>1.5962231450937292</v>
      </c>
      <c r="R13" s="90">
        <f>[7]s01KDR1724!Z23</f>
        <v>8.9829001600260678</v>
      </c>
      <c r="S13" s="170">
        <f>R29</f>
        <v>2.4265180977041045</v>
      </c>
      <c r="T13" s="171">
        <f>R30</f>
        <v>15.599379300178382</v>
      </c>
      <c r="U13" s="91">
        <f>[8]s01KDR1724!Z23</f>
        <v>3.1585185054862048</v>
      </c>
      <c r="V13" s="170">
        <f>U29</f>
        <v>1.9170442508855521</v>
      </c>
      <c r="W13" s="171">
        <f>U30</f>
        <v>2.6518249254241026</v>
      </c>
      <c r="Y13" s="88">
        <f>'[2]s01KDR1711 Банки'!X24</f>
        <v>10.014911415448882</v>
      </c>
      <c r="Z13" s="170">
        <f>Y37</f>
        <v>11.114457561841677</v>
      </c>
      <c r="AA13" s="171">
        <f>Y39</f>
        <v>4.4436841651000192</v>
      </c>
      <c r="AB13" s="95" t="e">
        <f>IF([13]s01KDR1736!D23=0,"-",[13]s01KDR1736!D23)</f>
        <v>#N/A</v>
      </c>
      <c r="AC13" s="95" t="e">
        <f>IF([14]s01KDR1736!D23=0,"-",[14]s01KDR1736!D23)</f>
        <v>#N/A</v>
      </c>
      <c r="AD13" s="86">
        <f>'[9]s01KDR1711 Банки'!X24</f>
        <v>12.949857534650288</v>
      </c>
      <c r="AE13" s="170">
        <f>AD37</f>
        <v>11.212602300235567</v>
      </c>
      <c r="AF13" s="87">
        <f>'[10]s01KDR1711 Банки'!X24</f>
        <v>9.4956675241673434</v>
      </c>
      <c r="AG13" s="170">
        <f>AF37</f>
        <v>8.8443502345888945</v>
      </c>
      <c r="AH13" s="84">
        <f>[11]s01KDR1722!X24</f>
        <v>0</v>
      </c>
      <c r="AI13" s="171">
        <f>AH39</f>
        <v>0</v>
      </c>
      <c r="AJ13" s="92">
        <f>'[12]s01KDR1869 Банки'!X30</f>
        <v>0</v>
      </c>
      <c r="AK13" s="166">
        <f>AJ20</f>
        <v>4.4436841651000165</v>
      </c>
      <c r="AL13" s="99">
        <f>[15]s01KDR1742!D20</f>
        <v>11.714062330452725</v>
      </c>
      <c r="AM13" s="100">
        <f>[16]s01KDR1742!D20</f>
        <v>17.27974512097812</v>
      </c>
      <c r="AN13" s="220">
        <f>[17]s01KDR1742!D20</f>
        <v>9.011572968076786</v>
      </c>
      <c r="AO13" s="230">
        <f>'[18]s01KDR1737 по банкам лист 6'!$H$35</f>
        <v>8.8291716639098752</v>
      </c>
      <c r="AP13" s="59" t="s">
        <v>13</v>
      </c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</row>
    <row r="14" spans="1:261" ht="21" x14ac:dyDescent="0.2">
      <c r="A14" s="82" t="s">
        <v>186</v>
      </c>
      <c r="B14" s="59" t="s">
        <v>12</v>
      </c>
      <c r="C14" s="88">
        <f>[1]s01KDR1707!Z23</f>
        <v>0.12326949064966228</v>
      </c>
      <c r="D14" s="170">
        <f>C41</f>
        <v>1.1755577881924866</v>
      </c>
      <c r="E14" s="171">
        <f>C43</f>
        <v>15.169077909255657</v>
      </c>
      <c r="F14" s="87">
        <f>[3]s01KDR1707!Z23</f>
        <v>0</v>
      </c>
      <c r="G14" s="170">
        <f>F41</f>
        <v>1.284434035139463</v>
      </c>
      <c r="H14" s="171">
        <f>F43</f>
        <v>2.0037634300986729</v>
      </c>
      <c r="I14" s="85">
        <f>[4]s01KDR1707!Z23</f>
        <v>0</v>
      </c>
      <c r="J14" s="170">
        <f>I41</f>
        <v>2.6107856627811064</v>
      </c>
      <c r="K14" s="171">
        <f>I43</f>
        <v>7.8252906179790909</v>
      </c>
      <c r="L14" s="86">
        <f>[5]s01KDR1728!X22</f>
        <v>1.0060755492520219</v>
      </c>
      <c r="M14" s="170">
        <f>L41</f>
        <v>1.0684539443185177</v>
      </c>
      <c r="N14" s="171">
        <f>L43</f>
        <v>15.274533562090213</v>
      </c>
      <c r="O14" s="85">
        <f>[6]s01KDR1728!X22</f>
        <v>9.9999999999999978E-2</v>
      </c>
      <c r="P14" s="170">
        <f>O41</f>
        <v>1.2489248407290736</v>
      </c>
      <c r="Q14" s="171">
        <f>O43</f>
        <v>0.99890827285766259</v>
      </c>
      <c r="R14" s="90">
        <f>[7]s01KDR1724!Z24</f>
        <v>6.7942702515305164</v>
      </c>
      <c r="S14" s="170">
        <f>R32</f>
        <v>2.018002644761212</v>
      </c>
      <c r="T14" s="171">
        <f>R33</f>
        <v>20.058218252598021</v>
      </c>
      <c r="U14" s="91">
        <f>[8]s01KDR1724!Z24</f>
        <v>2.703063007029022</v>
      </c>
      <c r="V14" s="170">
        <f>U32</f>
        <v>1.5791431533426321</v>
      </c>
      <c r="W14" s="171">
        <f>U33</f>
        <v>5.3746221470346587</v>
      </c>
      <c r="Y14" s="88">
        <f>'[2]s01KDR1711 Банки'!X25</f>
        <v>10.742339389190523</v>
      </c>
      <c r="Z14" s="170">
        <f>Y41</f>
        <v>8.0408852445545911</v>
      </c>
      <c r="AA14" s="171">
        <f>Y43</f>
        <v>12.560270882140667</v>
      </c>
      <c r="AB14" s="95" t="e">
        <f>IF([13]s01KDR1736!D24=0,"-",[13]s01KDR1736!D24)</f>
        <v>#N/A</v>
      </c>
      <c r="AC14" s="95" t="e">
        <f>IF([14]s01KDR1736!D24=0,"-",[14]s01KDR1736!D24)</f>
        <v>#N/A</v>
      </c>
      <c r="AD14" s="86">
        <f>'[9]s01KDR1711 Банки'!X25</f>
        <v>13.379137138104452</v>
      </c>
      <c r="AE14" s="170">
        <f>AD41</f>
        <v>9.645989518336151</v>
      </c>
      <c r="AF14" s="87">
        <f>'[10]s01KDR1711 Банки'!X25</f>
        <v>9.4609102062555124</v>
      </c>
      <c r="AG14" s="170">
        <f>AF41</f>
        <v>0</v>
      </c>
      <c r="AH14" s="84">
        <f>[11]s01KDR1722!X25</f>
        <v>0</v>
      </c>
      <c r="AI14" s="171">
        <f>AH43</f>
        <v>0</v>
      </c>
      <c r="AJ14" s="92">
        <f>'[12]s01KDR1869 Банки'!X31</f>
        <v>15.893735423367508</v>
      </c>
      <c r="AK14" s="166">
        <f>AJ22</f>
        <v>12.560270882140669</v>
      </c>
      <c r="AL14" s="99">
        <f>[15]s01KDR1742!D21</f>
        <v>9.7806307445182483</v>
      </c>
      <c r="AM14" s="100">
        <f>[16]s01KDR1742!D21</f>
        <v>21.548746727799742</v>
      </c>
      <c r="AN14" s="220">
        <f>[17]s01KDR1742!D21</f>
        <v>5.1100436248907757</v>
      </c>
      <c r="AO14" s="230">
        <f>'[18]s01KDR1737 по банкам лист 6'!$H$38</f>
        <v>9.5770838569864409</v>
      </c>
      <c r="AP14" s="59" t="s">
        <v>12</v>
      </c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  <c r="IT14" s="60"/>
      <c r="IU14" s="60"/>
      <c r="IV14" s="60"/>
      <c r="IW14" s="60"/>
      <c r="IX14" s="60"/>
      <c r="IY14" s="60"/>
      <c r="IZ14" s="60"/>
      <c r="JA14" s="60"/>
    </row>
    <row r="15" spans="1:261" x14ac:dyDescent="0.2">
      <c r="A15" s="82" t="s">
        <v>27</v>
      </c>
      <c r="B15" s="59" t="s">
        <v>14</v>
      </c>
      <c r="C15" s="88">
        <f>[1]s01KDR1707!Z24</f>
        <v>2.9337074354190875</v>
      </c>
      <c r="D15" s="170">
        <f>C45</f>
        <v>1.7334951120535584</v>
      </c>
      <c r="E15" s="171">
        <f>C47</f>
        <v>15.113957673430622</v>
      </c>
      <c r="F15" s="87">
        <f>[3]s01KDR1707!Z24</f>
        <v>0.01</v>
      </c>
      <c r="G15" s="170">
        <f>F45</f>
        <v>0</v>
      </c>
      <c r="H15" s="171">
        <f>F47</f>
        <v>0.21423517384588081</v>
      </c>
      <c r="I15" s="85">
        <f>[4]s01KDR1707!Z24</f>
        <v>1.0000000000000002E-2</v>
      </c>
      <c r="J15" s="170">
        <f>I45</f>
        <v>3.9547996101017149</v>
      </c>
      <c r="K15" s="171">
        <f>I47</f>
        <v>2.8907931928734918</v>
      </c>
      <c r="L15" s="86">
        <f>[5]s01KDR1728!X23</f>
        <v>3.0970328616320102</v>
      </c>
      <c r="M15" s="170">
        <f>L45</f>
        <v>4.2025324469768917</v>
      </c>
      <c r="N15" s="171">
        <f>L47</f>
        <v>15.193855640493748</v>
      </c>
      <c r="O15" s="85">
        <f>[6]s01KDR1728!X23</f>
        <v>0.42005564580138421</v>
      </c>
      <c r="P15" s="170">
        <f>O45</f>
        <v>0.98344173138809665</v>
      </c>
      <c r="Q15" s="171">
        <f>O47</f>
        <v>0.3</v>
      </c>
      <c r="R15" s="90">
        <f>[7]s01KDR1724!Z25</f>
        <v>12.319082433861118</v>
      </c>
      <c r="S15" s="170">
        <f>R35</f>
        <v>8.8294403816445808</v>
      </c>
      <c r="T15" s="171">
        <f>R36</f>
        <v>17.513554744641052</v>
      </c>
      <c r="U15" s="91">
        <f>[8]s01KDR1724!Z25</f>
        <v>3.4567036328866725</v>
      </c>
      <c r="V15" s="170">
        <f>U35</f>
        <v>3.0739940555240328</v>
      </c>
      <c r="W15" s="171">
        <f>U36</f>
        <v>4.7767775255163025</v>
      </c>
      <c r="Y15" s="88">
        <f>'[2]s01KDR1711 Банки'!X26</f>
        <v>9.5125943191663627</v>
      </c>
      <c r="Z15" s="170">
        <f>Y45</f>
        <v>9.2502765531061222</v>
      </c>
      <c r="AA15" s="171">
        <f>Y47</f>
        <v>10.470741963519982</v>
      </c>
      <c r="AB15" s="95" t="str">
        <f>IF([13]s01KDR1736!D25=0,"-",[13]s01KDR1736!D25)</f>
        <v>-</v>
      </c>
      <c r="AC15" s="95" t="e">
        <f>IF([14]s01KDR1736!D25=0,"-",[14]s01KDR1736!D25)</f>
        <v>#N/A</v>
      </c>
      <c r="AD15" s="86">
        <f>'[9]s01KDR1711 Банки'!X26</f>
        <v>0</v>
      </c>
      <c r="AE15" s="170">
        <f>AD45</f>
        <v>13.404198348020874</v>
      </c>
      <c r="AF15" s="87">
        <f>'[10]s01KDR1711 Банки'!X26</f>
        <v>0</v>
      </c>
      <c r="AG15" s="170">
        <f>AF45</f>
        <v>8.2975583329724856</v>
      </c>
      <c r="AH15" s="84">
        <f>[11]s01KDR1722!X26</f>
        <v>15.408076298999129</v>
      </c>
      <c r="AI15" s="171">
        <f>AH47</f>
        <v>0</v>
      </c>
      <c r="AJ15" s="92">
        <f>'[12]s01KDR1869 Банки'!X32</f>
        <v>0</v>
      </c>
      <c r="AK15" s="166">
        <f>AJ24</f>
        <v>10.470741963519984</v>
      </c>
      <c r="AL15" s="99">
        <f>[15]s01KDR1742!D22</f>
        <v>10.936158821518813</v>
      </c>
      <c r="AM15" s="100">
        <f>[16]s01KDR1742!D22</f>
        <v>15.210271866725705</v>
      </c>
      <c r="AN15" s="220">
        <f>[17]s01KDR1742!D22</f>
        <v>7.9668296054739178</v>
      </c>
      <c r="AO15" s="230" t="str">
        <f>'[18]s01KDR1737 по банкам лист 6'!$H$41</f>
        <v>0,00</v>
      </c>
      <c r="AP15" s="59" t="s">
        <v>14</v>
      </c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  <c r="IW15" s="60"/>
      <c r="IX15" s="60"/>
      <c r="IY15" s="60"/>
      <c r="IZ15" s="60"/>
      <c r="JA15" s="60"/>
    </row>
    <row r="16" spans="1:261" x14ac:dyDescent="0.2">
      <c r="A16" s="175" t="s">
        <v>110</v>
      </c>
      <c r="B16" s="59" t="s">
        <v>15</v>
      </c>
      <c r="C16" s="88">
        <f>[1]s01KDR1707!Z25</f>
        <v>0.76127552124864206</v>
      </c>
      <c r="D16" s="170">
        <f>C49</f>
        <v>2.6379504851929867</v>
      </c>
      <c r="E16" s="171">
        <f>C51</f>
        <v>8.9840464694889661</v>
      </c>
      <c r="F16" s="87">
        <f>[3]s01KDR1707!Z25</f>
        <v>2.1355621607716517</v>
      </c>
      <c r="G16" s="170">
        <f>F49</f>
        <v>1.3708922097941671</v>
      </c>
      <c r="H16" s="171">
        <f>F51</f>
        <v>1.6841410668036745</v>
      </c>
      <c r="I16" s="85">
        <f>[4]s01KDR1707!Z25</f>
        <v>3.9711113138890481</v>
      </c>
      <c r="J16" s="170">
        <f>I49</f>
        <v>2.1117083644623809</v>
      </c>
      <c r="K16" s="171">
        <f>I51</f>
        <v>5.2763323362446846</v>
      </c>
      <c r="L16" s="86">
        <f>[5]s01KDR1728!X24</f>
        <v>4.8674007479144077</v>
      </c>
      <c r="M16" s="170">
        <f>L49</f>
        <v>7.6225331715295299</v>
      </c>
      <c r="N16" s="171">
        <f>L51</f>
        <v>10.053114053866659</v>
      </c>
      <c r="O16" s="85">
        <f>[6]s01KDR1728!X24</f>
        <v>0.18424977298739903</v>
      </c>
      <c r="P16" s="170">
        <f>O49</f>
        <v>0.97351041111941183</v>
      </c>
      <c r="Q16" s="171">
        <f>O51</f>
        <v>3.7234887197555784</v>
      </c>
      <c r="R16" s="90">
        <f>[7]s01KDR1724!Z26</f>
        <v>7.4280361825691621</v>
      </c>
      <c r="S16" s="170">
        <f>R38</f>
        <v>4.5827426964588067</v>
      </c>
      <c r="T16" s="171">
        <f>R39</f>
        <v>12.945407037721884</v>
      </c>
      <c r="U16" s="91">
        <f>[8]s01KDR1724!Z26</f>
        <v>2.6528060452611806</v>
      </c>
      <c r="V16" s="170">
        <f>U38</f>
        <v>2.3692779429024364</v>
      </c>
      <c r="W16" s="171">
        <f>U39</f>
        <v>4.7100936889008773</v>
      </c>
      <c r="Y16" s="88">
        <f>'[2]s01KDR1711 Банки'!X27</f>
        <v>8.2723650986613109</v>
      </c>
      <c r="Z16" s="170">
        <f>Y49</f>
        <v>13.113166329875215</v>
      </c>
      <c r="AA16" s="171">
        <f>Y51</f>
        <v>11.941572752449552</v>
      </c>
      <c r="AB16" s="95" t="str">
        <f>IF([13]s01KDR1736!D26=0,"-",[13]s01KDR1736!D26)</f>
        <v>-</v>
      </c>
      <c r="AC16" s="95" t="e">
        <f>IF([14]s01KDR1736!D26=0,"-",[14]s01KDR1736!D26)</f>
        <v>#N/A</v>
      </c>
      <c r="AD16" s="86">
        <f>'[9]s01KDR1711 Банки'!X27</f>
        <v>12.212055403226234</v>
      </c>
      <c r="AE16" s="170">
        <f>AD49</f>
        <v>13.980946472196672</v>
      </c>
      <c r="AF16" s="87">
        <f>'[10]s01KDR1711 Банки'!X27</f>
        <v>0</v>
      </c>
      <c r="AG16" s="170">
        <f>AF49</f>
        <v>8.4192028948218347</v>
      </c>
      <c r="AH16" s="84">
        <f>[11]s01KDR1722!X27</f>
        <v>11.022307706399603</v>
      </c>
      <c r="AI16" s="171">
        <f>AH51</f>
        <v>0</v>
      </c>
      <c r="AJ16" s="92">
        <f>'[12]s01KDR1869 Банки'!X33</f>
        <v>8.4571821469319914</v>
      </c>
      <c r="AK16" s="166">
        <f>AJ26</f>
        <v>11.941572752449549</v>
      </c>
      <c r="AL16" s="99">
        <f>[15]s01KDR1742!D23</f>
        <v>13.503228225004275</v>
      </c>
      <c r="AM16" s="100">
        <f>[16]s01KDR1742!D23</f>
        <v>14.864575908275498</v>
      </c>
      <c r="AN16" s="220">
        <f>[17]s01KDR1742!D23</f>
        <v>9.1013136498866274</v>
      </c>
      <c r="AO16" s="230">
        <f>'[18]s01KDR1737 по банкам лист 6'!$H$44</f>
        <v>13.44871157639747</v>
      </c>
      <c r="AP16" s="59" t="s">
        <v>15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</row>
    <row r="17" spans="1:261" x14ac:dyDescent="0.2">
      <c r="A17" s="82" t="s">
        <v>91</v>
      </c>
      <c r="B17" s="59" t="s">
        <v>16</v>
      </c>
      <c r="C17" s="88">
        <f>[1]s01KDR1707!Z26</f>
        <v>0.57506723218031119</v>
      </c>
      <c r="D17" s="170">
        <f>C53</f>
        <v>0.9723618994181763</v>
      </c>
      <c r="E17" s="171">
        <f>C55</f>
        <v>6.5427319459022053</v>
      </c>
      <c r="F17" s="87">
        <f>[3]s01KDR1707!Z26</f>
        <v>2.3655274735863521</v>
      </c>
      <c r="G17" s="170">
        <f>F53</f>
        <v>0.25758627092896469</v>
      </c>
      <c r="H17" s="171">
        <f>F55</f>
        <v>1.9969157821403267</v>
      </c>
      <c r="I17" s="85">
        <f>[4]s01KDR1707!Z26</f>
        <v>3.9063734209393983</v>
      </c>
      <c r="J17" s="170">
        <f>I53</f>
        <v>3.7410351115560214</v>
      </c>
      <c r="K17" s="171">
        <f>I55</f>
        <v>7.1367445867991552</v>
      </c>
      <c r="L17" s="86">
        <f>[5]s01KDR1728!X25</f>
        <v>4.276784413157233</v>
      </c>
      <c r="M17" s="170">
        <f>L53</f>
        <v>4.0794828927512805</v>
      </c>
      <c r="N17" s="171">
        <f>L55</f>
        <v>6.6971392860847629</v>
      </c>
      <c r="O17" s="85">
        <f>[6]s01KDR1728!X25</f>
        <v>0.1694557954745744</v>
      </c>
      <c r="P17" s="170">
        <f>O53</f>
        <v>0.30180404968598989</v>
      </c>
      <c r="Q17" s="171">
        <f>O55</f>
        <v>5.515886181403844</v>
      </c>
      <c r="R17" s="90">
        <f>[7]s01KDR1724!Z27</f>
        <v>5.5166481196794512</v>
      </c>
      <c r="S17" s="170">
        <f>R41</f>
        <v>1.6324521300051944</v>
      </c>
      <c r="T17" s="171">
        <f>R42</f>
        <v>13.574079693398556</v>
      </c>
      <c r="U17" s="91">
        <f>[8]s01KDR1724!Z27</f>
        <v>2.4005766101975889</v>
      </c>
      <c r="V17" s="170">
        <f>U41</f>
        <v>1.0372641083013892</v>
      </c>
      <c r="W17" s="171">
        <f>U42</f>
        <v>4.5107142367094166</v>
      </c>
      <c r="Y17" s="88">
        <f>'[2]s01KDR1711 Банки'!X28</f>
        <v>8.0528547796977623</v>
      </c>
      <c r="Z17" s="170">
        <f>Y53</f>
        <v>12.211779275652042</v>
      </c>
      <c r="AA17" s="171">
        <f>Y55</f>
        <v>12.149476469861655</v>
      </c>
      <c r="AB17" s="95" t="e">
        <f>IF([13]s01KDR1736!D27=0,"-",[13]s01KDR1736!D27)</f>
        <v>#N/A</v>
      </c>
      <c r="AC17" s="95" t="e">
        <f>IF([14]s01KDR1736!D27=0,"-",[14]s01KDR1736!D27)</f>
        <v>#N/A</v>
      </c>
      <c r="AD17" s="86">
        <f>'[9]s01KDR1711 Банки'!X28</f>
        <v>12.212055403226234</v>
      </c>
      <c r="AE17" s="170">
        <f>AD53</f>
        <v>14.547480958620485</v>
      </c>
      <c r="AF17" s="87">
        <f>'[10]s01KDR1711 Банки'!X28</f>
        <v>0</v>
      </c>
      <c r="AG17" s="170">
        <f>AF53</f>
        <v>9.0216750411167261</v>
      </c>
      <c r="AH17" s="84">
        <f>[11]s01KDR1722!X28</f>
        <v>0</v>
      </c>
      <c r="AI17" s="171">
        <f>AH55</f>
        <v>15.9</v>
      </c>
      <c r="AJ17" s="92">
        <f>'[12]s01KDR1869 Банки'!X34</f>
        <v>10.593617506437758</v>
      </c>
      <c r="AK17" s="166">
        <f>AJ28</f>
        <v>12.124708119482731</v>
      </c>
      <c r="AL17" s="99">
        <f>[15]s01KDR1742!D24</f>
        <v>13.2620020333071</v>
      </c>
      <c r="AM17" s="100">
        <f>[16]s01KDR1742!D24</f>
        <v>16.472438284799896</v>
      </c>
      <c r="AN17" s="220">
        <f>[17]s01KDR1742!D24</f>
        <v>6.7773734544250059</v>
      </c>
      <c r="AO17" s="230">
        <f>'[18]s01KDR1737 по банкам лист 6'!$H$47</f>
        <v>14.672205019369459</v>
      </c>
      <c r="AP17" s="59" t="s">
        <v>16</v>
      </c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60"/>
      <c r="IJ17" s="60"/>
      <c r="IK17" s="60"/>
      <c r="IL17" s="60"/>
      <c r="IM17" s="60"/>
      <c r="IN17" s="60"/>
      <c r="IO17" s="60"/>
      <c r="IP17" s="60"/>
      <c r="IQ17" s="60"/>
      <c r="IR17" s="60"/>
      <c r="IS17" s="60"/>
      <c r="IT17" s="60"/>
      <c r="IU17" s="60"/>
      <c r="IV17" s="60"/>
      <c r="IW17" s="60"/>
      <c r="IX17" s="60"/>
      <c r="IY17" s="60"/>
      <c r="IZ17" s="60"/>
      <c r="JA17" s="60"/>
    </row>
    <row r="18" spans="1:261" ht="21" x14ac:dyDescent="0.2">
      <c r="A18" s="82" t="s">
        <v>186</v>
      </c>
      <c r="B18" s="59" t="s">
        <v>17</v>
      </c>
      <c r="C18" s="88">
        <f>[1]s01KDR1707!Z27</f>
        <v>1.5963461744562957</v>
      </c>
      <c r="D18" s="170">
        <f>C57</f>
        <v>1.0552680133180394</v>
      </c>
      <c r="E18" s="171">
        <f>C59</f>
        <v>7.0654216266537464</v>
      </c>
      <c r="F18" s="87">
        <f>[3]s01KDR1707!Z27</f>
        <v>2.4863173080450305</v>
      </c>
      <c r="G18" s="170">
        <f>F57</f>
        <v>1.50273572014141</v>
      </c>
      <c r="H18" s="171">
        <f>F59</f>
        <v>3.1091457338273689</v>
      </c>
      <c r="I18" s="85">
        <f>[4]s01KDR1707!Z27</f>
        <v>3.4356450969362977</v>
      </c>
      <c r="J18" s="170">
        <f>I57</f>
        <v>4.4101809873866618</v>
      </c>
      <c r="K18" s="171">
        <f>I59</f>
        <v>9.3942982134316129</v>
      </c>
      <c r="L18" s="86">
        <f>[5]s01KDR1728!X26</f>
        <v>4.3823309760943232</v>
      </c>
      <c r="M18" s="170">
        <f>L57</f>
        <v>5.0813570748328738</v>
      </c>
      <c r="N18" s="171">
        <f>L59</f>
        <v>7.2299749330141703</v>
      </c>
      <c r="O18" s="85">
        <f>[6]s01KDR1728!X26</f>
        <v>0.25094073025362085</v>
      </c>
      <c r="P18" s="170">
        <f>O57</f>
        <v>0.76399799577778593</v>
      </c>
      <c r="Q18" s="171">
        <f>O59</f>
        <v>2</v>
      </c>
      <c r="R18" s="90">
        <f>[7]s01KDR1724!Z28</f>
        <v>14.188277980261006</v>
      </c>
      <c r="S18" s="170">
        <f>R44</f>
        <v>3.8183642108663367</v>
      </c>
      <c r="T18" s="171">
        <f>R45</f>
        <v>17.364442816823452</v>
      </c>
      <c r="U18" s="91">
        <f>[8]s01KDR1724!Z28</f>
        <v>3.1291425357711815</v>
      </c>
      <c r="V18" s="170">
        <f>U44</f>
        <v>1.3984025795924495</v>
      </c>
      <c r="W18" s="171">
        <f>U45</f>
        <v>3.4880592626474725</v>
      </c>
      <c r="Y18" s="88">
        <f>'[2]s01KDR1711 Банки'!X29</f>
        <v>9.7525435227777848</v>
      </c>
      <c r="Z18" s="170">
        <f>Y57</f>
        <v>9.9775326203508587</v>
      </c>
      <c r="AA18" s="171">
        <f>Y59</f>
        <v>8.093492773356882</v>
      </c>
      <c r="AB18" s="95" t="e">
        <f>IF([13]s01KDR1736!D28=0,"-",[13]s01KDR1736!D28)</f>
        <v>#N/A</v>
      </c>
      <c r="AC18" s="95" t="e">
        <f>IF([14]s01KDR1736!D28=0,"-",[14]s01KDR1736!D28)</f>
        <v>#N/A</v>
      </c>
      <c r="AD18" s="86">
        <f>'[9]s01KDR1711 Банки'!X29</f>
        <v>12.039904478537395</v>
      </c>
      <c r="AE18" s="170">
        <f>AD57</f>
        <v>13.167465606184217</v>
      </c>
      <c r="AF18" s="87">
        <f>'[10]s01KDR1711 Банки'!X29</f>
        <v>0</v>
      </c>
      <c r="AG18" s="170">
        <f>AF57</f>
        <v>7.7144568149360202</v>
      </c>
      <c r="AH18" s="84">
        <f>[11]s01KDR1722!X29</f>
        <v>0</v>
      </c>
      <c r="AI18" s="171">
        <f>AH59</f>
        <v>0</v>
      </c>
      <c r="AJ18" s="92">
        <f>'[12]s01KDR1869 Банки'!X35</f>
        <v>15.434082677974864</v>
      </c>
      <c r="AK18" s="166">
        <f>AJ30</f>
        <v>8.0934927733568802</v>
      </c>
      <c r="AL18" s="99">
        <f>[15]s01KDR1742!D25</f>
        <v>12.507675815246818</v>
      </c>
      <c r="AM18" s="100">
        <f>[16]s01KDR1742!D25</f>
        <v>20.372587426970526</v>
      </c>
      <c r="AN18" s="220">
        <f>[17]s01KDR1742!D25</f>
        <v>8.5085857466916455</v>
      </c>
      <c r="AO18" s="230">
        <f>'[18]s01KDR1737 по банкам лист 6'!$H$50</f>
        <v>8.8459846706105836</v>
      </c>
      <c r="AP18" s="59" t="s">
        <v>17</v>
      </c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  <c r="IT18" s="60"/>
      <c r="IU18" s="60"/>
      <c r="IV18" s="60"/>
      <c r="IW18" s="60"/>
      <c r="IX18" s="60"/>
      <c r="IY18" s="60"/>
      <c r="IZ18" s="60"/>
      <c r="JA18" s="60"/>
    </row>
    <row r="19" spans="1:261" x14ac:dyDescent="0.2">
      <c r="A19" s="82" t="s">
        <v>27</v>
      </c>
      <c r="B19" s="59" t="s">
        <v>20</v>
      </c>
      <c r="C19" s="88">
        <f>[1]s01KDR1707!Z28</f>
        <v>6.5529020456498248</v>
      </c>
      <c r="D19" s="170">
        <f>C61</f>
        <v>0.3970708968155291</v>
      </c>
      <c r="E19" s="171">
        <f>C63</f>
        <v>0</v>
      </c>
      <c r="F19" s="87">
        <f>[3]s01KDR1707!Z28</f>
        <v>1.7108156516581834</v>
      </c>
      <c r="G19" s="170">
        <f>F61</f>
        <v>0</v>
      </c>
      <c r="H19" s="171">
        <f>F63</f>
        <v>0</v>
      </c>
      <c r="I19" s="85">
        <f>[4]s01KDR1707!Z28</f>
        <v>5.2943532983728074</v>
      </c>
      <c r="J19" s="170">
        <f>I61</f>
        <v>3.3155099160553876</v>
      </c>
      <c r="K19" s="171">
        <f>I63</f>
        <v>0</v>
      </c>
      <c r="L19" s="86">
        <f>[5]s01KDR1728!X27</f>
        <v>6.9195509408677713</v>
      </c>
      <c r="M19" s="170">
        <f>L61</f>
        <v>2.1660996192887723</v>
      </c>
      <c r="N19" s="171">
        <f>L63</f>
        <v>0</v>
      </c>
      <c r="O19" s="85">
        <f>[6]s01KDR1728!X27</f>
        <v>3.7589883658264265</v>
      </c>
      <c r="P19" s="170">
        <f>O61</f>
        <v>0.3</v>
      </c>
      <c r="Q19" s="171">
        <f>O63</f>
        <v>0</v>
      </c>
      <c r="R19" s="90">
        <f>[7]s01KDR1724!Z29</f>
        <v>8.5465803836169414</v>
      </c>
      <c r="S19" s="170">
        <f>R47</f>
        <v>2.8469182783530882</v>
      </c>
      <c r="T19" s="171" t="e">
        <f>R48</f>
        <v>#N/A</v>
      </c>
      <c r="U19" s="91">
        <f>[8]s01KDR1724!Z29</f>
        <v>5.0674278731352436</v>
      </c>
      <c r="V19" s="170" t="e">
        <f>U47</f>
        <v>#N/A</v>
      </c>
      <c r="W19" s="171" t="e">
        <f>U48</f>
        <v>#N/A</v>
      </c>
      <c r="Y19" s="88">
        <f>'[2]s01KDR1711 Банки'!X30</f>
        <v>12.018562308709926</v>
      </c>
      <c r="Z19" s="170">
        <f>Y61</f>
        <v>15.292385254167833</v>
      </c>
      <c r="AA19" s="171">
        <f>Y63</f>
        <v>0</v>
      </c>
      <c r="AB19" s="95" t="e">
        <f>IF([13]s01KDR1736!D29=0,"-",[13]s01KDR1736!D29)</f>
        <v>#N/A</v>
      </c>
      <c r="AC19" s="95" t="e">
        <f>IF([14]s01KDR1736!D29=0,"-",[14]s01KDR1736!D29)</f>
        <v>#N/A</v>
      </c>
      <c r="AD19" s="86">
        <f>'[9]s01KDR1711 Банки'!X30</f>
        <v>0</v>
      </c>
      <c r="AE19" s="170">
        <f>AD61</f>
        <v>0</v>
      </c>
      <c r="AF19" s="87">
        <f>'[10]s01KDR1711 Банки'!X30</f>
        <v>0</v>
      </c>
      <c r="AG19" s="170">
        <f>AF61</f>
        <v>0</v>
      </c>
      <c r="AH19" s="84">
        <f>[11]s01KDR1722!X30</f>
        <v>11.022307706399603</v>
      </c>
      <c r="AI19" s="171">
        <f>AH63</f>
        <v>0</v>
      </c>
      <c r="AJ19" s="92">
        <f>'[12]s01KDR1869 Банки'!X36</f>
        <v>17.936175637393767</v>
      </c>
      <c r="AK19" s="166">
        <f>AJ32</f>
        <v>0</v>
      </c>
      <c r="AL19" s="99">
        <f>[15]s01KDR1742!D26</f>
        <v>15.469769574998253</v>
      </c>
      <c r="AM19" s="100">
        <f>[16]s01KDR1742!D26</f>
        <v>17.550012563854935</v>
      </c>
      <c r="AN19" s="220">
        <f>[17]s01KDR1742!D26</f>
        <v>0</v>
      </c>
      <c r="AO19" s="230" t="str">
        <f>'[18]s01KDR1737 по банкам лист 6'!$H$53</f>
        <v>0,00</v>
      </c>
      <c r="AP19" s="59" t="s">
        <v>20</v>
      </c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  <c r="IT19" s="60"/>
      <c r="IU19" s="60"/>
      <c r="IV19" s="60"/>
      <c r="IW19" s="60"/>
      <c r="IX19" s="60"/>
      <c r="IY19" s="60"/>
      <c r="IZ19" s="60"/>
      <c r="JA19" s="60"/>
    </row>
    <row r="20" spans="1:261" x14ac:dyDescent="0.2">
      <c r="A20" s="175" t="s">
        <v>10</v>
      </c>
      <c r="B20" s="59" t="s">
        <v>19</v>
      </c>
      <c r="C20" s="88">
        <f>[1]s01KDR1707!Z29</f>
        <v>2.4750600018485613</v>
      </c>
      <c r="D20" s="170">
        <f>C65</f>
        <v>1.3323559851956392</v>
      </c>
      <c r="E20" s="171">
        <f>C67</f>
        <v>9.9527473689131973</v>
      </c>
      <c r="F20" s="87">
        <f>[3]s01KDR1707!Z29</f>
        <v>0.55798078088172209</v>
      </c>
      <c r="G20" s="170">
        <f>F65</f>
        <v>0.77227851475172549</v>
      </c>
      <c r="H20" s="171">
        <f>F67</f>
        <v>3.9446250480649385</v>
      </c>
      <c r="I20" s="85">
        <f>[4]s01KDR1707!Z29</f>
        <v>5.4667243136991157</v>
      </c>
      <c r="J20" s="170">
        <f>I65</f>
        <v>2.9951089759932716</v>
      </c>
      <c r="K20" s="171">
        <f>I67</f>
        <v>9.0000000000000036</v>
      </c>
      <c r="L20" s="86">
        <f>[5]s01KDR1728!X28</f>
        <v>4.1729474181850028</v>
      </c>
      <c r="M20" s="170">
        <f>L65</f>
        <v>1.3673308979738954</v>
      </c>
      <c r="N20" s="171">
        <f>L67</f>
        <v>9.1794710375351212</v>
      </c>
      <c r="O20" s="85">
        <f>[6]s01KDR1728!X28</f>
        <v>0.38962260248515646</v>
      </c>
      <c r="P20" s="170">
        <f>O65</f>
        <v>1.2312546580862316</v>
      </c>
      <c r="Q20" s="171">
        <f>O67</f>
        <v>10.709492700502583</v>
      </c>
      <c r="R20" s="90">
        <f>[7]s01KDR1724!Z30</f>
        <v>5.9350960505936703</v>
      </c>
      <c r="S20" s="170">
        <f>R50</f>
        <v>2.850609209904706</v>
      </c>
      <c r="T20" s="171">
        <f>R51</f>
        <v>18.636701921475073</v>
      </c>
      <c r="U20" s="91">
        <f>[8]s01KDR1724!Z30</f>
        <v>2.7716356894685026</v>
      </c>
      <c r="V20" s="170">
        <f>U50</f>
        <v>2.1676064740920382</v>
      </c>
      <c r="W20" s="171">
        <f>U51</f>
        <v>4.5247562704114372</v>
      </c>
      <c r="Y20" s="88">
        <f>'[2]s01KDR1711 Банки'!X31</f>
        <v>8.8277592578011888</v>
      </c>
      <c r="Z20" s="170">
        <f>Y65</f>
        <v>15.383501164739602</v>
      </c>
      <c r="AA20" s="171">
        <f>Y67</f>
        <v>4.2708788542909462</v>
      </c>
      <c r="AB20" s="95" t="e">
        <f>IF([13]s01KDR1736!D30=0,"-",[13]s01KDR1736!D30)</f>
        <v>#N/A</v>
      </c>
      <c r="AC20" s="95" t="e">
        <f>IF([14]s01KDR1736!D30=0,"-",[14]s01KDR1736!D30)</f>
        <v>#N/A</v>
      </c>
      <c r="AD20" s="86">
        <f>'[9]s01KDR1711 Банки'!X31</f>
        <v>15.663464829456204</v>
      </c>
      <c r="AE20" s="170">
        <f>AD65</f>
        <v>19.238931623732274</v>
      </c>
      <c r="AF20" s="87">
        <f>'[10]s01KDR1711 Банки'!X31</f>
        <v>0</v>
      </c>
      <c r="AG20" s="170">
        <f>AF65</f>
        <v>11.430093047315291</v>
      </c>
      <c r="AH20" s="84">
        <f>[11]s01KDR1722!X31</f>
        <v>13.113262221980792</v>
      </c>
      <c r="AI20" s="171">
        <f>AH67</f>
        <v>0</v>
      </c>
      <c r="AJ20" s="92">
        <f>'[12]s01KDR1869 Банки'!X37</f>
        <v>4.4436841651000165</v>
      </c>
      <c r="AK20" s="166">
        <f>AJ34</f>
        <v>4.2708788542909462</v>
      </c>
      <c r="AL20" s="99">
        <f>[15]s01KDR1742!D27</f>
        <v>14.869417192099405</v>
      </c>
      <c r="AM20" s="100">
        <f>[16]s01KDR1742!D27</f>
        <v>15.035715208132967</v>
      </c>
      <c r="AN20" s="220">
        <f>[17]s01KDR1742!D27</f>
        <v>8.3178482882942042</v>
      </c>
      <c r="AO20" s="230" t="str">
        <f>'[18]s01KDR1737 по банкам лист 6'!$H$56</f>
        <v>0,00</v>
      </c>
      <c r="AP20" s="59" t="s">
        <v>19</v>
      </c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  <c r="II20" s="60"/>
      <c r="IJ20" s="60"/>
      <c r="IK20" s="60"/>
      <c r="IL20" s="60"/>
      <c r="IM20" s="60"/>
      <c r="IN20" s="60"/>
      <c r="IO20" s="60"/>
      <c r="IP20" s="60"/>
      <c r="IQ20" s="60"/>
      <c r="IR20" s="60"/>
      <c r="IS20" s="60"/>
      <c r="IT20" s="60"/>
      <c r="IU20" s="60"/>
      <c r="IV20" s="60"/>
      <c r="IW20" s="60"/>
      <c r="IX20" s="60"/>
      <c r="IY20" s="60"/>
      <c r="IZ20" s="60"/>
      <c r="JA20" s="60"/>
    </row>
    <row r="21" spans="1:261" x14ac:dyDescent="0.2">
      <c r="A21" s="82" t="s">
        <v>91</v>
      </c>
      <c r="B21" s="59" t="s">
        <v>18</v>
      </c>
      <c r="C21" s="88">
        <f>[1]s01KDR1707!Z30</f>
        <v>1.8283385607047042</v>
      </c>
      <c r="D21" s="170">
        <f>C69</f>
        <v>1.2713458320022202</v>
      </c>
      <c r="E21" s="171">
        <f>C71</f>
        <v>7.3930557844985731</v>
      </c>
      <c r="F21" s="87">
        <f>[3]s01KDR1707!Z30</f>
        <v>0.55902310098650931</v>
      </c>
      <c r="G21" s="170">
        <f>F69</f>
        <v>1.2548238692883764</v>
      </c>
      <c r="H21" s="171">
        <f>F71</f>
        <v>2.0937749327263173</v>
      </c>
      <c r="I21" s="85">
        <f>[4]s01KDR1707!Z30</f>
        <v>5.1785912702663754</v>
      </c>
      <c r="J21" s="170">
        <f>I69</f>
        <v>2.1716413502078642</v>
      </c>
      <c r="K21" s="171">
        <f>I71</f>
        <v>5.9270444235334132</v>
      </c>
      <c r="L21" s="86">
        <f>[5]s01KDR1728!X29</f>
        <v>3.3018298731774989</v>
      </c>
      <c r="M21" s="170">
        <f>L69</f>
        <v>5.1881933248627359</v>
      </c>
      <c r="N21" s="171">
        <f>L71</f>
        <v>7.4017135403640761</v>
      </c>
      <c r="O21" s="85">
        <f>[6]s01KDR1728!X29</f>
        <v>0.36569352883918088</v>
      </c>
      <c r="P21" s="170">
        <f>O69</f>
        <v>1.1640405171873816</v>
      </c>
      <c r="Q21" s="171">
        <f>O71</f>
        <v>6.6947501384211412</v>
      </c>
      <c r="R21" s="90">
        <f>[7]s01KDR1724!Z31</f>
        <v>14.000341760078298</v>
      </c>
      <c r="S21" s="170">
        <f>R53</f>
        <v>2.7728333662578719</v>
      </c>
      <c r="T21" s="171">
        <f>R54</f>
        <v>16.551889441419934</v>
      </c>
      <c r="U21" s="91">
        <f>[8]s01KDR1724!Z31</f>
        <v>5.378393340130283</v>
      </c>
      <c r="V21" s="170">
        <f>U53</f>
        <v>1.8429545590837508</v>
      </c>
      <c r="W21" s="171">
        <f>U54</f>
        <v>4.1325132074868529</v>
      </c>
      <c r="Y21" s="88">
        <f>'[2]s01KDR1711 Банки'!X32</f>
        <v>8.7339966048410567</v>
      </c>
      <c r="Z21" s="170">
        <f>Y69</f>
        <v>16.189280128923539</v>
      </c>
      <c r="AA21" s="171">
        <f>Y71</f>
        <v>15.320306943613707</v>
      </c>
      <c r="AB21" s="95" t="str">
        <f>IF([13]s01KDR1736!D31=0,"-",[13]s01KDR1736!D31)</f>
        <v>-</v>
      </c>
      <c r="AC21" s="95" t="e">
        <f>IF([14]s01KDR1736!D31=0,"-",[14]s01KDR1736!D31)</f>
        <v>#N/A</v>
      </c>
      <c r="AD21" s="86">
        <f>'[9]s01KDR1711 Банки'!X32</f>
        <v>15.663464829456204</v>
      </c>
      <c r="AE21" s="170">
        <f>AD69</f>
        <v>25</v>
      </c>
      <c r="AF21" s="87">
        <f>'[10]s01KDR1711 Банки'!X32</f>
        <v>0</v>
      </c>
      <c r="AG21" s="170">
        <f>AF69</f>
        <v>9.9221483893610891</v>
      </c>
      <c r="AH21" s="84">
        <f>[11]s01KDR1722!X32</f>
        <v>0</v>
      </c>
      <c r="AI21" s="171">
        <f>AH71</f>
        <v>12.919091139233062</v>
      </c>
      <c r="AJ21" s="92">
        <f>'[12]s01KDR1869 Банки'!X38</f>
        <v>0</v>
      </c>
      <c r="AK21" s="166">
        <f>AJ36</f>
        <v>18.740075096819442</v>
      </c>
      <c r="AL21" s="99">
        <f>[15]s01KDR1742!D28</f>
        <v>15.355525928661713</v>
      </c>
      <c r="AM21" s="100">
        <f>[16]s01KDR1742!D28</f>
        <v>16.199431488129729</v>
      </c>
      <c r="AN21" s="220">
        <f>[17]s01KDR1742!D28</f>
        <v>8.084673133311485</v>
      </c>
      <c r="AO21" s="230">
        <f>'[18]s01KDR1737 по банкам лист 6'!$H$59</f>
        <v>15.93311474489183</v>
      </c>
      <c r="AP21" s="59" t="s">
        <v>18</v>
      </c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  <c r="II21" s="60"/>
      <c r="IJ21" s="60"/>
      <c r="IK21" s="60"/>
      <c r="IL21" s="60"/>
      <c r="IM21" s="60"/>
      <c r="IN21" s="60"/>
      <c r="IO21" s="60"/>
      <c r="IP21" s="60"/>
      <c r="IQ21" s="60"/>
      <c r="IR21" s="60"/>
      <c r="IS21" s="60"/>
      <c r="IT21" s="60"/>
      <c r="IU21" s="60"/>
      <c r="IV21" s="60"/>
      <c r="IW21" s="60"/>
      <c r="IX21" s="60"/>
      <c r="IY21" s="60"/>
      <c r="IZ21" s="60"/>
      <c r="JA21" s="60"/>
    </row>
    <row r="22" spans="1:261" ht="21" x14ac:dyDescent="0.2">
      <c r="A22" s="82" t="s">
        <v>186</v>
      </c>
      <c r="B22" s="59" t="s">
        <v>21</v>
      </c>
      <c r="C22" s="88">
        <f>[1]s01KDR1707!Z31</f>
        <v>1.1754218182904266</v>
      </c>
      <c r="D22" s="170">
        <f>C73</f>
        <v>7.1958146487294465</v>
      </c>
      <c r="E22" s="171">
        <f>C75</f>
        <v>11.533361816545325</v>
      </c>
      <c r="F22" s="87">
        <f>[3]s01KDR1707!Z31</f>
        <v>0.38932598713656347</v>
      </c>
      <c r="G22" s="170">
        <f>F73</f>
        <v>1.8940465161189004</v>
      </c>
      <c r="H22" s="171">
        <f>F75</f>
        <v>2.8330659570780998</v>
      </c>
      <c r="I22" s="85">
        <f>[4]s01KDR1707!Z31</f>
        <v>4.9179888407229075</v>
      </c>
      <c r="J22" s="170">
        <f>I73</f>
        <v>5.18</v>
      </c>
      <c r="K22" s="171">
        <f>I75</f>
        <v>6.2429937608921957</v>
      </c>
      <c r="L22" s="86">
        <f>[5]s01KDR1728!X30</f>
        <v>2.5432707992663568</v>
      </c>
      <c r="M22" s="170">
        <f>L73</f>
        <v>7.1958146487294465</v>
      </c>
      <c r="N22" s="171">
        <f>L75</f>
        <v>12.636290409172078</v>
      </c>
      <c r="O22" s="85">
        <f>[6]s01KDR1728!X30</f>
        <v>0.35939006270474988</v>
      </c>
      <c r="P22" s="170">
        <f>O73</f>
        <v>0</v>
      </c>
      <c r="Q22" s="171">
        <f>O75</f>
        <v>2.8491842738030466</v>
      </c>
      <c r="R22" s="90">
        <f>[7]s01KDR1724!Z32</f>
        <v>15.025580724066884</v>
      </c>
      <c r="S22" s="170">
        <f>R56</f>
        <v>5.2167269672356253</v>
      </c>
      <c r="T22" s="171">
        <f>R57</f>
        <v>19.900949939883077</v>
      </c>
      <c r="U22" s="91">
        <f>[8]s01KDR1724!Z32</f>
        <v>4.2518277914750691</v>
      </c>
      <c r="V22" s="170">
        <f>U56</f>
        <v>1.5908064237047137</v>
      </c>
      <c r="W22" s="171">
        <f>U57</f>
        <v>3.86685042178686</v>
      </c>
      <c r="Y22" s="88">
        <f>'[2]s01KDR1711 Банки'!X33</f>
        <v>9.5238835986906967</v>
      </c>
      <c r="Z22" s="170">
        <f>Y73</f>
        <v>14.106788962403256</v>
      </c>
      <c r="AA22" s="171">
        <f>Y75</f>
        <v>16.948815829105371</v>
      </c>
      <c r="AB22" s="95" t="e">
        <f>IF([13]s01KDR1736!D32=0,"-",[13]s01KDR1736!D32)</f>
        <v>#N/A</v>
      </c>
      <c r="AC22" s="95" t="e">
        <f>IF([14]s01KDR1736!D32=0,"-",[14]s01KDR1736!D32)</f>
        <v>#N/A</v>
      </c>
      <c r="AD22" s="86">
        <f>'[9]s01KDR1711 Банки'!X33</f>
        <v>14.963272072161574</v>
      </c>
      <c r="AE22" s="170">
        <f>AD73</f>
        <v>17.166762093518312</v>
      </c>
      <c r="AF22" s="87">
        <f>'[10]s01KDR1711 Банки'!X33</f>
        <v>0</v>
      </c>
      <c r="AG22" s="170">
        <f>AF73</f>
        <v>10.311328456420885</v>
      </c>
      <c r="AH22" s="84">
        <f>[11]s01KDR1722!X33</f>
        <v>0</v>
      </c>
      <c r="AI22" s="171">
        <f>AH75</f>
        <v>0</v>
      </c>
      <c r="AJ22" s="92">
        <f>'[12]s01KDR1869 Банки'!X39</f>
        <v>12.560270882140669</v>
      </c>
      <c r="AK22" s="166">
        <f>AJ38</f>
        <v>16.948815829105367</v>
      </c>
      <c r="AL22" s="99">
        <f>[15]s01KDR1742!D29</f>
        <v>16.05874474750938</v>
      </c>
      <c r="AM22" s="100">
        <f>[16]s01KDR1742!D29</f>
        <v>18.94100147203752</v>
      </c>
      <c r="AN22" s="220">
        <f>[17]s01KDR1742!D29</f>
        <v>9.3300284781557448</v>
      </c>
      <c r="AO22" s="230">
        <f>'[18]s01KDR1737 по банкам лист 6'!$H$62</f>
        <v>13.875158338269859</v>
      </c>
      <c r="AP22" s="59" t="s">
        <v>21</v>
      </c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0"/>
      <c r="IH22" s="60"/>
      <c r="II22" s="60"/>
      <c r="IJ22" s="60"/>
      <c r="IK22" s="60"/>
      <c r="IL22" s="60"/>
      <c r="IM22" s="60"/>
      <c r="IN22" s="60"/>
      <c r="IO22" s="60"/>
      <c r="IP22" s="60"/>
      <c r="IQ22" s="60"/>
      <c r="IR22" s="60"/>
      <c r="IS22" s="60"/>
      <c r="IT22" s="60"/>
      <c r="IU22" s="60"/>
      <c r="IV22" s="60"/>
      <c r="IW22" s="60"/>
      <c r="IX22" s="60"/>
      <c r="IY22" s="60"/>
      <c r="IZ22" s="60"/>
      <c r="JA22" s="60"/>
    </row>
    <row r="23" spans="1:261" x14ac:dyDescent="0.2">
      <c r="A23" s="82" t="s">
        <v>27</v>
      </c>
      <c r="B23" s="59" t="s">
        <v>23</v>
      </c>
      <c r="C23" s="88">
        <f>[1]s01KDR1707!Z32</f>
        <v>7.6999342759361831</v>
      </c>
      <c r="D23" s="170">
        <f>C77</f>
        <v>0</v>
      </c>
      <c r="E23" s="171">
        <f>C79</f>
        <v>0</v>
      </c>
      <c r="F23" s="87">
        <f>[3]s01KDR1707!Z32</f>
        <v>0.48182815710520771</v>
      </c>
      <c r="G23" s="170">
        <f>F77</f>
        <v>0</v>
      </c>
      <c r="H23" s="171">
        <f>F79</f>
        <v>0</v>
      </c>
      <c r="I23" s="85">
        <f>[4]s01KDR1707!Z32</f>
        <v>7.1174388669504243</v>
      </c>
      <c r="J23" s="170">
        <f>I77</f>
        <v>0</v>
      </c>
      <c r="K23" s="171">
        <f>I79</f>
        <v>0</v>
      </c>
      <c r="L23" s="86">
        <f>[5]s01KDR1728!X31</f>
        <v>7.7506291692408409</v>
      </c>
      <c r="M23" s="170">
        <f>L77</f>
        <v>0</v>
      </c>
      <c r="N23" s="171">
        <f>L79</f>
        <v>0</v>
      </c>
      <c r="O23" s="85">
        <f>[6]s01KDR1728!X31</f>
        <v>5.2243536980584997</v>
      </c>
      <c r="P23" s="170">
        <f>O77</f>
        <v>0</v>
      </c>
      <c r="Q23" s="171">
        <f>O79</f>
        <v>0</v>
      </c>
      <c r="R23" s="90">
        <f>[7]s01KDR1724!Z33</f>
        <v>5.399938818209586</v>
      </c>
      <c r="S23" s="170">
        <f>R59</f>
        <v>4.75</v>
      </c>
      <c r="T23" s="171" t="e">
        <f>R60</f>
        <v>#N/A</v>
      </c>
      <c r="U23" s="91">
        <f>[8]s01KDR1724!Z33</f>
        <v>2.522346657058756</v>
      </c>
      <c r="V23" s="170">
        <f>U59</f>
        <v>2</v>
      </c>
      <c r="W23" s="171" t="e">
        <f>U60</f>
        <v>#N/A</v>
      </c>
      <c r="Y23" s="88">
        <f>'[2]s01KDR1711 Банки'!X34</f>
        <v>12.729852797205458</v>
      </c>
      <c r="Z23" s="170">
        <f>Y77</f>
        <v>14.694790592425095</v>
      </c>
      <c r="AA23" s="171">
        <f>Y79</f>
        <v>0</v>
      </c>
      <c r="AB23" s="95" t="e">
        <f>IF([13]s01KDR1736!D33=0,"-",[13]s01KDR1736!D33)</f>
        <v>#N/A</v>
      </c>
      <c r="AC23" s="95" t="e">
        <f>IF([14]s01KDR1736!D33=0,"-",[14]s01KDR1736!D33)</f>
        <v>#N/A</v>
      </c>
      <c r="AD23" s="86">
        <f>'[9]s01KDR1711 Банки'!X34</f>
        <v>0</v>
      </c>
      <c r="AE23" s="170">
        <f>AD77</f>
        <v>13</v>
      </c>
      <c r="AF23" s="87">
        <f>'[10]s01KDR1711 Банки'!X34</f>
        <v>0</v>
      </c>
      <c r="AG23" s="170">
        <f>AF77</f>
        <v>9</v>
      </c>
      <c r="AH23" s="84">
        <f>[11]s01KDR1722!X34</f>
        <v>13.113262221980792</v>
      </c>
      <c r="AI23" s="171">
        <f>AH79</f>
        <v>0</v>
      </c>
      <c r="AJ23" s="92">
        <f>'[12]s01KDR1869 Банки'!X40</f>
        <v>17.900000000000002</v>
      </c>
      <c r="AK23" s="166">
        <f>AJ40</f>
        <v>0</v>
      </c>
      <c r="AL23" s="99">
        <f>[15]s01KDR1742!D30</f>
        <v>19.885169001307787</v>
      </c>
      <c r="AM23" s="100">
        <f>[16]s01KDR1742!D30</f>
        <v>10.570476404366515</v>
      </c>
      <c r="AN23" s="220">
        <f>[17]s01KDR1742!D30</f>
        <v>9</v>
      </c>
      <c r="AO23" s="230">
        <f>'[18]s01KDR1737 по банкам лист 6'!$H$65</f>
        <v>10.570476404366513</v>
      </c>
      <c r="AP23" s="59" t="s">
        <v>23</v>
      </c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60"/>
      <c r="HT23" s="60"/>
      <c r="HU23" s="60"/>
      <c r="HV23" s="60"/>
      <c r="HW23" s="60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60"/>
      <c r="II23" s="60"/>
      <c r="IJ23" s="60"/>
      <c r="IK23" s="60"/>
      <c r="IL23" s="60"/>
      <c r="IM23" s="60"/>
      <c r="IN23" s="60"/>
      <c r="IO23" s="60"/>
      <c r="IP23" s="60"/>
      <c r="IQ23" s="60"/>
      <c r="IR23" s="60"/>
      <c r="IS23" s="60"/>
      <c r="IT23" s="60"/>
      <c r="IU23" s="60"/>
      <c r="IV23" s="60"/>
      <c r="IW23" s="60"/>
      <c r="IX23" s="60"/>
      <c r="IY23" s="60"/>
      <c r="IZ23" s="60"/>
      <c r="JA23" s="60"/>
    </row>
    <row r="24" spans="1:261" x14ac:dyDescent="0.2">
      <c r="A24" s="175" t="s">
        <v>11</v>
      </c>
      <c r="B24" s="59" t="s">
        <v>24</v>
      </c>
      <c r="C24" s="88">
        <f>[1]s01KDR1707!Z33</f>
        <v>2.2388311481860201</v>
      </c>
      <c r="D24" s="170">
        <f>C81</f>
        <v>2.7170378329626095</v>
      </c>
      <c r="E24" s="171">
        <f>C83</f>
        <v>14.427236588687474</v>
      </c>
      <c r="F24" s="87">
        <f>[3]s01KDR1707!Z33</f>
        <v>1.8608620625487524</v>
      </c>
      <c r="G24" s="170">
        <f>F81</f>
        <v>0.61778478781859802</v>
      </c>
      <c r="H24" s="171">
        <f>F83</f>
        <v>2.2105844898999987</v>
      </c>
      <c r="I24" s="85">
        <f>[4]s01KDR1707!Z33</f>
        <v>4.9031607916698361</v>
      </c>
      <c r="J24" s="170">
        <f>I81</f>
        <v>4.3042000087809962</v>
      </c>
      <c r="K24" s="171">
        <f>I83</f>
        <v>9.3848764450100735</v>
      </c>
      <c r="L24" s="86">
        <f>[5]s01KDR1728!X32</f>
        <v>6.7590193762899435</v>
      </c>
      <c r="M24" s="170">
        <f>L81</f>
        <v>4.489787114641226</v>
      </c>
      <c r="N24" s="171">
        <f>L83</f>
        <v>14.427572424821527</v>
      </c>
      <c r="O24" s="85">
        <f>[6]s01KDR1728!X32</f>
        <v>1.1874080841368364</v>
      </c>
      <c r="P24" s="170">
        <f>O81</f>
        <v>1.2657387199959615</v>
      </c>
      <c r="Q24" s="171">
        <f>O83</f>
        <v>9</v>
      </c>
      <c r="R24" s="90">
        <f>[7]s01KDR1724!Z34</f>
        <v>17.425119272763208</v>
      </c>
      <c r="S24" s="170">
        <f>R62</f>
        <v>4.0003497135018655</v>
      </c>
      <c r="T24" s="171">
        <f>R63</f>
        <v>11.307170911354369</v>
      </c>
      <c r="U24" s="91">
        <f>[8]s01KDR1724!Z34</f>
        <v>4.8218578983340894</v>
      </c>
      <c r="V24" s="170">
        <f>U62</f>
        <v>4.6391171687153765</v>
      </c>
      <c r="W24" s="171">
        <f>U63</f>
        <v>4.5412607078321354</v>
      </c>
      <c r="Y24" s="88">
        <f>'[2]s01KDR1711 Банки'!X35</f>
        <v>9.8305559586690912</v>
      </c>
      <c r="Z24" s="170">
        <f>Y81</f>
        <v>10.466019943730009</v>
      </c>
      <c r="AA24" s="171">
        <f>Y83</f>
        <v>14.601042800676499</v>
      </c>
      <c r="AB24" s="95" t="e">
        <f>IF([13]s01KDR1736!D34=0,"-",[13]s01KDR1736!D34)</f>
        <v>#N/A</v>
      </c>
      <c r="AC24" s="95" t="e">
        <f>IF([14]s01KDR1736!D34=0,"-",[14]s01KDR1736!D34)</f>
        <v>#N/A</v>
      </c>
      <c r="AD24" s="86">
        <f>'[9]s01KDR1711 Банки'!X35</f>
        <v>13.829664302296401</v>
      </c>
      <c r="AE24" s="170">
        <f>AD81</f>
        <v>0</v>
      </c>
      <c r="AF24" s="87">
        <f>'[10]s01KDR1711 Банки'!X35</f>
        <v>8.9582502855373285</v>
      </c>
      <c r="AG24" s="170">
        <f>AF81</f>
        <v>0</v>
      </c>
      <c r="AH24" s="84">
        <f>[11]s01KDR1722!X35</f>
        <v>0</v>
      </c>
      <c r="AI24" s="171">
        <f>AH83</f>
        <v>0</v>
      </c>
      <c r="AJ24" s="92">
        <f>'[12]s01KDR1869 Банки'!X41</f>
        <v>10.470741963519984</v>
      </c>
      <c r="AK24" s="166">
        <f>AJ42</f>
        <v>14.601042800676497</v>
      </c>
      <c r="AL24" s="99">
        <f>[15]s01KDR1742!D31</f>
        <v>15.080877652922009</v>
      </c>
      <c r="AM24" s="100">
        <f>[16]s01KDR1742!D31</f>
        <v>22.480498462513488</v>
      </c>
      <c r="AN24" s="220">
        <f>[17]s01KDR1742!D31</f>
        <v>10.483852226383567</v>
      </c>
      <c r="AO24" s="230" t="str">
        <f>'[18]s01KDR1737 по банкам лист 6'!$H$68</f>
        <v>0,00</v>
      </c>
      <c r="AP24" s="59" t="s">
        <v>24</v>
      </c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60"/>
      <c r="HT24" s="60"/>
      <c r="HU24" s="60"/>
      <c r="HV24" s="60"/>
      <c r="HW24" s="60"/>
      <c r="HX24" s="60"/>
      <c r="HY24" s="60"/>
      <c r="HZ24" s="60"/>
      <c r="IA24" s="60"/>
      <c r="IB24" s="60"/>
      <c r="IC24" s="60"/>
      <c r="ID24" s="60"/>
      <c r="IE24" s="60"/>
      <c r="IF24" s="60"/>
      <c r="IG24" s="60"/>
      <c r="IH24" s="60"/>
      <c r="II24" s="60"/>
      <c r="IJ24" s="60"/>
      <c r="IK24" s="60"/>
      <c r="IL24" s="60"/>
      <c r="IM24" s="60"/>
      <c r="IN24" s="60"/>
      <c r="IO24" s="60"/>
      <c r="IP24" s="60"/>
      <c r="IQ24" s="60"/>
      <c r="IR24" s="60"/>
      <c r="IS24" s="60"/>
      <c r="IT24" s="60"/>
      <c r="IU24" s="60"/>
      <c r="IV24" s="60"/>
      <c r="IW24" s="60"/>
      <c r="IX24" s="60"/>
      <c r="IY24" s="60"/>
      <c r="IZ24" s="60"/>
      <c r="JA24" s="60"/>
    </row>
    <row r="25" spans="1:261" x14ac:dyDescent="0.2">
      <c r="A25" s="82" t="s">
        <v>91</v>
      </c>
      <c r="B25" s="59" t="s">
        <v>22</v>
      </c>
      <c r="C25" s="88">
        <f>[1]s01KDR1707!Z34</f>
        <v>1.8849961778636952</v>
      </c>
      <c r="D25" s="170">
        <f>C85</f>
        <v>0.30000000000000004</v>
      </c>
      <c r="E25" s="171">
        <f>C87</f>
        <v>15.615700792938844</v>
      </c>
      <c r="F25" s="87">
        <f>[3]s01KDR1707!Z34</f>
        <v>1.8700230154616084</v>
      </c>
      <c r="G25" s="170">
        <f>F85</f>
        <v>1.3855510656209362</v>
      </c>
      <c r="H25" s="171">
        <f>F87</f>
        <v>2.9488902178675955</v>
      </c>
      <c r="I25" s="85">
        <f>[4]s01KDR1707!Z34</f>
        <v>4.6315930910808856</v>
      </c>
      <c r="J25" s="170">
        <f>I85</f>
        <v>1</v>
      </c>
      <c r="K25" s="171">
        <f>I87</f>
        <v>0</v>
      </c>
      <c r="L25" s="86">
        <f>[5]s01KDR1728!X33</f>
        <v>5.8322313673036623</v>
      </c>
      <c r="M25" s="170">
        <f>L85</f>
        <v>0</v>
      </c>
      <c r="N25" s="171">
        <f>L87</f>
        <v>15.61570079293884</v>
      </c>
      <c r="O25" s="85">
        <f>[6]s01KDR1728!X33</f>
        <v>1.1250828016147583</v>
      </c>
      <c r="P25" s="170">
        <f>O85</f>
        <v>0.30000000000000004</v>
      </c>
      <c r="Q25" s="171">
        <f>O87</f>
        <v>0</v>
      </c>
      <c r="R25" s="90">
        <f>[7]s01KDR1724!Z35</f>
        <v>7.5368600478467132</v>
      </c>
      <c r="S25" s="170">
        <f>R65</f>
        <v>1.3041532058267602</v>
      </c>
      <c r="T25" s="171">
        <f>R66</f>
        <v>8.6223011361948529</v>
      </c>
      <c r="U25" s="91">
        <f>[8]s01KDR1724!Z35</f>
        <v>3.4035948991548213</v>
      </c>
      <c r="V25" s="170">
        <f>U65</f>
        <v>1.8402787633414457</v>
      </c>
      <c r="W25" s="171">
        <f>U66</f>
        <v>4.5008991569993224</v>
      </c>
      <c r="Y25" s="88">
        <f>'[2]s01KDR1711 Банки'!X36</f>
        <v>9.2907517620455877</v>
      </c>
      <c r="Z25" s="170">
        <f>Y85</f>
        <v>16.218223550018685</v>
      </c>
      <c r="AA25" s="171">
        <f>Y87</f>
        <v>6.9254715790356398</v>
      </c>
      <c r="AB25" s="95" t="e">
        <f>IF([13]s01KDR1736!D35=0,"-",[13]s01KDR1736!D35)</f>
        <v>#N/A</v>
      </c>
      <c r="AC25" s="95" t="e">
        <f>IF([14]s01KDR1736!D35=0,"-",[14]s01KDR1736!D35)</f>
        <v>#N/A</v>
      </c>
      <c r="AD25" s="86">
        <f>'[9]s01KDR1711 Банки'!X36</f>
        <v>13.829664302296401</v>
      </c>
      <c r="AE25" s="170">
        <f>AD85</f>
        <v>0</v>
      </c>
      <c r="AF25" s="87">
        <f>'[10]s01KDR1711 Банки'!X36</f>
        <v>8.9582502855373285</v>
      </c>
      <c r="AG25" s="170">
        <f>AF85</f>
        <v>8.2574375121272148</v>
      </c>
      <c r="AH25" s="84">
        <f>[11]s01KDR1722!X36</f>
        <v>0</v>
      </c>
      <c r="AI25" s="171">
        <f>AH87</f>
        <v>0</v>
      </c>
      <c r="AJ25" s="92">
        <f>'[12]s01KDR1869 Банки'!X42</f>
        <v>0</v>
      </c>
      <c r="AK25" s="166">
        <f>AJ44</f>
        <v>6.9254715790356398</v>
      </c>
      <c r="AL25" s="99">
        <f>[15]s01KDR1742!D32</f>
        <v>15.804840616157364</v>
      </c>
      <c r="AM25" s="100">
        <f>[16]s01KDR1742!D32</f>
        <v>13.09695693172095</v>
      </c>
      <c r="AN25" s="220">
        <f>[17]s01KDR1742!D32</f>
        <v>7.2686754003846374</v>
      </c>
      <c r="AO25" s="230" t="str">
        <f>'[18]s01KDR1737 по банкам лист 6'!$H$71</f>
        <v>0,00</v>
      </c>
      <c r="AP25" s="59" t="s">
        <v>22</v>
      </c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/>
      <c r="IP25" s="60"/>
      <c r="IQ25" s="60"/>
      <c r="IR25" s="60"/>
      <c r="IS25" s="60"/>
      <c r="IT25" s="60"/>
      <c r="IU25" s="60"/>
      <c r="IV25" s="60"/>
      <c r="IW25" s="60"/>
      <c r="IX25" s="60"/>
      <c r="IY25" s="60"/>
      <c r="IZ25" s="60"/>
      <c r="JA25" s="60"/>
    </row>
    <row r="26" spans="1:261" ht="21" x14ac:dyDescent="0.2">
      <c r="A26" s="82" t="s">
        <v>186</v>
      </c>
      <c r="B26" s="59" t="s">
        <v>57</v>
      </c>
      <c r="C26" s="88">
        <f>[1]s01KDR1707!Z35</f>
        <v>2.3643880982502559</v>
      </c>
      <c r="D26" s="170">
        <f>C89</f>
        <v>2.0512945034568739</v>
      </c>
      <c r="E26" s="171">
        <f>C91</f>
        <v>9.3304838986726448</v>
      </c>
      <c r="F26" s="87">
        <f>[3]s01KDR1707!Z35</f>
        <v>1.9056862030460573</v>
      </c>
      <c r="G26" s="170">
        <f>F89</f>
        <v>0.6863983438835034</v>
      </c>
      <c r="H26" s="171">
        <f>F91</f>
        <v>1.7844653762501954</v>
      </c>
      <c r="I26" s="85">
        <f>[4]s01KDR1707!Z35</f>
        <v>4.6568607602751904</v>
      </c>
      <c r="J26" s="170">
        <f>I89</f>
        <v>4.1053806724342072</v>
      </c>
      <c r="K26" s="171">
        <f>I91</f>
        <v>7.3332377230575618</v>
      </c>
      <c r="L26" s="86">
        <f>[5]s01KDR1728!X34</f>
        <v>5.6690754446874871</v>
      </c>
      <c r="M26" s="170">
        <f>L89</f>
        <v>4.2406760839962265</v>
      </c>
      <c r="N26" s="171">
        <f>L91</f>
        <v>9.4647247689683098</v>
      </c>
      <c r="O26" s="85">
        <f>[6]s01KDR1728!X34</f>
        <v>1.1230238563613579</v>
      </c>
      <c r="P26" s="170">
        <f>O89</f>
        <v>1.0697742619638806</v>
      </c>
      <c r="Q26" s="171">
        <f>O91</f>
        <v>7.8961169815490537</v>
      </c>
      <c r="R26" s="90">
        <f>[7]s01KDR1724!Z36</f>
        <v>5.3485802140298064</v>
      </c>
      <c r="S26" s="192">
        <f>R68</f>
        <v>5.6894857159607239</v>
      </c>
      <c r="T26" s="193">
        <f>R69</f>
        <v>14.897417329676417</v>
      </c>
      <c r="U26" s="91">
        <f>[8]s01KDR1724!Z36</f>
        <v>2.2340611808935416</v>
      </c>
      <c r="V26" s="192">
        <f>U68</f>
        <v>1.9788982772309887</v>
      </c>
      <c r="W26" s="193">
        <f>U69</f>
        <v>3.7778877294128446</v>
      </c>
      <c r="Y26" s="88">
        <f>'[2]s01KDR1711 Банки'!X37</f>
        <v>10.491144576416946</v>
      </c>
      <c r="Z26" s="192">
        <f>Y89</f>
        <v>9.9730684237736114</v>
      </c>
      <c r="AA26" s="193">
        <f>Y91</f>
        <v>11.505217804158956</v>
      </c>
      <c r="AB26" s="95">
        <f>IF([13]s01KDR1736!D36=0,"-",[13]s01KDR1736!D36)</f>
        <v>4.4850681162051158</v>
      </c>
      <c r="AC26" s="95">
        <f>IF([14]s01KDR1736!D36=0,"-",[14]s01KDR1736!D36)</f>
        <v>2.2210409688051369</v>
      </c>
      <c r="AD26" s="86">
        <f>'[9]s01KDR1711 Банки'!X37</f>
        <v>14.933946228458693</v>
      </c>
      <c r="AE26" s="192">
        <f>AD89</f>
        <v>12.356698242615956</v>
      </c>
      <c r="AF26" s="87">
        <f>'[10]s01KDR1711 Банки'!X37</f>
        <v>8.6155673017701648</v>
      </c>
      <c r="AG26" s="192">
        <f>AF89</f>
        <v>8.4490546267760624</v>
      </c>
      <c r="AH26" s="84">
        <f>[11]s01KDR1722!X37</f>
        <v>0</v>
      </c>
      <c r="AI26" s="193">
        <f>AH91</f>
        <v>14.96891916731709</v>
      </c>
      <c r="AJ26" s="92">
        <f>'[12]s01KDR1869 Банки'!X43</f>
        <v>11.941572752449549</v>
      </c>
      <c r="AK26" s="200">
        <f>AJ46</f>
        <v>11.136933818149013</v>
      </c>
      <c r="AL26" s="99">
        <f>[15]s01KDR1742!D33</f>
        <v>12.297725229426627</v>
      </c>
      <c r="AM26" s="100">
        <f>[16]s01KDR1742!D33</f>
        <v>15.655890494276642</v>
      </c>
      <c r="AN26" s="220">
        <f>[17]s01KDR1742!D33</f>
        <v>6.5519231400571298</v>
      </c>
      <c r="AO26" s="230">
        <f>'[18]s01KDR1737 по банкам лист 6'!$H$74</f>
        <v>10.115353900491735</v>
      </c>
      <c r="AP26" s="59" t="s">
        <v>57</v>
      </c>
      <c r="AQ26" s="59" t="s">
        <v>179</v>
      </c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  <c r="HF26" s="60"/>
      <c r="HG26" s="60"/>
      <c r="HH26" s="60"/>
      <c r="HI26" s="60"/>
      <c r="HJ26" s="60"/>
      <c r="HK26" s="60"/>
      <c r="HL26" s="60"/>
      <c r="HM26" s="60"/>
      <c r="HN26" s="60"/>
      <c r="HO26" s="60"/>
      <c r="HP26" s="60"/>
      <c r="HQ26" s="60"/>
      <c r="HR26" s="60"/>
      <c r="HS26" s="60"/>
      <c r="HT26" s="60"/>
      <c r="HU26" s="60"/>
      <c r="HV26" s="60"/>
      <c r="HW26" s="60"/>
      <c r="HX26" s="60"/>
      <c r="HY26" s="60"/>
      <c r="HZ26" s="60"/>
      <c r="IA26" s="60"/>
      <c r="IB26" s="60"/>
      <c r="IC26" s="60"/>
      <c r="ID26" s="60"/>
      <c r="IE26" s="60"/>
      <c r="IF26" s="60"/>
      <c r="IG26" s="60"/>
      <c r="IH26" s="60"/>
      <c r="II26" s="60"/>
      <c r="IJ26" s="60"/>
      <c r="IK26" s="60"/>
      <c r="IL26" s="60"/>
      <c r="IM26" s="60"/>
      <c r="IN26" s="60"/>
      <c r="IO26" s="60"/>
      <c r="IP26" s="60"/>
      <c r="IQ26" s="60"/>
      <c r="IR26" s="60"/>
      <c r="IS26" s="60"/>
      <c r="IT26" s="60"/>
      <c r="IU26" s="60"/>
      <c r="IV26" s="60"/>
      <c r="IW26" s="60"/>
      <c r="IX26" s="60"/>
      <c r="IY26" s="60"/>
      <c r="IZ26" s="60"/>
      <c r="JA26" s="60"/>
    </row>
    <row r="27" spans="1:261" x14ac:dyDescent="0.2">
      <c r="A27" s="82" t="s">
        <v>27</v>
      </c>
      <c r="B27" s="216"/>
      <c r="C27" s="88">
        <f>[1]s01KDR1707!Z36</f>
        <v>10.58740936218482</v>
      </c>
      <c r="D27" s="192"/>
      <c r="E27" s="193"/>
      <c r="F27" s="201">
        <f>[3]s01KDR1707!Z36</f>
        <v>1.8534784180168073</v>
      </c>
      <c r="G27" s="192"/>
      <c r="H27" s="193"/>
      <c r="I27" s="85">
        <f>[4]s01KDR1707!Z36</f>
        <v>8.9332120438840263</v>
      </c>
      <c r="J27" s="192"/>
      <c r="K27" s="193"/>
      <c r="L27" s="199">
        <f>[5]s01KDR1728!X35</f>
        <v>11.001039593510169</v>
      </c>
      <c r="M27" s="192"/>
      <c r="N27" s="193"/>
      <c r="O27" s="85">
        <f>[6]s01KDR1728!X35</f>
        <v>8.5360791263721296</v>
      </c>
      <c r="P27" s="192"/>
      <c r="Q27" s="193"/>
      <c r="R27" s="194">
        <f>[7]s01KDR1724!Z37</f>
        <v>18.375412892167251</v>
      </c>
      <c r="S27" s="192"/>
      <c r="T27" s="193"/>
      <c r="U27" s="195">
        <f>[8]s01KDR1724!Z37</f>
        <v>4.7221261282083935</v>
      </c>
      <c r="V27" s="192"/>
      <c r="W27" s="193"/>
      <c r="X27" s="196"/>
      <c r="Y27" s="197">
        <f>'[2]s01KDR1711 Банки'!X38</f>
        <v>15.893735423367513</v>
      </c>
      <c r="Z27" s="192"/>
      <c r="AA27" s="193"/>
      <c r="AB27" s="198"/>
      <c r="AC27" s="198"/>
      <c r="AD27" s="86">
        <f>'[9]s01KDR1711 Банки'!X38</f>
        <v>0</v>
      </c>
      <c r="AE27" s="192"/>
      <c r="AF27" s="201">
        <f>'[10]s01KDR1711 Банки'!X38</f>
        <v>0</v>
      </c>
      <c r="AG27" s="200"/>
      <c r="AH27" s="202">
        <f>[11]s01KDR1722!X38</f>
        <v>0</v>
      </c>
      <c r="AI27" s="200"/>
      <c r="AJ27" s="203">
        <f>'[12]s01KDR1869 Банки'!X44</f>
        <v>0</v>
      </c>
      <c r="AK27" s="200"/>
      <c r="AL27" s="204"/>
      <c r="AM27" s="205"/>
      <c r="AN27" s="206"/>
      <c r="AO27" s="231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  <c r="HG27" s="60"/>
      <c r="HH27" s="60"/>
      <c r="HI27" s="60"/>
      <c r="HJ27" s="60"/>
      <c r="HK27" s="60"/>
      <c r="HL27" s="60"/>
      <c r="HM27" s="60"/>
      <c r="HN27" s="60"/>
      <c r="HO27" s="60"/>
      <c r="HP27" s="60"/>
      <c r="HQ27" s="60"/>
      <c r="HR27" s="60"/>
      <c r="HS27" s="60"/>
      <c r="HT27" s="60"/>
      <c r="HU27" s="60"/>
      <c r="HV27" s="60"/>
      <c r="HW27" s="60"/>
      <c r="HX27" s="60"/>
      <c r="HY27" s="60"/>
      <c r="HZ27" s="60"/>
      <c r="IA27" s="60"/>
      <c r="IB27" s="60"/>
      <c r="IC27" s="60"/>
      <c r="ID27" s="60"/>
      <c r="IE27" s="60"/>
      <c r="IF27" s="60"/>
      <c r="IG27" s="60"/>
      <c r="IH27" s="60"/>
      <c r="II27" s="60"/>
      <c r="IJ27" s="60"/>
      <c r="IK27" s="60"/>
      <c r="IL27" s="60"/>
      <c r="IM27" s="60"/>
      <c r="IN27" s="60"/>
      <c r="IO27" s="60"/>
      <c r="IP27" s="60"/>
      <c r="IQ27" s="60"/>
      <c r="IR27" s="60"/>
      <c r="IS27" s="60"/>
      <c r="IT27" s="60"/>
      <c r="IU27" s="60"/>
      <c r="IV27" s="60"/>
      <c r="IW27" s="60"/>
      <c r="IX27" s="60"/>
      <c r="IY27" s="60"/>
      <c r="IZ27" s="60"/>
      <c r="JA27" s="60"/>
    </row>
    <row r="28" spans="1:261" ht="13.5" thickBot="1" x14ac:dyDescent="0.25">
      <c r="A28" s="175" t="s">
        <v>7</v>
      </c>
      <c r="B28" s="215"/>
      <c r="C28" s="88">
        <f>[1]s01KDR1707!Z37</f>
        <v>5.7916384737940581</v>
      </c>
      <c r="D28" s="172"/>
      <c r="E28" s="173"/>
      <c r="F28" s="87">
        <f>[3]s01KDR1707!Z37</f>
        <v>1.629938437642674</v>
      </c>
      <c r="G28" s="172"/>
      <c r="H28" s="173"/>
      <c r="I28" s="85">
        <f>[4]s01KDR1707!Z37</f>
        <v>4.0788068750042701</v>
      </c>
      <c r="J28" s="172"/>
      <c r="K28" s="173"/>
      <c r="L28" s="86">
        <f>[5]s01KDR1728!X36</f>
        <v>9.4331575297831858</v>
      </c>
      <c r="M28" s="172"/>
      <c r="N28" s="173"/>
      <c r="O28" s="85">
        <f>[6]s01KDR1728!X36</f>
        <v>2.8551887152694082E-3</v>
      </c>
      <c r="P28" s="172"/>
      <c r="Q28" s="173"/>
      <c r="R28" s="90">
        <f>[7]s01KDR1724!Z38</f>
        <v>7.3278253220999732</v>
      </c>
      <c r="S28" s="172"/>
      <c r="T28" s="173"/>
      <c r="U28" s="91">
        <f>[8]s01KDR1724!Z38</f>
        <v>2.0372653711431084</v>
      </c>
      <c r="V28" s="172"/>
      <c r="W28" s="173"/>
      <c r="Y28" s="88">
        <f>'[2]s01KDR1711 Банки'!X39</f>
        <v>8.5142657401838306</v>
      </c>
      <c r="Z28" s="172"/>
      <c r="AA28" s="173"/>
      <c r="AB28" s="95" t="str">
        <f>IF([13]s01KDR1736!D38=0,"-",[13]s01KDR1736!D38)</f>
        <v>-</v>
      </c>
      <c r="AC28" s="95" t="str">
        <f>IF([14]s01KDR1736!D38=0,"-",[14]s01KDR1736!D38)</f>
        <v>-</v>
      </c>
      <c r="AD28" s="86">
        <f>'[9]s01KDR1711 Банки'!X39</f>
        <v>14.344105669458788</v>
      </c>
      <c r="AE28" s="167"/>
      <c r="AF28" s="87">
        <f>'[10]s01KDR1711 Банки'!X39</f>
        <v>7.268401602940374</v>
      </c>
      <c r="AG28" s="167"/>
      <c r="AH28" s="84">
        <f>[11]s01KDR1722!X39</f>
        <v>10.336018135834406</v>
      </c>
      <c r="AI28" s="167"/>
      <c r="AJ28" s="92">
        <f>'[12]s01KDR1869 Банки'!X45</f>
        <v>12.124708119482731</v>
      </c>
      <c r="AK28" s="167"/>
      <c r="AL28" s="99"/>
      <c r="AM28" s="100"/>
      <c r="AN28" s="101"/>
      <c r="AO28" s="23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  <c r="HF28" s="60"/>
      <c r="HG28" s="60"/>
      <c r="HH28" s="60"/>
      <c r="HI28" s="60"/>
      <c r="HJ28" s="60"/>
      <c r="HK28" s="60"/>
      <c r="HL28" s="60"/>
      <c r="HM28" s="60"/>
      <c r="HN28" s="60"/>
      <c r="HO28" s="60"/>
      <c r="HP28" s="60"/>
      <c r="HQ28" s="60"/>
      <c r="HR28" s="60"/>
      <c r="HS28" s="60"/>
      <c r="HT28" s="60"/>
      <c r="HU28" s="60"/>
      <c r="HV28" s="60"/>
      <c r="HW28" s="60"/>
      <c r="HX28" s="60"/>
      <c r="HY28" s="60"/>
      <c r="HZ28" s="60"/>
      <c r="IA28" s="60"/>
      <c r="IB28" s="60"/>
      <c r="IC28" s="60"/>
      <c r="ID28" s="60"/>
      <c r="IE28" s="60"/>
      <c r="IF28" s="60"/>
      <c r="IG28" s="60"/>
      <c r="IH28" s="60"/>
      <c r="II28" s="60"/>
      <c r="IJ28" s="60"/>
      <c r="IK28" s="60"/>
      <c r="IL28" s="60"/>
      <c r="IM28" s="60"/>
      <c r="IN28" s="60"/>
      <c r="IO28" s="60"/>
      <c r="IP28" s="60"/>
      <c r="IQ28" s="60"/>
      <c r="IR28" s="60"/>
      <c r="IS28" s="60"/>
      <c r="IT28" s="60"/>
      <c r="IU28" s="60"/>
      <c r="IV28" s="60"/>
      <c r="IW28" s="60"/>
      <c r="IX28" s="60"/>
      <c r="IY28" s="60"/>
      <c r="IZ28" s="60"/>
      <c r="JA28" s="60"/>
    </row>
    <row r="29" spans="1:261" x14ac:dyDescent="0.2">
      <c r="A29" s="82" t="s">
        <v>91</v>
      </c>
      <c r="B29" s="216"/>
      <c r="C29" s="88">
        <f>[1]s01KDR1707!Z38</f>
        <v>1.0064460176029149</v>
      </c>
      <c r="F29" s="87">
        <f>[3]s01KDR1707!Z38</f>
        <v>1.5010363879949447</v>
      </c>
      <c r="I29" s="85">
        <f>[4]s01KDR1707!Z38</f>
        <v>3.9478269816957243</v>
      </c>
      <c r="L29" s="86">
        <f>[5]s01KDR1728!X37</f>
        <v>4.3675235236845387</v>
      </c>
      <c r="O29" s="85">
        <f>[6]s01KDR1728!X37</f>
        <v>1.2999999999999999E-3</v>
      </c>
      <c r="R29" s="90">
        <f>[7]s01KDR1724!Z39</f>
        <v>2.4265180977041045</v>
      </c>
      <c r="U29" s="91">
        <f>[8]s01KDR1724!Z39</f>
        <v>1.9170442508855521</v>
      </c>
      <c r="Y29" s="88">
        <f>'[2]s01KDR1711 Банки'!X40</f>
        <v>8.5094637497510313</v>
      </c>
      <c r="AD29" s="86">
        <f>'[9]s01KDR1711 Банки'!X40</f>
        <v>14.344105669458788</v>
      </c>
      <c r="AF29" s="87">
        <f>'[10]s01KDR1711 Банки'!X40</f>
        <v>7.268401602940374</v>
      </c>
      <c r="AH29" s="84">
        <f>[11]s01KDR1722!X40</f>
        <v>0</v>
      </c>
      <c r="AJ29" s="92">
        <f>'[12]s01KDR1869 Банки'!X46</f>
        <v>18.239999999999998</v>
      </c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/>
      <c r="GT29" s="60"/>
      <c r="GU29" s="60"/>
      <c r="GV29" s="60"/>
      <c r="GW29" s="60"/>
      <c r="GX29" s="60"/>
      <c r="GY29" s="60"/>
      <c r="GZ29" s="60"/>
      <c r="HA29" s="60"/>
      <c r="HB29" s="60"/>
      <c r="HC29" s="60"/>
      <c r="HD29" s="60"/>
      <c r="HE29" s="60"/>
      <c r="HF29" s="60"/>
      <c r="HG29" s="60"/>
      <c r="HH29" s="60"/>
      <c r="HI29" s="60"/>
      <c r="HJ29" s="60"/>
      <c r="HK29" s="60"/>
      <c r="HL29" s="60"/>
      <c r="HM29" s="60"/>
      <c r="HN29" s="60"/>
      <c r="HO29" s="60"/>
      <c r="HP29" s="60"/>
      <c r="HQ29" s="60"/>
      <c r="HR29" s="60"/>
      <c r="HS29" s="60"/>
      <c r="HT29" s="60"/>
      <c r="HU29" s="60"/>
      <c r="HV29" s="60"/>
      <c r="HW29" s="60"/>
      <c r="HX29" s="60"/>
      <c r="HY29" s="60"/>
      <c r="HZ29" s="60"/>
      <c r="IA29" s="60"/>
      <c r="IB29" s="60"/>
      <c r="IC29" s="60"/>
      <c r="ID29" s="60"/>
      <c r="IE29" s="60"/>
      <c r="IF29" s="60"/>
      <c r="IG29" s="60"/>
      <c r="IH29" s="60"/>
      <c r="II29" s="60"/>
      <c r="IJ29" s="60"/>
      <c r="IK29" s="60"/>
      <c r="IL29" s="60"/>
      <c r="IM29" s="60"/>
      <c r="IN29" s="60"/>
      <c r="IO29" s="60"/>
      <c r="IP29" s="60"/>
      <c r="IQ29" s="60"/>
      <c r="IR29" s="60"/>
      <c r="IS29" s="60"/>
      <c r="IT29" s="60"/>
      <c r="IU29" s="60"/>
      <c r="IV29" s="60"/>
      <c r="IW29" s="60"/>
      <c r="IX29" s="60"/>
      <c r="IY29" s="60"/>
      <c r="IZ29" s="60"/>
      <c r="JA29" s="60"/>
    </row>
    <row r="30" spans="1:261" ht="21" x14ac:dyDescent="0.2">
      <c r="A30" s="82" t="s">
        <v>186</v>
      </c>
      <c r="B30" s="216"/>
      <c r="C30" s="88">
        <f>[1]s01KDR1707!Z39</f>
        <v>0.34527453727493101</v>
      </c>
      <c r="F30" s="87">
        <f>[3]s01KDR1707!Z39</f>
        <v>1.5076383944293064</v>
      </c>
      <c r="I30" s="85">
        <f>[4]s01KDR1707!Z39</f>
        <v>4.2759349828595576</v>
      </c>
      <c r="L30" s="86">
        <f>[5]s01KDR1728!X38</f>
        <v>4.3908085599523226</v>
      </c>
      <c r="O30" s="85">
        <f>[6]s01KDR1728!X38</f>
        <v>1.2999999999999999E-3</v>
      </c>
      <c r="R30" s="90">
        <f>[7]s01KDR1724!Z40</f>
        <v>15.599379300178382</v>
      </c>
      <c r="U30" s="91">
        <f>[8]s01KDR1724!Z40</f>
        <v>2.6518249254241026</v>
      </c>
      <c r="Y30" s="88">
        <f>'[2]s01KDR1711 Банки'!X41</f>
        <v>13.670395691282247</v>
      </c>
      <c r="AD30" s="86">
        <f>'[9]s01KDR1711 Банки'!X41</f>
        <v>13.992973611542059</v>
      </c>
      <c r="AF30" s="87">
        <f>'[10]s01KDR1711 Банки'!X41</f>
        <v>6.7161185298312551</v>
      </c>
      <c r="AH30" s="84">
        <f>[11]s01KDR1722!X41</f>
        <v>0</v>
      </c>
      <c r="AJ30" s="92">
        <f>'[12]s01KDR1869 Банки'!X47</f>
        <v>8.0934927733568802</v>
      </c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  <c r="GM30" s="60"/>
      <c r="GN30" s="60"/>
      <c r="GO30" s="60"/>
      <c r="GP30" s="60"/>
      <c r="GQ30" s="60"/>
      <c r="GR30" s="60"/>
      <c r="GS30" s="60"/>
      <c r="GT30" s="60"/>
      <c r="GU30" s="60"/>
      <c r="GV30" s="60"/>
      <c r="GW30" s="60"/>
      <c r="GX30" s="60"/>
      <c r="GY30" s="60"/>
      <c r="GZ30" s="60"/>
      <c r="HA30" s="60"/>
      <c r="HB30" s="60"/>
      <c r="HC30" s="60"/>
      <c r="HD30" s="60"/>
      <c r="HE30" s="60"/>
      <c r="HF30" s="60"/>
      <c r="HG30" s="60"/>
      <c r="HH30" s="60"/>
      <c r="HI30" s="60"/>
      <c r="HJ30" s="60"/>
      <c r="HK30" s="60"/>
      <c r="HL30" s="60"/>
      <c r="HM30" s="60"/>
      <c r="HN30" s="60"/>
      <c r="HO30" s="60"/>
      <c r="HP30" s="60"/>
      <c r="HQ30" s="60"/>
      <c r="HR30" s="60"/>
      <c r="HS30" s="60"/>
      <c r="HT30" s="60"/>
      <c r="HU30" s="60"/>
      <c r="HV30" s="60"/>
      <c r="HW30" s="60"/>
      <c r="HX30" s="60"/>
      <c r="HY30" s="60"/>
      <c r="HZ30" s="60"/>
      <c r="IA30" s="60"/>
      <c r="IB30" s="60"/>
      <c r="IC30" s="60"/>
      <c r="ID30" s="60"/>
      <c r="IE30" s="60"/>
      <c r="IF30" s="60"/>
      <c r="IG30" s="60"/>
      <c r="IH30" s="60"/>
      <c r="II30" s="60"/>
      <c r="IJ30" s="60"/>
      <c r="IK30" s="60"/>
      <c r="IL30" s="60"/>
      <c r="IM30" s="60"/>
      <c r="IN30" s="60"/>
      <c r="IO30" s="60"/>
      <c r="IP30" s="60"/>
      <c r="IQ30" s="60"/>
      <c r="IR30" s="60"/>
      <c r="IS30" s="60"/>
      <c r="IT30" s="60"/>
      <c r="IU30" s="60"/>
      <c r="IV30" s="60"/>
      <c r="IW30" s="60"/>
      <c r="IX30" s="60"/>
      <c r="IY30" s="60"/>
      <c r="IZ30" s="60"/>
      <c r="JA30" s="60"/>
    </row>
    <row r="31" spans="1:261" x14ac:dyDescent="0.2">
      <c r="A31" s="82" t="s">
        <v>27</v>
      </c>
      <c r="B31" s="216"/>
      <c r="C31" s="88">
        <f>[1]s01KDR1707!Z40</f>
        <v>10.593126379412039</v>
      </c>
      <c r="F31" s="87">
        <f>[3]s01KDR1707!Z40</f>
        <v>1.926127986740825</v>
      </c>
      <c r="I31" s="85">
        <f>[4]s01KDR1707!Z40</f>
        <v>8.4068040606560732</v>
      </c>
      <c r="L31" s="86">
        <f>[5]s01KDR1728!X39</f>
        <v>10.604697023219506</v>
      </c>
      <c r="O31" s="85">
        <f>[6]s01KDR1728!X39</f>
        <v>1</v>
      </c>
      <c r="R31" s="90">
        <f>[7]s01KDR1724!Z41</f>
        <v>11.014596128252418</v>
      </c>
      <c r="U31" s="91">
        <f>[8]s01KDR1724!Z41</f>
        <v>4.8400067209777236</v>
      </c>
      <c r="Y31" s="88">
        <f>'[2]s01KDR1711 Банки'!X42</f>
        <v>8.5417900819905501</v>
      </c>
      <c r="AD31" s="86">
        <f>'[9]s01KDR1711 Банки'!X42</f>
        <v>0</v>
      </c>
      <c r="AF31" s="87">
        <f>'[10]s01KDR1711 Банки'!X42</f>
        <v>0</v>
      </c>
      <c r="AH31" s="84">
        <f>[11]s01KDR1722!X42</f>
        <v>10.336018135834406</v>
      </c>
      <c r="AJ31" s="92">
        <f>'[12]s01KDR1869 Банки'!X48</f>
        <v>0</v>
      </c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  <c r="GM31" s="60"/>
      <c r="GN31" s="60"/>
      <c r="GO31" s="60"/>
      <c r="GP31" s="60"/>
      <c r="GQ31" s="60"/>
      <c r="GR31" s="60"/>
      <c r="GS31" s="60"/>
      <c r="GT31" s="60"/>
      <c r="GU31" s="60"/>
      <c r="GV31" s="60"/>
      <c r="GW31" s="60"/>
      <c r="GX31" s="60"/>
      <c r="GY31" s="60"/>
      <c r="GZ31" s="60"/>
      <c r="HA31" s="60"/>
      <c r="HB31" s="60"/>
      <c r="HC31" s="60"/>
      <c r="HD31" s="60"/>
      <c r="HE31" s="60"/>
      <c r="HF31" s="60"/>
      <c r="HG31" s="60"/>
      <c r="HH31" s="60"/>
      <c r="HI31" s="60"/>
      <c r="HJ31" s="60"/>
      <c r="HK31" s="60"/>
      <c r="HL31" s="60"/>
      <c r="HM31" s="60"/>
      <c r="HN31" s="60"/>
      <c r="HO31" s="60"/>
      <c r="HP31" s="60"/>
      <c r="HQ31" s="60"/>
      <c r="HR31" s="60"/>
      <c r="HS31" s="60"/>
      <c r="HT31" s="60"/>
      <c r="HU31" s="60"/>
      <c r="HV31" s="60"/>
      <c r="HW31" s="60"/>
      <c r="HX31" s="60"/>
      <c r="HY31" s="60"/>
      <c r="HZ31" s="60"/>
      <c r="IA31" s="60"/>
      <c r="IB31" s="60"/>
      <c r="IC31" s="60"/>
      <c r="ID31" s="60"/>
      <c r="IE31" s="60"/>
      <c r="IF31" s="60"/>
      <c r="IG31" s="60"/>
      <c r="IH31" s="60"/>
      <c r="II31" s="60"/>
      <c r="IJ31" s="60"/>
      <c r="IK31" s="60"/>
      <c r="IL31" s="60"/>
      <c r="IM31" s="60"/>
      <c r="IN31" s="60"/>
      <c r="IO31" s="60"/>
      <c r="IP31" s="60"/>
      <c r="IQ31" s="60"/>
      <c r="IR31" s="60"/>
      <c r="IS31" s="60"/>
      <c r="IT31" s="60"/>
      <c r="IU31" s="60"/>
      <c r="IV31" s="60"/>
      <c r="IW31" s="60"/>
      <c r="IX31" s="60"/>
      <c r="IY31" s="60"/>
      <c r="IZ31" s="60"/>
      <c r="JA31" s="60"/>
    </row>
    <row r="32" spans="1:261" x14ac:dyDescent="0.2">
      <c r="A32" s="175" t="s">
        <v>9</v>
      </c>
      <c r="B32" s="215"/>
      <c r="C32" s="88">
        <f>[1]s01KDR1707!Z41</f>
        <v>3.4765821171696647</v>
      </c>
      <c r="F32" s="87">
        <f>[3]s01KDR1707!Z41</f>
        <v>0.68794656468165638</v>
      </c>
      <c r="I32" s="85">
        <f>[4]s01KDR1707!Z41</f>
        <v>4.6281972580325501</v>
      </c>
      <c r="L32" s="86">
        <f>[5]s01KDR1728!X40</f>
        <v>7.6889088308350519</v>
      </c>
      <c r="O32" s="85">
        <f>[6]s01KDR1728!X40</f>
        <v>2.3793164364055372</v>
      </c>
      <c r="R32" s="90">
        <f>[7]s01KDR1724!Z42</f>
        <v>2.018002644761212</v>
      </c>
      <c r="U32" s="91">
        <f>[8]s01KDR1724!Z42</f>
        <v>1.5791431533426321</v>
      </c>
      <c r="Y32" s="88">
        <f>'[2]s01KDR1711 Банки'!X43</f>
        <v>12.708903158306853</v>
      </c>
      <c r="AD32" s="86">
        <f>'[9]s01KDR1711 Банки'!X43</f>
        <v>14.108483674058759</v>
      </c>
      <c r="AF32" s="87">
        <f>'[10]s01KDR1711 Банки'!X43</f>
        <v>8.7921197661491384</v>
      </c>
      <c r="AH32" s="84">
        <f>[11]s01KDR1722!X43</f>
        <v>9.658196096918191</v>
      </c>
      <c r="AJ32" s="92">
        <f>'[12]s01KDR1869 Банки'!X49</f>
        <v>0</v>
      </c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  <c r="GM32" s="60"/>
      <c r="GN32" s="60"/>
      <c r="GO32" s="60"/>
      <c r="GP32" s="60"/>
      <c r="GQ32" s="60"/>
      <c r="GR32" s="60"/>
      <c r="GS32" s="60"/>
      <c r="GT32" s="60"/>
      <c r="GU32" s="60"/>
      <c r="GV32" s="60"/>
      <c r="GW32" s="60"/>
      <c r="GX32" s="60"/>
      <c r="GY32" s="60"/>
      <c r="GZ32" s="60"/>
      <c r="HA32" s="60"/>
      <c r="HB32" s="60"/>
      <c r="HC32" s="60"/>
      <c r="HD32" s="60"/>
      <c r="HE32" s="60"/>
      <c r="HF32" s="60"/>
      <c r="HG32" s="60"/>
      <c r="HH32" s="60"/>
      <c r="HI32" s="60"/>
      <c r="HJ32" s="60"/>
      <c r="HK32" s="60"/>
      <c r="HL32" s="60"/>
      <c r="HM32" s="60"/>
      <c r="HN32" s="60"/>
      <c r="HO32" s="60"/>
      <c r="HP32" s="60"/>
      <c r="HQ32" s="60"/>
      <c r="HR32" s="60"/>
      <c r="HS32" s="60"/>
      <c r="HT32" s="60"/>
      <c r="HU32" s="60"/>
      <c r="HV32" s="60"/>
      <c r="HW32" s="60"/>
      <c r="HX32" s="60"/>
      <c r="HY32" s="60"/>
      <c r="HZ32" s="60"/>
      <c r="IA32" s="60"/>
      <c r="IB32" s="60"/>
      <c r="IC32" s="60"/>
      <c r="ID32" s="60"/>
      <c r="IE32" s="60"/>
      <c r="IF32" s="60"/>
      <c r="IG32" s="60"/>
      <c r="IH32" s="60"/>
      <c r="II32" s="60"/>
      <c r="IJ32" s="60"/>
      <c r="IK32" s="60"/>
      <c r="IL32" s="60"/>
      <c r="IM32" s="60"/>
      <c r="IN32" s="60"/>
      <c r="IO32" s="60"/>
      <c r="IP32" s="60"/>
      <c r="IQ32" s="60"/>
      <c r="IR32" s="60"/>
      <c r="IS32" s="60"/>
      <c r="IT32" s="60"/>
      <c r="IU32" s="60"/>
      <c r="IV32" s="60"/>
      <c r="IW32" s="60"/>
      <c r="IX32" s="60"/>
      <c r="IY32" s="60"/>
      <c r="IZ32" s="60"/>
      <c r="JA32" s="60"/>
    </row>
    <row r="33" spans="1:261" x14ac:dyDescent="0.2">
      <c r="A33" s="82" t="s">
        <v>91</v>
      </c>
      <c r="B33" s="216"/>
      <c r="C33" s="88">
        <f>[1]s01KDR1707!Z42</f>
        <v>3.3559597688101555</v>
      </c>
      <c r="F33" s="87">
        <f>[3]s01KDR1707!Z42</f>
        <v>0.58932138452643212</v>
      </c>
      <c r="I33" s="85">
        <f>[4]s01KDR1707!Z42</f>
        <v>4.5219293094796296</v>
      </c>
      <c r="L33" s="86">
        <f>[5]s01KDR1728!X41</f>
        <v>7.5391809418839877</v>
      </c>
      <c r="O33" s="85">
        <f>[6]s01KDR1728!X41</f>
        <v>2.3775495207691257</v>
      </c>
      <c r="R33" s="90">
        <f>[7]s01KDR1724!Z43</f>
        <v>20.058218252598021</v>
      </c>
      <c r="U33" s="91">
        <f>[8]s01KDR1724!Z43</f>
        <v>5.3746221470346587</v>
      </c>
      <c r="Y33" s="88">
        <f>'[2]s01KDR1711 Банки'!X44</f>
        <v>12.557414364557912</v>
      </c>
      <c r="AD33" s="86">
        <f>'[9]s01KDR1711 Банки'!X44</f>
        <v>14.108483674058759</v>
      </c>
      <c r="AF33" s="87">
        <f>'[10]s01KDR1711 Банки'!X44</f>
        <v>8.7921197661491384</v>
      </c>
      <c r="AH33" s="84">
        <f>[11]s01KDR1722!X44</f>
        <v>0</v>
      </c>
      <c r="AJ33" s="92">
        <f>'[12]s01KDR1869 Банки'!X50</f>
        <v>0</v>
      </c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  <c r="GM33" s="60"/>
      <c r="GN33" s="60"/>
      <c r="GO33" s="60"/>
      <c r="GP33" s="60"/>
      <c r="GQ33" s="60"/>
      <c r="GR33" s="60"/>
      <c r="GS33" s="60"/>
      <c r="GT33" s="60"/>
      <c r="GU33" s="60"/>
      <c r="GV33" s="60"/>
      <c r="GW33" s="60"/>
      <c r="GX33" s="60"/>
      <c r="GY33" s="60"/>
      <c r="GZ33" s="60"/>
      <c r="HA33" s="60"/>
      <c r="HB33" s="60"/>
      <c r="HC33" s="60"/>
      <c r="HD33" s="60"/>
      <c r="HE33" s="60"/>
      <c r="HF33" s="60"/>
      <c r="HG33" s="60"/>
      <c r="HH33" s="60"/>
      <c r="HI33" s="60"/>
      <c r="HJ33" s="60"/>
      <c r="HK33" s="60"/>
      <c r="HL33" s="60"/>
      <c r="HM33" s="60"/>
      <c r="HN33" s="60"/>
      <c r="HO33" s="60"/>
      <c r="HP33" s="60"/>
      <c r="HQ33" s="60"/>
      <c r="HR33" s="60"/>
      <c r="HS33" s="60"/>
      <c r="HT33" s="60"/>
      <c r="HU33" s="60"/>
      <c r="HV33" s="60"/>
      <c r="HW33" s="60"/>
      <c r="HX33" s="60"/>
      <c r="HY33" s="60"/>
      <c r="HZ33" s="60"/>
      <c r="IA33" s="60"/>
      <c r="IB33" s="60"/>
      <c r="IC33" s="60"/>
      <c r="ID33" s="60"/>
      <c r="IE33" s="60"/>
      <c r="IF33" s="60"/>
      <c r="IG33" s="60"/>
      <c r="IH33" s="60"/>
      <c r="II33" s="60"/>
      <c r="IJ33" s="60"/>
      <c r="IK33" s="60"/>
      <c r="IL33" s="60"/>
      <c r="IM33" s="60"/>
      <c r="IN33" s="60"/>
      <c r="IO33" s="60"/>
      <c r="IP33" s="60"/>
      <c r="IQ33" s="60"/>
      <c r="IR33" s="60"/>
      <c r="IS33" s="60"/>
      <c r="IT33" s="60"/>
      <c r="IU33" s="60"/>
      <c r="IV33" s="60"/>
      <c r="IW33" s="60"/>
      <c r="IX33" s="60"/>
      <c r="IY33" s="60"/>
      <c r="IZ33" s="60"/>
      <c r="JA33" s="60"/>
    </row>
    <row r="34" spans="1:261" ht="21" x14ac:dyDescent="0.2">
      <c r="A34" s="82" t="s">
        <v>186</v>
      </c>
      <c r="B34" s="216"/>
      <c r="C34" s="88">
        <f>[1]s01KDR1707!Z43</f>
        <v>4.0039109612892521</v>
      </c>
      <c r="F34" s="87">
        <f>[3]s01KDR1707!Z43</f>
        <v>0.59396490276692249</v>
      </c>
      <c r="I34" s="85">
        <f>[4]s01KDR1707!Z43</f>
        <v>4.8691923475739047</v>
      </c>
      <c r="L34" s="86">
        <f>[5]s01KDR1728!X42</f>
        <v>7.7106104160418782</v>
      </c>
      <c r="O34" s="85">
        <f>[6]s01KDR1728!X42</f>
        <v>2.4707295599667409</v>
      </c>
      <c r="R34" s="90">
        <f>[7]s01KDR1724!Z44</f>
        <v>10.359190204905788</v>
      </c>
      <c r="U34" s="91">
        <f>[8]s01KDR1724!Z44</f>
        <v>3.937874600443326</v>
      </c>
      <c r="Y34" s="88">
        <f>'[2]s01KDR1711 Банки'!X45</f>
        <v>12.069329172073523</v>
      </c>
      <c r="AD34" s="86">
        <f>'[9]s01KDR1711 Банки'!X45</f>
        <v>14.034672447873946</v>
      </c>
      <c r="AF34" s="87">
        <f>'[10]s01KDR1711 Банки'!X45</f>
        <v>7.1103780005715995</v>
      </c>
      <c r="AH34" s="84">
        <f>[11]s01KDR1722!X45</f>
        <v>0</v>
      </c>
      <c r="AJ34" s="92">
        <f>'[12]s01KDR1869 Банки'!X51</f>
        <v>4.2708788542909462</v>
      </c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  <c r="GM34" s="60"/>
      <c r="GN34" s="60"/>
      <c r="GO34" s="60"/>
      <c r="GP34" s="60"/>
      <c r="GQ34" s="60"/>
      <c r="GR34" s="60"/>
      <c r="GS34" s="60"/>
      <c r="GT34" s="60"/>
      <c r="GU34" s="60"/>
      <c r="GV34" s="60"/>
      <c r="GW34" s="60"/>
      <c r="GX34" s="60"/>
      <c r="GY34" s="60"/>
      <c r="GZ34" s="60"/>
      <c r="HA34" s="60"/>
      <c r="HB34" s="60"/>
      <c r="HC34" s="60"/>
      <c r="HD34" s="60"/>
      <c r="HE34" s="60"/>
      <c r="HF34" s="60"/>
      <c r="HG34" s="60"/>
      <c r="HH34" s="60"/>
      <c r="HI34" s="60"/>
      <c r="HJ34" s="60"/>
      <c r="HK34" s="60"/>
      <c r="HL34" s="60"/>
      <c r="HM34" s="60"/>
      <c r="HN34" s="60"/>
      <c r="HO34" s="60"/>
      <c r="HP34" s="60"/>
      <c r="HQ34" s="60"/>
      <c r="HR34" s="60"/>
      <c r="HS34" s="60"/>
      <c r="HT34" s="60"/>
      <c r="HU34" s="60"/>
      <c r="HV34" s="60"/>
      <c r="HW34" s="60"/>
      <c r="HX34" s="60"/>
      <c r="HY34" s="60"/>
      <c r="HZ34" s="60"/>
      <c r="IA34" s="60"/>
      <c r="IB34" s="60"/>
      <c r="IC34" s="60"/>
      <c r="ID34" s="60"/>
      <c r="IE34" s="60"/>
      <c r="IF34" s="60"/>
      <c r="IG34" s="60"/>
      <c r="IH34" s="60"/>
      <c r="II34" s="60"/>
      <c r="IJ34" s="60"/>
      <c r="IK34" s="60"/>
      <c r="IL34" s="60"/>
      <c r="IM34" s="60"/>
      <c r="IN34" s="60"/>
      <c r="IO34" s="60"/>
      <c r="IP34" s="60"/>
      <c r="IQ34" s="60"/>
      <c r="IR34" s="60"/>
      <c r="IS34" s="60"/>
      <c r="IT34" s="60"/>
      <c r="IU34" s="60"/>
      <c r="IV34" s="60"/>
      <c r="IW34" s="60"/>
      <c r="IX34" s="60"/>
      <c r="IY34" s="60"/>
      <c r="IZ34" s="60"/>
      <c r="JA34" s="60"/>
    </row>
    <row r="35" spans="1:261" x14ac:dyDescent="0.2">
      <c r="A35" s="82" t="s">
        <v>27</v>
      </c>
      <c r="B35" s="216"/>
      <c r="C35" s="88">
        <f>[1]s01KDR1707!Z44</f>
        <v>8.7609554160963139</v>
      </c>
      <c r="F35" s="87">
        <f>[3]s01KDR1707!Z44</f>
        <v>1.2482922871136326</v>
      </c>
      <c r="I35" s="85">
        <f>[4]s01KDR1707!Z44</f>
        <v>7.8401138862274182</v>
      </c>
      <c r="L35" s="86">
        <f>[5]s01KDR1728!X43</f>
        <v>8.9896242818225982</v>
      </c>
      <c r="O35" s="85">
        <f>[6]s01KDR1728!X43</f>
        <v>3.8024075794894894</v>
      </c>
      <c r="R35" s="90">
        <f>[7]s01KDR1724!Z45</f>
        <v>8.8294403816445808</v>
      </c>
      <c r="U35" s="91">
        <f>[8]s01KDR1724!Z45</f>
        <v>3.0739940555240328</v>
      </c>
      <c r="Y35" s="88">
        <f>'[2]s01KDR1711 Банки'!X46</f>
        <v>14.751932213270161</v>
      </c>
      <c r="AD35" s="86">
        <f>'[9]s01KDR1711 Банки'!X46</f>
        <v>0</v>
      </c>
      <c r="AF35" s="87">
        <f>'[10]s01KDR1711 Банки'!X46</f>
        <v>0</v>
      </c>
      <c r="AH35" s="84">
        <f>[11]s01KDR1722!X46</f>
        <v>9.658196096918191</v>
      </c>
      <c r="AJ35" s="92">
        <f>'[12]s01KDR1869 Банки'!X52</f>
        <v>0</v>
      </c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  <c r="IT35" s="60"/>
      <c r="IU35" s="60"/>
      <c r="IV35" s="60"/>
      <c r="IW35" s="60"/>
      <c r="IX35" s="60"/>
      <c r="IY35" s="60"/>
      <c r="IZ35" s="60"/>
      <c r="JA35" s="60"/>
    </row>
    <row r="36" spans="1:261" x14ac:dyDescent="0.2">
      <c r="A36" s="175" t="s">
        <v>13</v>
      </c>
      <c r="B36" s="215"/>
      <c r="C36" s="88">
        <f>[1]s01KDR1707!Z45</f>
        <v>2.0252478949320936</v>
      </c>
      <c r="F36" s="87">
        <f>[3]s01KDR1707!Z45</f>
        <v>0.86802992029755643</v>
      </c>
      <c r="I36" s="85">
        <f>[4]s01KDR1707!Z45</f>
        <v>1.9362113856490826</v>
      </c>
      <c r="L36" s="86">
        <f>[5]s01KDR1728!X44</f>
        <v>2.0119187688670204</v>
      </c>
      <c r="O36" s="85">
        <f>[6]s01KDR1728!X44</f>
        <v>2.0378816286005041</v>
      </c>
      <c r="R36" s="90">
        <f>[7]s01KDR1724!Z46</f>
        <v>17.513554744641052</v>
      </c>
      <c r="U36" s="91">
        <f>[8]s01KDR1724!Z46</f>
        <v>4.7767775255163025</v>
      </c>
      <c r="Y36" s="88">
        <f>'[2]s01KDR1711 Банки'!X47</f>
        <v>9.2049478344020823</v>
      </c>
      <c r="AD36" s="86">
        <f>'[9]s01KDR1711 Банки'!X47</f>
        <v>11.212602300235567</v>
      </c>
      <c r="AF36" s="87">
        <f>'[10]s01KDR1711 Банки'!X47</f>
        <v>8.8443502345888945</v>
      </c>
      <c r="AH36" s="84">
        <f>[11]s01KDR1722!X47</f>
        <v>0</v>
      </c>
      <c r="AJ36" s="92">
        <f>'[12]s01KDR1869 Банки'!X53</f>
        <v>18.740075096819442</v>
      </c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  <c r="GM36" s="60"/>
      <c r="GN36" s="60"/>
      <c r="GO36" s="60"/>
      <c r="GP36" s="60"/>
      <c r="GQ36" s="60"/>
      <c r="GR36" s="60"/>
      <c r="GS36" s="60"/>
      <c r="GT36" s="60"/>
      <c r="GU36" s="60"/>
      <c r="GV36" s="60"/>
      <c r="GW36" s="60"/>
      <c r="GX36" s="60"/>
      <c r="GY36" s="60"/>
      <c r="GZ36" s="60"/>
      <c r="HA36" s="60"/>
      <c r="HB36" s="60"/>
      <c r="HC36" s="60"/>
      <c r="HD36" s="60"/>
      <c r="HE36" s="60"/>
      <c r="HF36" s="60"/>
      <c r="HG36" s="60"/>
      <c r="HH36" s="60"/>
      <c r="HI36" s="60"/>
      <c r="HJ36" s="60"/>
      <c r="HK36" s="60"/>
      <c r="HL36" s="60"/>
      <c r="HM36" s="60"/>
      <c r="HN36" s="60"/>
      <c r="HO36" s="60"/>
      <c r="HP36" s="60"/>
      <c r="HQ36" s="60"/>
      <c r="HR36" s="60"/>
      <c r="HS36" s="60"/>
      <c r="HT36" s="60"/>
      <c r="HU36" s="60"/>
      <c r="HV36" s="60"/>
      <c r="HW36" s="60"/>
      <c r="HX36" s="60"/>
      <c r="HY36" s="60"/>
      <c r="HZ36" s="60"/>
      <c r="IA36" s="60"/>
      <c r="IB36" s="60"/>
      <c r="IC36" s="60"/>
      <c r="ID36" s="60"/>
      <c r="IE36" s="60"/>
      <c r="IF36" s="60"/>
      <c r="IG36" s="60"/>
      <c r="IH36" s="60"/>
      <c r="II36" s="60"/>
      <c r="IJ36" s="60"/>
      <c r="IK36" s="60"/>
      <c r="IL36" s="60"/>
      <c r="IM36" s="60"/>
      <c r="IN36" s="60"/>
      <c r="IO36" s="60"/>
      <c r="IP36" s="60"/>
      <c r="IQ36" s="60"/>
      <c r="IR36" s="60"/>
      <c r="IS36" s="60"/>
      <c r="IT36" s="60"/>
      <c r="IU36" s="60"/>
      <c r="IV36" s="60"/>
      <c r="IW36" s="60"/>
      <c r="IX36" s="60"/>
      <c r="IY36" s="60"/>
      <c r="IZ36" s="60"/>
      <c r="JA36" s="60"/>
    </row>
    <row r="37" spans="1:261" x14ac:dyDescent="0.2">
      <c r="A37" s="82" t="s">
        <v>91</v>
      </c>
      <c r="B37" s="216"/>
      <c r="C37" s="88">
        <f>[1]s01KDR1707!Z46</f>
        <v>1.778808918852212</v>
      </c>
      <c r="F37" s="87">
        <f>[3]s01KDR1707!Z46</f>
        <v>0.91103520196680299</v>
      </c>
      <c r="I37" s="85">
        <f>[4]s01KDR1707!Z46</f>
        <v>1.9362113856490826</v>
      </c>
      <c r="L37" s="86">
        <f>[5]s01KDR1728!X45</f>
        <v>1.477137704313916</v>
      </c>
      <c r="O37" s="85">
        <f>[6]s01KDR1728!X45</f>
        <v>2.0387018514012256</v>
      </c>
      <c r="R37" s="90">
        <f>[7]s01KDR1724!Z47</f>
        <v>7.6264796279818841</v>
      </c>
      <c r="U37" s="91">
        <f>[8]s01KDR1724!Z47</f>
        <v>3.5365839792528764</v>
      </c>
      <c r="Y37" s="88">
        <f>'[2]s01KDR1711 Банки'!X48</f>
        <v>11.114457561841677</v>
      </c>
      <c r="AD37" s="86">
        <f>'[9]s01KDR1711 Банки'!X48</f>
        <v>11.212602300235567</v>
      </c>
      <c r="AF37" s="87">
        <f>'[10]s01KDR1711 Банки'!X48</f>
        <v>8.8443502345888945</v>
      </c>
      <c r="AH37" s="84">
        <f>[11]s01KDR1722!X48</f>
        <v>0</v>
      </c>
      <c r="AJ37" s="92">
        <f>'[12]s01KDR1869 Банки'!X54</f>
        <v>0</v>
      </c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  <c r="GM37" s="60"/>
      <c r="GN37" s="60"/>
      <c r="GO37" s="60"/>
      <c r="GP37" s="60"/>
      <c r="GQ37" s="60"/>
      <c r="GR37" s="60"/>
      <c r="GS37" s="60"/>
      <c r="GT37" s="60"/>
      <c r="GU37" s="60"/>
      <c r="GV37" s="60"/>
      <c r="GW37" s="60"/>
      <c r="GX37" s="60"/>
      <c r="GY37" s="60"/>
      <c r="GZ37" s="60"/>
      <c r="HA37" s="60"/>
      <c r="HB37" s="60"/>
      <c r="HC37" s="60"/>
      <c r="HD37" s="60"/>
      <c r="HE37" s="60"/>
      <c r="HF37" s="60"/>
      <c r="HG37" s="60"/>
      <c r="HH37" s="60"/>
      <c r="HI37" s="60"/>
      <c r="HJ37" s="60"/>
      <c r="HK37" s="60"/>
      <c r="HL37" s="60"/>
      <c r="HM37" s="60"/>
      <c r="HN37" s="60"/>
      <c r="HO37" s="60"/>
      <c r="HP37" s="60"/>
      <c r="HQ37" s="60"/>
      <c r="HR37" s="60"/>
      <c r="HS37" s="60"/>
      <c r="HT37" s="60"/>
      <c r="HU37" s="60"/>
      <c r="HV37" s="60"/>
      <c r="HW37" s="60"/>
      <c r="HX37" s="60"/>
      <c r="HY37" s="60"/>
      <c r="HZ37" s="60"/>
      <c r="IA37" s="60"/>
      <c r="IB37" s="60"/>
      <c r="IC37" s="60"/>
      <c r="ID37" s="60"/>
      <c r="IE37" s="60"/>
      <c r="IF37" s="60"/>
      <c r="IG37" s="60"/>
      <c r="IH37" s="60"/>
      <c r="II37" s="60"/>
      <c r="IJ37" s="60"/>
      <c r="IK37" s="60"/>
      <c r="IL37" s="60"/>
      <c r="IM37" s="60"/>
      <c r="IN37" s="60"/>
      <c r="IO37" s="60"/>
      <c r="IP37" s="60"/>
      <c r="IQ37" s="60"/>
      <c r="IR37" s="60"/>
      <c r="IS37" s="60"/>
      <c r="IT37" s="60"/>
      <c r="IU37" s="60"/>
      <c r="IV37" s="60"/>
      <c r="IW37" s="60"/>
      <c r="IX37" s="60"/>
      <c r="IY37" s="60"/>
      <c r="IZ37" s="60"/>
      <c r="JA37" s="60"/>
    </row>
    <row r="38" spans="1:261" ht="21" x14ac:dyDescent="0.2">
      <c r="A38" s="82" t="s">
        <v>186</v>
      </c>
      <c r="B38" s="216"/>
      <c r="C38" s="88">
        <f>[1]s01KDR1707!Z47</f>
        <v>1.8291656104050444</v>
      </c>
      <c r="F38" s="87">
        <f>[3]s01KDR1707!Z47</f>
        <v>0.92037688125951544</v>
      </c>
      <c r="I38" s="85">
        <f>[4]s01KDR1707!Z47</f>
        <v>4.0167324138665208</v>
      </c>
      <c r="L38" s="86">
        <f>[5]s01KDR1728!X46</f>
        <v>3.5436414828718905</v>
      </c>
      <c r="O38" s="85">
        <f>[6]s01KDR1728!X46</f>
        <v>1.4252785538081372</v>
      </c>
      <c r="R38" s="90">
        <f>[7]s01KDR1724!Z48</f>
        <v>4.5827426964588067</v>
      </c>
      <c r="U38" s="91">
        <f>[8]s01KDR1724!Z48</f>
        <v>2.3692779429024364</v>
      </c>
      <c r="Y38" s="88">
        <f>'[2]s01KDR1711 Банки'!X49</f>
        <v>12.527937220027898</v>
      </c>
      <c r="AD38" s="86">
        <f>'[9]s01KDR1711 Банки'!X49</f>
        <v>11.212602300235567</v>
      </c>
      <c r="AF38" s="87">
        <f>'[10]s01KDR1711 Банки'!X49</f>
        <v>9.2768502436404301</v>
      </c>
      <c r="AH38" s="84">
        <f>[11]s01KDR1722!X49</f>
        <v>0</v>
      </c>
      <c r="AJ38" s="92">
        <f>'[12]s01KDR1869 Банки'!X55</f>
        <v>16.948815829105367</v>
      </c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  <c r="IR38" s="60"/>
      <c r="IS38" s="60"/>
      <c r="IT38" s="60"/>
      <c r="IU38" s="60"/>
      <c r="IV38" s="60"/>
      <c r="IW38" s="60"/>
      <c r="IX38" s="60"/>
      <c r="IY38" s="60"/>
      <c r="IZ38" s="60"/>
      <c r="JA38" s="60"/>
    </row>
    <row r="39" spans="1:261" x14ac:dyDescent="0.2">
      <c r="A39" s="82" t="s">
        <v>27</v>
      </c>
      <c r="B39" s="216"/>
      <c r="C39" s="88">
        <f>[1]s01KDR1707!Z48</f>
        <v>7.1260858377433225</v>
      </c>
      <c r="F39" s="87">
        <f>[3]s01KDR1707!Z48</f>
        <v>0.75763863799066677</v>
      </c>
      <c r="I39" s="85">
        <f>[4]s01KDR1707!Z48</f>
        <v>0</v>
      </c>
      <c r="L39" s="86">
        <f>[5]s01KDR1728!X47</f>
        <v>7.2426830422956288</v>
      </c>
      <c r="O39" s="85">
        <f>[6]s01KDR1728!X47</f>
        <v>1.5962231450937292</v>
      </c>
      <c r="R39" s="90">
        <f>[7]s01KDR1724!Z49</f>
        <v>12.945407037721884</v>
      </c>
      <c r="U39" s="91">
        <f>[8]s01KDR1724!Z49</f>
        <v>4.7100936889008773</v>
      </c>
      <c r="Y39" s="88">
        <f>'[2]s01KDR1711 Банки'!X50</f>
        <v>4.4436841651000192</v>
      </c>
      <c r="AD39" s="86">
        <f>'[9]s01KDR1711 Банки'!X50</f>
        <v>0</v>
      </c>
      <c r="AF39" s="87">
        <f>'[10]s01KDR1711 Банки'!X50</f>
        <v>0</v>
      </c>
      <c r="AH39" s="84">
        <f>[11]s01KDR1722!X50</f>
        <v>0</v>
      </c>
      <c r="AJ39" s="92">
        <f>'[12]s01KDR1869 Банки'!X56</f>
        <v>0</v>
      </c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  <c r="GB39" s="60"/>
      <c r="GC39" s="60"/>
      <c r="GD39" s="60"/>
      <c r="GE39" s="60"/>
      <c r="GF39" s="60"/>
      <c r="GG39" s="60"/>
      <c r="GH39" s="60"/>
      <c r="GI39" s="60"/>
      <c r="GJ39" s="60"/>
      <c r="GK39" s="60"/>
      <c r="GL39" s="60"/>
      <c r="GM39" s="60"/>
      <c r="GN39" s="60"/>
      <c r="GO39" s="60"/>
      <c r="GP39" s="60"/>
      <c r="GQ39" s="60"/>
      <c r="GR39" s="60"/>
      <c r="GS39" s="60"/>
      <c r="GT39" s="60"/>
      <c r="GU39" s="60"/>
      <c r="GV39" s="60"/>
      <c r="GW39" s="60"/>
      <c r="GX39" s="60"/>
      <c r="GY39" s="60"/>
      <c r="GZ39" s="60"/>
      <c r="HA39" s="60"/>
      <c r="HB39" s="60"/>
      <c r="HC39" s="60"/>
      <c r="HD39" s="60"/>
      <c r="HE39" s="60"/>
      <c r="HF39" s="60"/>
      <c r="HG39" s="60"/>
      <c r="HH39" s="60"/>
      <c r="HI39" s="60"/>
      <c r="HJ39" s="60"/>
      <c r="HK39" s="60"/>
      <c r="HL39" s="60"/>
      <c r="HM39" s="60"/>
      <c r="HN39" s="60"/>
      <c r="HO39" s="60"/>
      <c r="HP39" s="60"/>
      <c r="HQ39" s="60"/>
      <c r="HR39" s="60"/>
      <c r="HS39" s="60"/>
      <c r="HT39" s="60"/>
      <c r="HU39" s="60"/>
      <c r="HV39" s="60"/>
      <c r="HW39" s="60"/>
      <c r="HX39" s="60"/>
      <c r="HY39" s="60"/>
      <c r="HZ39" s="60"/>
      <c r="IA39" s="60"/>
      <c r="IB39" s="60"/>
      <c r="IC39" s="60"/>
      <c r="ID39" s="60"/>
      <c r="IE39" s="60"/>
      <c r="IF39" s="60"/>
      <c r="IG39" s="60"/>
      <c r="IH39" s="60"/>
      <c r="II39" s="60"/>
      <c r="IJ39" s="60"/>
      <c r="IK39" s="60"/>
      <c r="IL39" s="60"/>
      <c r="IM39" s="60"/>
      <c r="IN39" s="60"/>
      <c r="IO39" s="60"/>
      <c r="IP39" s="60"/>
      <c r="IQ39" s="60"/>
      <c r="IR39" s="60"/>
      <c r="IS39" s="60"/>
      <c r="IT39" s="60"/>
      <c r="IU39" s="60"/>
      <c r="IV39" s="60"/>
      <c r="IW39" s="60"/>
      <c r="IX39" s="60"/>
      <c r="IY39" s="60"/>
      <c r="IZ39" s="60"/>
      <c r="JA39" s="60"/>
    </row>
    <row r="40" spans="1:261" x14ac:dyDescent="0.2">
      <c r="A40" s="175" t="s">
        <v>12</v>
      </c>
      <c r="B40" s="215"/>
      <c r="C40" s="88">
        <f>[1]s01KDR1707!Z49</f>
        <v>1.5993649906695395</v>
      </c>
      <c r="F40" s="87">
        <f>[3]s01KDR1707!Z49</f>
        <v>1.542309972830058</v>
      </c>
      <c r="I40" s="85">
        <f>[4]s01KDR1707!Z49</f>
        <v>2.8143949669405939</v>
      </c>
      <c r="L40" s="86">
        <f>[5]s01KDR1728!X48</f>
        <v>2.0750185619511599</v>
      </c>
      <c r="O40" s="85">
        <f>[6]s01KDR1728!X48</f>
        <v>1.2488276836378196</v>
      </c>
      <c r="R40" s="90">
        <f>[7]s01KDR1724!Z50</f>
        <v>3.7316885808465297</v>
      </c>
      <c r="U40" s="91">
        <f>[8]s01KDR1724!Z50</f>
        <v>2.5898199883149764</v>
      </c>
      <c r="Y40" s="88">
        <f>'[2]s01KDR1711 Банки'!X51</f>
        <v>8.6871730656841191</v>
      </c>
      <c r="AD40" s="86">
        <f>'[9]s01KDR1711 Банки'!X51</f>
        <v>9.645989518336151</v>
      </c>
      <c r="AF40" s="87">
        <f>'[10]s01KDR1711 Банки'!X51</f>
        <v>0</v>
      </c>
      <c r="AH40" s="84">
        <f>[11]s01KDR1722!X51</f>
        <v>0</v>
      </c>
      <c r="AJ40" s="92">
        <f>'[12]s01KDR1869 Банки'!X57</f>
        <v>0</v>
      </c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  <c r="EM40" s="60"/>
      <c r="EN40" s="60"/>
      <c r="EO40" s="60"/>
      <c r="EP40" s="60"/>
      <c r="EQ40" s="60"/>
      <c r="ER40" s="60"/>
      <c r="ES40" s="60"/>
      <c r="ET40" s="60"/>
      <c r="EU40" s="60"/>
      <c r="EV40" s="60"/>
      <c r="EW40" s="60"/>
      <c r="EX40" s="60"/>
      <c r="EY40" s="60"/>
      <c r="EZ40" s="60"/>
      <c r="FA40" s="60"/>
      <c r="FB40" s="60"/>
      <c r="FC40" s="60"/>
      <c r="FD40" s="60"/>
      <c r="FE40" s="60"/>
      <c r="FF40" s="60"/>
      <c r="FG40" s="60"/>
      <c r="FH40" s="60"/>
      <c r="FI40" s="60"/>
      <c r="FJ40" s="60"/>
      <c r="FK40" s="60"/>
      <c r="FL40" s="60"/>
      <c r="FM40" s="60"/>
      <c r="FN40" s="60"/>
      <c r="FO40" s="60"/>
      <c r="FP40" s="60"/>
      <c r="FQ40" s="60"/>
      <c r="FR40" s="60"/>
      <c r="FS40" s="60"/>
      <c r="FT40" s="60"/>
      <c r="FU40" s="60"/>
      <c r="FV40" s="60"/>
      <c r="FW40" s="60"/>
      <c r="FX40" s="60"/>
      <c r="FY40" s="60"/>
      <c r="FZ40" s="60"/>
      <c r="GA40" s="60"/>
      <c r="GB40" s="60"/>
      <c r="GC40" s="60"/>
      <c r="GD40" s="60"/>
      <c r="GE40" s="60"/>
      <c r="GF40" s="60"/>
      <c r="GG40" s="60"/>
      <c r="GH40" s="60"/>
      <c r="GI40" s="60"/>
      <c r="GJ40" s="60"/>
      <c r="GK40" s="60"/>
      <c r="GL40" s="60"/>
      <c r="GM40" s="60"/>
      <c r="GN40" s="60"/>
      <c r="GO40" s="60"/>
      <c r="GP40" s="60"/>
      <c r="GQ40" s="60"/>
      <c r="GR40" s="60"/>
      <c r="GS40" s="60"/>
      <c r="GT40" s="60"/>
      <c r="GU40" s="60"/>
      <c r="GV40" s="60"/>
      <c r="GW40" s="60"/>
      <c r="GX40" s="60"/>
      <c r="GY40" s="60"/>
      <c r="GZ40" s="60"/>
      <c r="HA40" s="60"/>
      <c r="HB40" s="60"/>
      <c r="HC40" s="60"/>
      <c r="HD40" s="60"/>
      <c r="HE40" s="60"/>
      <c r="HF40" s="60"/>
      <c r="HG40" s="60"/>
      <c r="HH40" s="60"/>
      <c r="HI40" s="60"/>
      <c r="HJ40" s="60"/>
      <c r="HK40" s="60"/>
      <c r="HL40" s="60"/>
      <c r="HM40" s="60"/>
      <c r="HN40" s="60"/>
      <c r="HO40" s="60"/>
      <c r="HP40" s="60"/>
      <c r="HQ40" s="60"/>
      <c r="HR40" s="60"/>
      <c r="HS40" s="60"/>
      <c r="HT40" s="60"/>
      <c r="HU40" s="60"/>
      <c r="HV40" s="60"/>
      <c r="HW40" s="60"/>
      <c r="HX40" s="60"/>
      <c r="HY40" s="60"/>
      <c r="HZ40" s="60"/>
      <c r="IA40" s="60"/>
      <c r="IB40" s="60"/>
      <c r="IC40" s="60"/>
      <c r="ID40" s="60"/>
      <c r="IE40" s="60"/>
      <c r="IF40" s="60"/>
      <c r="IG40" s="60"/>
      <c r="IH40" s="60"/>
      <c r="II40" s="60"/>
      <c r="IJ40" s="60"/>
      <c r="IK40" s="60"/>
      <c r="IL40" s="60"/>
      <c r="IM40" s="60"/>
      <c r="IN40" s="60"/>
      <c r="IO40" s="60"/>
      <c r="IP40" s="60"/>
      <c r="IQ40" s="60"/>
      <c r="IR40" s="60"/>
      <c r="IS40" s="60"/>
      <c r="IT40" s="60"/>
      <c r="IU40" s="60"/>
      <c r="IV40" s="60"/>
      <c r="IW40" s="60"/>
      <c r="IX40" s="60"/>
      <c r="IY40" s="60"/>
      <c r="IZ40" s="60"/>
      <c r="JA40" s="60"/>
    </row>
    <row r="41" spans="1:261" x14ac:dyDescent="0.2">
      <c r="A41" s="82" t="s">
        <v>91</v>
      </c>
      <c r="B41" s="216"/>
      <c r="C41" s="88">
        <f>[1]s01KDR1707!Z50</f>
        <v>1.1755577881924866</v>
      </c>
      <c r="F41" s="87">
        <f>[3]s01KDR1707!Z50</f>
        <v>1.284434035139463</v>
      </c>
      <c r="I41" s="85">
        <f>[4]s01KDR1707!Z50</f>
        <v>2.6107856627811064</v>
      </c>
      <c r="L41" s="86">
        <f>[5]s01KDR1728!X49</f>
        <v>1.0684539443185177</v>
      </c>
      <c r="O41" s="85">
        <f>[6]s01KDR1728!X49</f>
        <v>1.2489248407290736</v>
      </c>
      <c r="R41" s="90">
        <f>[7]s01KDR1724!Z51</f>
        <v>1.6324521300051944</v>
      </c>
      <c r="U41" s="91">
        <f>[8]s01KDR1724!Z51</f>
        <v>1.0372641083013892</v>
      </c>
      <c r="Y41" s="88">
        <f>'[2]s01KDR1711 Банки'!X52</f>
        <v>8.0408852445545911</v>
      </c>
      <c r="AD41" s="86">
        <f>'[9]s01KDR1711 Банки'!X52</f>
        <v>9.645989518336151</v>
      </c>
      <c r="AF41" s="87">
        <f>'[10]s01KDR1711 Банки'!X52</f>
        <v>0</v>
      </c>
      <c r="AH41" s="84">
        <f>[11]s01KDR1722!X52</f>
        <v>0</v>
      </c>
      <c r="AJ41" s="92">
        <f>'[12]s01KDR1869 Банки'!X58</f>
        <v>0</v>
      </c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60"/>
      <c r="HC41" s="60"/>
      <c r="HD41" s="60"/>
      <c r="HE41" s="60"/>
      <c r="HF41" s="60"/>
      <c r="HG41" s="60"/>
      <c r="HH41" s="60"/>
      <c r="HI41" s="60"/>
      <c r="HJ41" s="60"/>
      <c r="HK41" s="60"/>
      <c r="HL41" s="60"/>
      <c r="HM41" s="60"/>
      <c r="HN41" s="60"/>
      <c r="HO41" s="60"/>
      <c r="HP41" s="60"/>
      <c r="HQ41" s="60"/>
      <c r="HR41" s="60"/>
      <c r="HS41" s="60"/>
      <c r="HT41" s="60"/>
      <c r="HU41" s="60"/>
      <c r="HV41" s="60"/>
      <c r="HW41" s="60"/>
      <c r="HX41" s="60"/>
      <c r="HY41" s="60"/>
      <c r="HZ41" s="60"/>
      <c r="IA41" s="60"/>
      <c r="IB41" s="60"/>
      <c r="IC41" s="60"/>
      <c r="ID41" s="60"/>
      <c r="IE41" s="60"/>
      <c r="IF41" s="60"/>
      <c r="IG41" s="60"/>
      <c r="IH41" s="60"/>
      <c r="II41" s="60"/>
      <c r="IJ41" s="60"/>
      <c r="IK41" s="60"/>
      <c r="IL41" s="60"/>
      <c r="IM41" s="60"/>
      <c r="IN41" s="60"/>
      <c r="IO41" s="60"/>
      <c r="IP41" s="60"/>
      <c r="IQ41" s="60"/>
      <c r="IR41" s="60"/>
      <c r="IS41" s="60"/>
      <c r="IT41" s="60"/>
      <c r="IU41" s="60"/>
      <c r="IV41" s="60"/>
      <c r="IW41" s="60"/>
      <c r="IX41" s="60"/>
      <c r="IY41" s="60"/>
      <c r="IZ41" s="60"/>
      <c r="JA41" s="60"/>
    </row>
    <row r="42" spans="1:261" ht="21" x14ac:dyDescent="0.2">
      <c r="A42" s="82" t="s">
        <v>186</v>
      </c>
      <c r="B42" s="216"/>
      <c r="C42" s="88">
        <f>[1]s01KDR1707!Z51</f>
        <v>1.0405077551644943</v>
      </c>
      <c r="F42" s="87">
        <f>[3]s01KDR1707!Z51</f>
        <v>0.65199302586342567</v>
      </c>
      <c r="I42" s="85">
        <f>[4]s01KDR1707!Z51</f>
        <v>2.4953620022283287</v>
      </c>
      <c r="L42" s="86">
        <f>[5]s01KDR1728!X50</f>
        <v>3.8478467384420521</v>
      </c>
      <c r="O42" s="85">
        <f>[6]s01KDR1728!X50</f>
        <v>0.83429789759333528</v>
      </c>
      <c r="R42" s="90">
        <f>[7]s01KDR1724!Z52</f>
        <v>13.574079693398556</v>
      </c>
      <c r="U42" s="91">
        <f>[8]s01KDR1724!Z52</f>
        <v>4.5107142367094166</v>
      </c>
      <c r="Y42" s="88">
        <f>'[2]s01KDR1711 Банки'!X53</f>
        <v>9.0950859668125243</v>
      </c>
      <c r="AD42" s="86">
        <f>'[9]s01KDR1711 Банки'!X53</f>
        <v>16.326104091335292</v>
      </c>
      <c r="AF42" s="87">
        <f>'[10]s01KDR1711 Банки'!X53</f>
        <v>0</v>
      </c>
      <c r="AH42" s="84">
        <f>[11]s01KDR1722!X53</f>
        <v>0</v>
      </c>
      <c r="AJ42" s="92">
        <f>'[12]s01KDR1869 Банки'!X59</f>
        <v>14.601042800676497</v>
      </c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0"/>
      <c r="GG42" s="60"/>
      <c r="GH42" s="60"/>
      <c r="GI42" s="60"/>
      <c r="GJ42" s="60"/>
      <c r="GK42" s="60"/>
      <c r="GL42" s="60"/>
      <c r="GM42" s="60"/>
      <c r="GN42" s="60"/>
      <c r="GO42" s="60"/>
      <c r="GP42" s="60"/>
      <c r="GQ42" s="60"/>
      <c r="GR42" s="60"/>
      <c r="GS42" s="60"/>
      <c r="GT42" s="60"/>
      <c r="GU42" s="60"/>
      <c r="GV42" s="60"/>
      <c r="GW42" s="60"/>
      <c r="GX42" s="60"/>
      <c r="GY42" s="60"/>
      <c r="GZ42" s="60"/>
      <c r="HA42" s="60"/>
      <c r="HB42" s="60"/>
      <c r="HC42" s="60"/>
      <c r="HD42" s="60"/>
      <c r="HE42" s="60"/>
      <c r="HF42" s="60"/>
      <c r="HG42" s="60"/>
      <c r="HH42" s="60"/>
      <c r="HI42" s="60"/>
      <c r="HJ42" s="60"/>
      <c r="HK42" s="60"/>
      <c r="HL42" s="60"/>
      <c r="HM42" s="60"/>
      <c r="HN42" s="60"/>
      <c r="HO42" s="60"/>
      <c r="HP42" s="60"/>
      <c r="HQ42" s="60"/>
      <c r="HR42" s="60"/>
      <c r="HS42" s="60"/>
      <c r="HT42" s="60"/>
      <c r="HU42" s="60"/>
      <c r="HV42" s="60"/>
      <c r="HW42" s="60"/>
      <c r="HX42" s="60"/>
      <c r="HY42" s="60"/>
      <c r="HZ42" s="60"/>
      <c r="IA42" s="60"/>
      <c r="IB42" s="60"/>
      <c r="IC42" s="60"/>
      <c r="ID42" s="60"/>
      <c r="IE42" s="60"/>
      <c r="IF42" s="60"/>
      <c r="IG42" s="60"/>
      <c r="IH42" s="60"/>
      <c r="II42" s="60"/>
      <c r="IJ42" s="60"/>
      <c r="IK42" s="60"/>
      <c r="IL42" s="60"/>
      <c r="IM42" s="60"/>
      <c r="IN42" s="60"/>
      <c r="IO42" s="60"/>
      <c r="IP42" s="60"/>
      <c r="IQ42" s="60"/>
      <c r="IR42" s="60"/>
      <c r="IS42" s="60"/>
      <c r="IT42" s="60"/>
      <c r="IU42" s="60"/>
      <c r="IV42" s="60"/>
      <c r="IW42" s="60"/>
      <c r="IX42" s="60"/>
      <c r="IY42" s="60"/>
      <c r="IZ42" s="60"/>
      <c r="JA42" s="60"/>
    </row>
    <row r="43" spans="1:261" x14ac:dyDescent="0.2">
      <c r="A43" s="82" t="s">
        <v>27</v>
      </c>
      <c r="B43" s="216"/>
      <c r="C43" s="88">
        <f>[1]s01KDR1707!Z52</f>
        <v>15.169077909255657</v>
      </c>
      <c r="F43" s="87">
        <f>[3]s01KDR1707!Z52</f>
        <v>2.0037634300986729</v>
      </c>
      <c r="I43" s="85">
        <f>[4]s01KDR1707!Z52</f>
        <v>7.8252906179790909</v>
      </c>
      <c r="L43" s="86">
        <f>[5]s01KDR1728!X51</f>
        <v>15.274533562090213</v>
      </c>
      <c r="O43" s="85">
        <f>[6]s01KDR1728!X51</f>
        <v>0.99890827285766259</v>
      </c>
      <c r="R43" s="90">
        <f>[7]s01KDR1724!Z53</f>
        <v>14.34164498386402</v>
      </c>
      <c r="U43" s="91">
        <f>[8]s01KDR1724!Z53</f>
        <v>2.2012635408794576</v>
      </c>
      <c r="Y43" s="88">
        <f>'[2]s01KDR1711 Банки'!X54</f>
        <v>12.560270882140667</v>
      </c>
      <c r="AD43" s="86">
        <f>'[9]s01KDR1711 Банки'!X54</f>
        <v>0</v>
      </c>
      <c r="AF43" s="87">
        <f>'[10]s01KDR1711 Банки'!X54</f>
        <v>0</v>
      </c>
      <c r="AH43" s="84">
        <f>[11]s01KDR1722!X54</f>
        <v>0</v>
      </c>
      <c r="AJ43" s="92">
        <f>'[12]s01KDR1869 Банки'!X60</f>
        <v>0</v>
      </c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0"/>
      <c r="FB43" s="60"/>
      <c r="FC43" s="60"/>
      <c r="FD43" s="60"/>
      <c r="FE43" s="60"/>
      <c r="FF43" s="60"/>
      <c r="FG43" s="60"/>
      <c r="FH43" s="60"/>
      <c r="FI43" s="60"/>
      <c r="FJ43" s="60"/>
      <c r="FK43" s="60"/>
      <c r="FL43" s="60"/>
      <c r="FM43" s="60"/>
      <c r="FN43" s="60"/>
      <c r="FO43" s="60"/>
      <c r="FP43" s="60"/>
      <c r="FQ43" s="60"/>
      <c r="FR43" s="60"/>
      <c r="FS43" s="60"/>
      <c r="FT43" s="60"/>
      <c r="FU43" s="60"/>
      <c r="FV43" s="60"/>
      <c r="FW43" s="60"/>
      <c r="FX43" s="60"/>
      <c r="FY43" s="60"/>
      <c r="FZ43" s="60"/>
      <c r="GA43" s="60"/>
      <c r="GB43" s="60"/>
      <c r="GC43" s="60"/>
      <c r="GD43" s="60"/>
      <c r="GE43" s="60"/>
      <c r="GF43" s="60"/>
      <c r="GG43" s="60"/>
      <c r="GH43" s="60"/>
      <c r="GI43" s="60"/>
      <c r="GJ43" s="60"/>
      <c r="GK43" s="60"/>
      <c r="GL43" s="60"/>
      <c r="GM43" s="60"/>
      <c r="GN43" s="60"/>
      <c r="GO43" s="60"/>
      <c r="GP43" s="60"/>
      <c r="GQ43" s="60"/>
      <c r="GR43" s="60"/>
      <c r="GS43" s="60"/>
      <c r="GT43" s="60"/>
      <c r="GU43" s="60"/>
      <c r="GV43" s="60"/>
      <c r="GW43" s="60"/>
      <c r="GX43" s="60"/>
      <c r="GY43" s="60"/>
      <c r="GZ43" s="60"/>
      <c r="HA43" s="60"/>
      <c r="HB43" s="60"/>
      <c r="HC43" s="60"/>
      <c r="HD43" s="60"/>
      <c r="HE43" s="60"/>
      <c r="HF43" s="60"/>
      <c r="HG43" s="60"/>
      <c r="HH43" s="60"/>
      <c r="HI43" s="60"/>
      <c r="HJ43" s="60"/>
      <c r="HK43" s="60"/>
      <c r="HL43" s="60"/>
      <c r="HM43" s="60"/>
      <c r="HN43" s="60"/>
      <c r="HO43" s="60"/>
      <c r="HP43" s="60"/>
      <c r="HQ43" s="60"/>
      <c r="HR43" s="60"/>
      <c r="HS43" s="60"/>
      <c r="HT43" s="60"/>
      <c r="HU43" s="60"/>
      <c r="HV43" s="60"/>
      <c r="HW43" s="60"/>
      <c r="HX43" s="60"/>
      <c r="HY43" s="60"/>
      <c r="HZ43" s="60"/>
      <c r="IA43" s="60"/>
      <c r="IB43" s="60"/>
      <c r="IC43" s="60"/>
      <c r="ID43" s="60"/>
      <c r="IE43" s="60"/>
      <c r="IF43" s="60"/>
      <c r="IG43" s="60"/>
      <c r="IH43" s="60"/>
      <c r="II43" s="60"/>
      <c r="IJ43" s="60"/>
      <c r="IK43" s="60"/>
      <c r="IL43" s="60"/>
      <c r="IM43" s="60"/>
      <c r="IN43" s="60"/>
      <c r="IO43" s="60"/>
      <c r="IP43" s="60"/>
      <c r="IQ43" s="60"/>
      <c r="IR43" s="60"/>
      <c r="IS43" s="60"/>
      <c r="IT43" s="60"/>
      <c r="IU43" s="60"/>
      <c r="IV43" s="60"/>
      <c r="IW43" s="60"/>
      <c r="IX43" s="60"/>
      <c r="IY43" s="60"/>
      <c r="IZ43" s="60"/>
      <c r="JA43" s="60"/>
    </row>
    <row r="44" spans="1:261" x14ac:dyDescent="0.2">
      <c r="A44" s="175" t="s">
        <v>14</v>
      </c>
      <c r="B44" s="215"/>
      <c r="C44" s="88">
        <f>[1]s01KDR1707!Z53</f>
        <v>2.9357049795748407</v>
      </c>
      <c r="F44" s="87">
        <f>[3]s01KDR1707!Z53</f>
        <v>0.21423517384588081</v>
      </c>
      <c r="I44" s="85">
        <f>[4]s01KDR1707!Z53</f>
        <v>3.8574636271116973</v>
      </c>
      <c r="L44" s="86">
        <f>[5]s01KDR1728!X52</f>
        <v>7.4611415260008336</v>
      </c>
      <c r="O44" s="85">
        <f>[6]s01KDR1728!X52</f>
        <v>0.9829701776468146</v>
      </c>
      <c r="R44" s="90">
        <f>[7]s01KDR1724!Z54</f>
        <v>3.8183642108663367</v>
      </c>
      <c r="U44" s="91">
        <f>[8]s01KDR1724!Z54</f>
        <v>1.3984025795924495</v>
      </c>
      <c r="Y44" s="88">
        <f>'[2]s01KDR1711 Банки'!X55</f>
        <v>9.3526658758934822</v>
      </c>
      <c r="AD44" s="86">
        <f>'[9]s01KDR1711 Банки'!X55</f>
        <v>13.404198348020874</v>
      </c>
      <c r="AF44" s="87">
        <f>'[10]s01KDR1711 Банки'!X55</f>
        <v>8.2975583329724856</v>
      </c>
      <c r="AH44" s="84">
        <f>[11]s01KDR1722!X55</f>
        <v>0</v>
      </c>
      <c r="AJ44" s="92">
        <f>'[12]s01KDR1869 Банки'!X61</f>
        <v>6.9254715790356398</v>
      </c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60"/>
      <c r="GG44" s="60"/>
      <c r="GH44" s="60"/>
      <c r="GI44" s="60"/>
      <c r="GJ44" s="60"/>
      <c r="GK44" s="60"/>
      <c r="GL44" s="60"/>
      <c r="GM44" s="60"/>
      <c r="GN44" s="60"/>
      <c r="GO44" s="60"/>
      <c r="GP44" s="60"/>
      <c r="GQ44" s="60"/>
      <c r="GR44" s="60"/>
      <c r="GS44" s="60"/>
      <c r="GT44" s="60"/>
      <c r="GU44" s="60"/>
      <c r="GV44" s="60"/>
      <c r="GW44" s="60"/>
      <c r="GX44" s="60"/>
      <c r="GY44" s="60"/>
      <c r="GZ44" s="60"/>
      <c r="HA44" s="60"/>
      <c r="HB44" s="60"/>
      <c r="HC44" s="60"/>
      <c r="HD44" s="60"/>
      <c r="HE44" s="60"/>
      <c r="HF44" s="60"/>
      <c r="HG44" s="60"/>
      <c r="HH44" s="60"/>
      <c r="HI44" s="60"/>
      <c r="HJ44" s="60"/>
      <c r="HK44" s="60"/>
      <c r="HL44" s="60"/>
      <c r="HM44" s="60"/>
      <c r="HN44" s="60"/>
      <c r="HO44" s="60"/>
      <c r="HP44" s="60"/>
      <c r="HQ44" s="60"/>
      <c r="HR44" s="60"/>
      <c r="HS44" s="60"/>
      <c r="HT44" s="60"/>
      <c r="HU44" s="60"/>
      <c r="HV44" s="60"/>
      <c r="HW44" s="60"/>
      <c r="HX44" s="60"/>
      <c r="HY44" s="60"/>
      <c r="HZ44" s="60"/>
      <c r="IA44" s="60"/>
      <c r="IB44" s="60"/>
      <c r="IC44" s="60"/>
      <c r="ID44" s="60"/>
      <c r="IE44" s="60"/>
      <c r="IF44" s="60"/>
      <c r="IG44" s="60"/>
      <c r="IH44" s="60"/>
      <c r="II44" s="60"/>
      <c r="IJ44" s="60"/>
      <c r="IK44" s="60"/>
      <c r="IL44" s="60"/>
      <c r="IM44" s="60"/>
      <c r="IN44" s="60"/>
      <c r="IO44" s="60"/>
      <c r="IP44" s="60"/>
      <c r="IQ44" s="60"/>
      <c r="IR44" s="60"/>
      <c r="IS44" s="60"/>
      <c r="IT44" s="60"/>
      <c r="IU44" s="60"/>
      <c r="IV44" s="60"/>
      <c r="IW44" s="60"/>
      <c r="IX44" s="60"/>
      <c r="IY44" s="60"/>
      <c r="IZ44" s="60"/>
      <c r="JA44" s="60"/>
    </row>
    <row r="45" spans="1:261" x14ac:dyDescent="0.2">
      <c r="A45" s="82" t="s">
        <v>91</v>
      </c>
      <c r="B45" s="216"/>
      <c r="C45" s="88">
        <f>[1]s01KDR1707!Z54</f>
        <v>1.7334951120535584</v>
      </c>
      <c r="F45" s="87">
        <f>[3]s01KDR1707!Z54</f>
        <v>0</v>
      </c>
      <c r="I45" s="85">
        <f>[4]s01KDR1707!Z54</f>
        <v>3.9547996101017149</v>
      </c>
      <c r="L45" s="86">
        <f>[5]s01KDR1728!X53</f>
        <v>4.2025324469768917</v>
      </c>
      <c r="O45" s="85">
        <f>[6]s01KDR1728!X53</f>
        <v>0.98344173138809665</v>
      </c>
      <c r="R45" s="90">
        <f>[7]s01KDR1724!Z55</f>
        <v>17.364442816823452</v>
      </c>
      <c r="U45" s="91">
        <f>[8]s01KDR1724!Z55</f>
        <v>3.4880592626474725</v>
      </c>
      <c r="Y45" s="88">
        <f>'[2]s01KDR1711 Банки'!X56</f>
        <v>9.2502765531061222</v>
      </c>
      <c r="AD45" s="86">
        <f>'[9]s01KDR1711 Банки'!X56</f>
        <v>13.404198348020874</v>
      </c>
      <c r="AF45" s="87">
        <f>'[10]s01KDR1711 Банки'!X56</f>
        <v>8.2975583329724856</v>
      </c>
      <c r="AH45" s="84">
        <f>[11]s01KDR1722!X56</f>
        <v>0</v>
      </c>
      <c r="AJ45" s="92">
        <f>'[12]s01KDR1869 Банки'!X62</f>
        <v>0</v>
      </c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0"/>
      <c r="FR45" s="60"/>
      <c r="FS45" s="60"/>
      <c r="FT45" s="60"/>
      <c r="FU45" s="60"/>
      <c r="FV45" s="60"/>
      <c r="FW45" s="60"/>
      <c r="FX45" s="60"/>
      <c r="FY45" s="60"/>
      <c r="FZ45" s="60"/>
      <c r="GA45" s="60"/>
      <c r="GB45" s="60"/>
      <c r="GC45" s="60"/>
      <c r="GD45" s="60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60"/>
      <c r="HQ45" s="60"/>
      <c r="HR45" s="60"/>
      <c r="HS45" s="60"/>
      <c r="HT45" s="60"/>
      <c r="HU45" s="60"/>
      <c r="HV45" s="60"/>
      <c r="HW45" s="60"/>
      <c r="HX45" s="60"/>
      <c r="HY45" s="60"/>
      <c r="HZ45" s="60"/>
      <c r="IA45" s="60"/>
      <c r="IB45" s="60"/>
      <c r="IC45" s="60"/>
      <c r="ID45" s="60"/>
      <c r="IE45" s="60"/>
      <c r="IF45" s="60"/>
      <c r="IG45" s="60"/>
      <c r="IH45" s="60"/>
      <c r="II45" s="60"/>
      <c r="IJ45" s="60"/>
      <c r="IK45" s="60"/>
      <c r="IL45" s="60"/>
      <c r="IM45" s="60"/>
      <c r="IN45" s="60"/>
      <c r="IO45" s="60"/>
      <c r="IP45" s="60"/>
      <c r="IQ45" s="60"/>
      <c r="IR45" s="60"/>
      <c r="IS45" s="60"/>
      <c r="IT45" s="60"/>
      <c r="IU45" s="60"/>
      <c r="IV45" s="60"/>
      <c r="IW45" s="60"/>
      <c r="IX45" s="60"/>
      <c r="IY45" s="60"/>
      <c r="IZ45" s="60"/>
      <c r="JA45" s="60"/>
    </row>
    <row r="46" spans="1:261" ht="21" x14ac:dyDescent="0.2">
      <c r="A46" s="82" t="s">
        <v>186</v>
      </c>
      <c r="B46" s="216"/>
      <c r="C46" s="88">
        <f>[1]s01KDR1707!Z55</f>
        <v>2.8988115542885282</v>
      </c>
      <c r="F46" s="87">
        <f>[3]s01KDR1707!Z55</f>
        <v>0</v>
      </c>
      <c r="I46" s="85">
        <f>[4]s01KDR1707!Z55</f>
        <v>3.9547996101017149</v>
      </c>
      <c r="L46" s="86">
        <f>[5]s01KDR1728!X54</f>
        <v>4.6060623896409654</v>
      </c>
      <c r="O46" s="85">
        <f>[6]s01KDR1728!X54</f>
        <v>1.055120749278085</v>
      </c>
      <c r="R46" s="90">
        <f>[7]s01KDR1724!Z56</f>
        <v>2.8469182783530882</v>
      </c>
      <c r="U46" s="91" t="e">
        <f>[8]s01KDR1724!Z56</f>
        <v>#N/A</v>
      </c>
      <c r="Y46" s="88">
        <f>'[2]s01KDR1711 Банки'!X57</f>
        <v>9.8736813246434263</v>
      </c>
      <c r="AD46" s="86">
        <f>'[9]s01KDR1711 Банки'!X57</f>
        <v>13.404198348020874</v>
      </c>
      <c r="AF46" s="87">
        <f>'[10]s01KDR1711 Банки'!X57</f>
        <v>6.4999999999999991</v>
      </c>
      <c r="AH46" s="84">
        <f>[11]s01KDR1722!X57</f>
        <v>0</v>
      </c>
      <c r="AJ46" s="92">
        <f>'[12]s01KDR1869 Банки'!X63</f>
        <v>11.136933818149013</v>
      </c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  <c r="ER46" s="60"/>
      <c r="ES46" s="60"/>
      <c r="ET46" s="60"/>
      <c r="EU46" s="60"/>
      <c r="EV46" s="60"/>
      <c r="EW46" s="60"/>
      <c r="EX46" s="60"/>
      <c r="EY46" s="60"/>
      <c r="EZ46" s="60"/>
      <c r="FA46" s="60"/>
      <c r="FB46" s="60"/>
      <c r="FC46" s="60"/>
      <c r="FD46" s="60"/>
      <c r="FE46" s="60"/>
      <c r="FF46" s="60"/>
      <c r="FG46" s="60"/>
      <c r="FH46" s="60"/>
      <c r="FI46" s="60"/>
      <c r="FJ46" s="60"/>
      <c r="FK46" s="60"/>
      <c r="FL46" s="60"/>
      <c r="FM46" s="60"/>
      <c r="FN46" s="60"/>
      <c r="FO46" s="60"/>
      <c r="FP46" s="60"/>
      <c r="FQ46" s="60"/>
      <c r="FR46" s="60"/>
      <c r="FS46" s="60"/>
      <c r="FT46" s="60"/>
      <c r="FU46" s="60"/>
      <c r="FV46" s="60"/>
      <c r="FW46" s="60"/>
      <c r="FX46" s="60"/>
      <c r="FY46" s="60"/>
      <c r="FZ46" s="60"/>
      <c r="GA46" s="60"/>
      <c r="GB46" s="60"/>
      <c r="GC46" s="60"/>
      <c r="GD46" s="60"/>
      <c r="GE46" s="60"/>
      <c r="GF46" s="60"/>
      <c r="GG46" s="60"/>
      <c r="GH46" s="60"/>
      <c r="GI46" s="60"/>
      <c r="GJ46" s="60"/>
      <c r="GK46" s="60"/>
      <c r="GL46" s="60"/>
      <c r="GM46" s="60"/>
      <c r="GN46" s="60"/>
      <c r="GO46" s="60"/>
      <c r="GP46" s="60"/>
      <c r="GQ46" s="60"/>
      <c r="GR46" s="60"/>
      <c r="GS46" s="60"/>
      <c r="GT46" s="60"/>
      <c r="GU46" s="60"/>
      <c r="GV46" s="60"/>
      <c r="GW46" s="60"/>
      <c r="GX46" s="60"/>
      <c r="GY46" s="60"/>
      <c r="GZ46" s="60"/>
      <c r="HA46" s="60"/>
      <c r="HB46" s="60"/>
      <c r="HC46" s="60"/>
      <c r="HD46" s="60"/>
      <c r="HE46" s="60"/>
      <c r="HF46" s="60"/>
      <c r="HG46" s="60"/>
      <c r="HH46" s="60"/>
      <c r="HI46" s="60"/>
      <c r="HJ46" s="60"/>
      <c r="HK46" s="60"/>
      <c r="HL46" s="60"/>
      <c r="HM46" s="60"/>
      <c r="HN46" s="60"/>
      <c r="HO46" s="60"/>
      <c r="HP46" s="60"/>
      <c r="HQ46" s="60"/>
      <c r="HR46" s="60"/>
      <c r="HS46" s="60"/>
      <c r="HT46" s="60"/>
      <c r="HU46" s="60"/>
      <c r="HV46" s="60"/>
      <c r="HW46" s="60"/>
      <c r="HX46" s="60"/>
      <c r="HY46" s="60"/>
      <c r="HZ46" s="60"/>
      <c r="IA46" s="60"/>
      <c r="IB46" s="60"/>
      <c r="IC46" s="60"/>
      <c r="ID46" s="60"/>
      <c r="IE46" s="60"/>
      <c r="IF46" s="60"/>
      <c r="IG46" s="60"/>
      <c r="IH46" s="60"/>
      <c r="II46" s="60"/>
      <c r="IJ46" s="60"/>
      <c r="IK46" s="60"/>
      <c r="IL46" s="60"/>
      <c r="IM46" s="60"/>
      <c r="IN46" s="60"/>
      <c r="IO46" s="60"/>
      <c r="IP46" s="60"/>
      <c r="IQ46" s="60"/>
      <c r="IR46" s="60"/>
      <c r="IS46" s="60"/>
      <c r="IT46" s="60"/>
      <c r="IU46" s="60"/>
      <c r="IV46" s="60"/>
      <c r="IW46" s="60"/>
      <c r="IX46" s="60"/>
      <c r="IY46" s="60"/>
      <c r="IZ46" s="60"/>
      <c r="JA46" s="60"/>
    </row>
    <row r="47" spans="1:261" x14ac:dyDescent="0.2">
      <c r="A47" s="82" t="s">
        <v>27</v>
      </c>
      <c r="B47" s="216"/>
      <c r="C47" s="88">
        <f>[1]s01KDR1707!Z56</f>
        <v>15.113957673430622</v>
      </c>
      <c r="F47" s="87">
        <f>[3]s01KDR1707!Z56</f>
        <v>0.21423517384588081</v>
      </c>
      <c r="I47" s="85">
        <f>[4]s01KDR1707!Z56</f>
        <v>2.8907931928734918</v>
      </c>
      <c r="L47" s="86">
        <f>[5]s01KDR1728!X55</f>
        <v>15.193855640493748</v>
      </c>
      <c r="O47" s="85">
        <f>[6]s01KDR1728!X55</f>
        <v>0.3</v>
      </c>
      <c r="R47" s="90">
        <f>[7]s01KDR1724!Z57</f>
        <v>2.8469182783530882</v>
      </c>
      <c r="U47" s="91" t="e">
        <f>[8]s01KDR1724!Z57</f>
        <v>#N/A</v>
      </c>
      <c r="Y47" s="88">
        <f>'[2]s01KDR1711 Банки'!X58</f>
        <v>10.470741963519982</v>
      </c>
      <c r="AD47" s="86">
        <f>'[9]s01KDR1711 Банки'!X58</f>
        <v>0</v>
      </c>
      <c r="AF47" s="87">
        <f>'[10]s01KDR1711 Банки'!X58</f>
        <v>0</v>
      </c>
      <c r="AH47" s="84">
        <f>[11]s01KDR1722!X58</f>
        <v>0</v>
      </c>
      <c r="AJ47" s="92">
        <f>'[12]s01KDR1869 Банки'!X64</f>
        <v>6.2114994850817524</v>
      </c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0"/>
      <c r="FB47" s="60"/>
      <c r="FC47" s="60"/>
      <c r="FD47" s="60"/>
      <c r="FE47" s="60"/>
      <c r="FF47" s="60"/>
      <c r="FG47" s="60"/>
      <c r="FH47" s="60"/>
      <c r="FI47" s="60"/>
      <c r="FJ47" s="60"/>
      <c r="FK47" s="60"/>
      <c r="FL47" s="60"/>
      <c r="FM47" s="60"/>
      <c r="FN47" s="60"/>
      <c r="FO47" s="60"/>
      <c r="FP47" s="60"/>
      <c r="FQ47" s="60"/>
      <c r="FR47" s="60"/>
      <c r="FS47" s="60"/>
      <c r="FT47" s="60"/>
      <c r="FU47" s="60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60"/>
      <c r="GG47" s="60"/>
      <c r="GH47" s="60"/>
      <c r="GI47" s="60"/>
      <c r="GJ47" s="60"/>
      <c r="GK47" s="60"/>
      <c r="GL47" s="60"/>
      <c r="GM47" s="60"/>
      <c r="GN47" s="60"/>
      <c r="GO47" s="60"/>
      <c r="GP47" s="60"/>
      <c r="GQ47" s="60"/>
      <c r="GR47" s="60"/>
      <c r="GS47" s="60"/>
      <c r="GT47" s="60"/>
      <c r="GU47" s="60"/>
      <c r="GV47" s="60"/>
      <c r="GW47" s="60"/>
      <c r="GX47" s="60"/>
      <c r="GY47" s="60"/>
      <c r="GZ47" s="60"/>
      <c r="HA47" s="60"/>
      <c r="HB47" s="60"/>
      <c r="HC47" s="60"/>
      <c r="HD47" s="60"/>
      <c r="HE47" s="60"/>
      <c r="HF47" s="60"/>
      <c r="HG47" s="60"/>
      <c r="HH47" s="60"/>
      <c r="HI47" s="60"/>
      <c r="HJ47" s="60"/>
      <c r="HK47" s="60"/>
      <c r="HL47" s="60"/>
      <c r="HM47" s="60"/>
      <c r="HN47" s="60"/>
      <c r="HO47" s="60"/>
      <c r="HP47" s="60"/>
      <c r="HQ47" s="60"/>
      <c r="HR47" s="60"/>
      <c r="HS47" s="60"/>
      <c r="HT47" s="60"/>
      <c r="HU47" s="60"/>
      <c r="HV47" s="60"/>
      <c r="HW47" s="60"/>
      <c r="HX47" s="60"/>
      <c r="HY47" s="60"/>
      <c r="HZ47" s="60"/>
      <c r="IA47" s="60"/>
      <c r="IB47" s="60"/>
      <c r="IC47" s="60"/>
      <c r="ID47" s="60"/>
      <c r="IE47" s="60"/>
      <c r="IF47" s="60"/>
      <c r="IG47" s="60"/>
      <c r="IH47" s="60"/>
      <c r="II47" s="60"/>
      <c r="IJ47" s="60"/>
      <c r="IK47" s="60"/>
      <c r="IL47" s="60"/>
      <c r="IM47" s="60"/>
      <c r="IN47" s="60"/>
      <c r="IO47" s="60"/>
      <c r="IP47" s="60"/>
      <c r="IQ47" s="60"/>
      <c r="IR47" s="60"/>
      <c r="IS47" s="60"/>
      <c r="IT47" s="60"/>
      <c r="IU47" s="60"/>
      <c r="IV47" s="60"/>
      <c r="IW47" s="60"/>
      <c r="IX47" s="60"/>
      <c r="IY47" s="60"/>
      <c r="IZ47" s="60"/>
      <c r="JA47" s="60"/>
    </row>
    <row r="48" spans="1:261" x14ac:dyDescent="0.2">
      <c r="A48" s="175" t="s">
        <v>15</v>
      </c>
      <c r="B48" s="215"/>
      <c r="C48" s="88">
        <f>[1]s01KDR1707!Z57</f>
        <v>4.1294525935709325</v>
      </c>
      <c r="F48" s="87">
        <f>[3]s01KDR1707!Z57</f>
        <v>1.467725730757363</v>
      </c>
      <c r="I48" s="85">
        <f>[4]s01KDR1707!Z57</f>
        <v>3.8424037980760506</v>
      </c>
      <c r="L48" s="86">
        <f>[5]s01KDR1728!X56</f>
        <v>8.8498761146330551</v>
      </c>
      <c r="O48" s="85">
        <f>[6]s01KDR1728!X56</f>
        <v>1.1515389482406779</v>
      </c>
      <c r="R48" s="90" t="e">
        <f>[7]s01KDR1724!Z58</f>
        <v>#N/A</v>
      </c>
      <c r="U48" s="91" t="e">
        <f>[8]s01KDR1724!Z58</f>
        <v>#N/A</v>
      </c>
      <c r="Y48" s="88">
        <f>'[2]s01KDR1711 Банки'!X59</f>
        <v>13.076475318019535</v>
      </c>
      <c r="AD48" s="86">
        <f>'[9]s01KDR1711 Банки'!X59</f>
        <v>13.980946472196672</v>
      </c>
      <c r="AF48" s="87">
        <f>'[10]s01KDR1711 Банки'!X59</f>
        <v>8.4192028948218347</v>
      </c>
      <c r="AH48" s="84">
        <f>[11]s01KDR1722!X59</f>
        <v>0</v>
      </c>
      <c r="AJ48" s="92">
        <f>'[12]s01KDR1869 Банки'!X65</f>
        <v>0</v>
      </c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  <c r="ER48" s="60"/>
      <c r="ES48" s="60"/>
      <c r="ET48" s="60"/>
      <c r="EU48" s="60"/>
      <c r="EV48" s="60"/>
      <c r="EW48" s="60"/>
      <c r="EX48" s="60"/>
      <c r="EY48" s="60"/>
      <c r="EZ48" s="60"/>
      <c r="FA48" s="60"/>
      <c r="FB48" s="60"/>
      <c r="FC48" s="60"/>
      <c r="FD48" s="60"/>
      <c r="FE48" s="60"/>
      <c r="FF48" s="60"/>
      <c r="FG48" s="60"/>
      <c r="FH48" s="60"/>
      <c r="FI48" s="60"/>
      <c r="FJ48" s="60"/>
      <c r="FK48" s="60"/>
      <c r="FL48" s="60"/>
      <c r="FM48" s="60"/>
      <c r="FN48" s="60"/>
      <c r="FO48" s="60"/>
      <c r="FP48" s="60"/>
      <c r="FQ48" s="60"/>
      <c r="FR48" s="60"/>
      <c r="FS48" s="60"/>
      <c r="FT48" s="60"/>
      <c r="FU48" s="60"/>
      <c r="FV48" s="60"/>
      <c r="FW48" s="60"/>
      <c r="FX48" s="60"/>
      <c r="FY48" s="60"/>
      <c r="FZ48" s="60"/>
      <c r="GA48" s="60"/>
      <c r="GB48" s="60"/>
      <c r="GC48" s="60"/>
      <c r="GD48" s="60"/>
      <c r="GE48" s="60"/>
      <c r="GF48" s="60"/>
      <c r="GG48" s="60"/>
      <c r="GH48" s="60"/>
      <c r="GI48" s="60"/>
      <c r="GJ48" s="60"/>
      <c r="GK48" s="60"/>
      <c r="GL48" s="60"/>
      <c r="GM48" s="60"/>
      <c r="GN48" s="60"/>
      <c r="GO48" s="60"/>
      <c r="GP48" s="60"/>
      <c r="GQ48" s="60"/>
      <c r="GR48" s="60"/>
      <c r="GS48" s="60"/>
      <c r="GT48" s="60"/>
      <c r="GU48" s="60"/>
      <c r="GV48" s="60"/>
      <c r="GW48" s="60"/>
      <c r="GX48" s="60"/>
      <c r="GY48" s="60"/>
      <c r="GZ48" s="60"/>
      <c r="HA48" s="60"/>
      <c r="HB48" s="60"/>
      <c r="HC48" s="60"/>
      <c r="HD48" s="60"/>
      <c r="HE48" s="60"/>
      <c r="HF48" s="60"/>
      <c r="HG48" s="60"/>
      <c r="HH48" s="60"/>
      <c r="HI48" s="60"/>
      <c r="HJ48" s="60"/>
      <c r="HK48" s="60"/>
      <c r="HL48" s="60"/>
      <c r="HM48" s="60"/>
      <c r="HN48" s="60"/>
      <c r="HO48" s="60"/>
      <c r="HP48" s="60"/>
      <c r="HQ48" s="60"/>
      <c r="HR48" s="60"/>
      <c r="HS48" s="60"/>
      <c r="HT48" s="60"/>
      <c r="HU48" s="60"/>
      <c r="HV48" s="60"/>
      <c r="HW48" s="60"/>
      <c r="HX48" s="60"/>
      <c r="HY48" s="60"/>
      <c r="HZ48" s="60"/>
      <c r="IA48" s="60"/>
      <c r="IB48" s="60"/>
      <c r="IC48" s="60"/>
      <c r="ID48" s="60"/>
      <c r="IE48" s="60"/>
      <c r="IF48" s="60"/>
      <c r="IG48" s="60"/>
      <c r="IH48" s="60"/>
      <c r="II48" s="60"/>
      <c r="IJ48" s="60"/>
      <c r="IK48" s="60"/>
      <c r="IL48" s="60"/>
      <c r="IM48" s="60"/>
      <c r="IN48" s="60"/>
      <c r="IO48" s="60"/>
      <c r="IP48" s="60"/>
      <c r="IQ48" s="60"/>
      <c r="IR48" s="60"/>
      <c r="IS48" s="60"/>
      <c r="IT48" s="60"/>
      <c r="IU48" s="60"/>
      <c r="IV48" s="60"/>
      <c r="IW48" s="60"/>
      <c r="IX48" s="60"/>
      <c r="IY48" s="60"/>
      <c r="IZ48" s="60"/>
      <c r="JA48" s="60"/>
    </row>
    <row r="49" spans="1:261" x14ac:dyDescent="0.2">
      <c r="A49" s="82" t="s">
        <v>91</v>
      </c>
      <c r="B49" s="216"/>
      <c r="C49" s="88">
        <f>[1]s01KDR1707!Z58</f>
        <v>2.6379504851929867</v>
      </c>
      <c r="F49" s="87">
        <f>[3]s01KDR1707!Z58</f>
        <v>1.3708922097941671</v>
      </c>
      <c r="I49" s="85">
        <f>[4]s01KDR1707!Z58</f>
        <v>2.1117083644623809</v>
      </c>
      <c r="L49" s="86">
        <f>[5]s01KDR1728!X57</f>
        <v>7.6225331715295299</v>
      </c>
      <c r="O49" s="85">
        <f>[6]s01KDR1728!X57</f>
        <v>0.97351041111941183</v>
      </c>
      <c r="R49" s="90">
        <f>[7]s01KDR1724!Z59</f>
        <v>5.8722224629333812</v>
      </c>
      <c r="U49" s="91">
        <f>[8]s01KDR1724!Z59</f>
        <v>3.4015175787849117</v>
      </c>
      <c r="Y49" s="88">
        <f>'[2]s01KDR1711 Банки'!X60</f>
        <v>13.113166329875215</v>
      </c>
      <c r="AD49" s="86">
        <f>'[9]s01KDR1711 Банки'!X60</f>
        <v>13.980946472196672</v>
      </c>
      <c r="AF49" s="87">
        <f>'[10]s01KDR1711 Банки'!X60</f>
        <v>8.4192028948218347</v>
      </c>
      <c r="AH49" s="84">
        <f>[11]s01KDR1722!X60</f>
        <v>0</v>
      </c>
      <c r="AJ49" s="92">
        <f>'[12]s01KDR1869 Банки'!X66</f>
        <v>0</v>
      </c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  <c r="EM49" s="60"/>
      <c r="EN49" s="60"/>
      <c r="EO49" s="60"/>
      <c r="EP49" s="60"/>
      <c r="EQ49" s="60"/>
      <c r="ER49" s="60"/>
      <c r="ES49" s="60"/>
      <c r="ET49" s="60"/>
      <c r="EU49" s="60"/>
      <c r="EV49" s="60"/>
      <c r="EW49" s="60"/>
      <c r="EX49" s="60"/>
      <c r="EY49" s="60"/>
      <c r="EZ49" s="60"/>
      <c r="FA49" s="60"/>
      <c r="FB49" s="60"/>
      <c r="FC49" s="60"/>
      <c r="FD49" s="60"/>
      <c r="FE49" s="60"/>
      <c r="FF49" s="60"/>
      <c r="FG49" s="60"/>
      <c r="FH49" s="60"/>
      <c r="FI49" s="60"/>
      <c r="FJ49" s="60"/>
      <c r="FK49" s="60"/>
      <c r="FL49" s="60"/>
      <c r="FM49" s="60"/>
      <c r="FN49" s="60"/>
      <c r="FO49" s="60"/>
      <c r="FP49" s="60"/>
      <c r="FQ49" s="60"/>
      <c r="FR49" s="60"/>
      <c r="FS49" s="60"/>
      <c r="FT49" s="60"/>
      <c r="FU49" s="60"/>
      <c r="FV49" s="60"/>
      <c r="FW49" s="60"/>
      <c r="FX49" s="60"/>
      <c r="FY49" s="60"/>
      <c r="FZ49" s="60"/>
      <c r="GA49" s="60"/>
      <c r="GB49" s="60"/>
      <c r="GC49" s="60"/>
      <c r="GD49" s="60"/>
      <c r="GE49" s="60"/>
      <c r="GF49" s="60"/>
      <c r="GG49" s="60"/>
      <c r="GH49" s="60"/>
      <c r="GI49" s="60"/>
      <c r="GJ49" s="60"/>
      <c r="GK49" s="60"/>
      <c r="GL49" s="60"/>
      <c r="GM49" s="60"/>
      <c r="GN49" s="60"/>
      <c r="GO49" s="60"/>
      <c r="GP49" s="60"/>
      <c r="GQ49" s="60"/>
      <c r="GR49" s="60"/>
      <c r="GS49" s="60"/>
      <c r="GT49" s="60"/>
      <c r="GU49" s="60"/>
      <c r="GV49" s="60"/>
      <c r="GW49" s="60"/>
      <c r="GX49" s="60"/>
      <c r="GY49" s="60"/>
      <c r="GZ49" s="60"/>
      <c r="HA49" s="60"/>
      <c r="HB49" s="60"/>
      <c r="HC49" s="60"/>
      <c r="HD49" s="60"/>
      <c r="HE49" s="60"/>
      <c r="HF49" s="60"/>
      <c r="HG49" s="60"/>
      <c r="HH49" s="60"/>
      <c r="HI49" s="60"/>
      <c r="HJ49" s="60"/>
      <c r="HK49" s="60"/>
      <c r="HL49" s="60"/>
      <c r="HM49" s="60"/>
      <c r="HN49" s="60"/>
      <c r="HO49" s="60"/>
      <c r="HP49" s="60"/>
      <c r="HQ49" s="60"/>
      <c r="HR49" s="60"/>
      <c r="HS49" s="60"/>
      <c r="HT49" s="60"/>
      <c r="HU49" s="60"/>
      <c r="HV49" s="60"/>
      <c r="HW49" s="60"/>
      <c r="HX49" s="60"/>
      <c r="HY49" s="60"/>
      <c r="HZ49" s="60"/>
      <c r="IA49" s="60"/>
      <c r="IB49" s="60"/>
      <c r="IC49" s="60"/>
      <c r="ID49" s="60"/>
      <c r="IE49" s="60"/>
      <c r="IF49" s="60"/>
      <c r="IG49" s="60"/>
      <c r="IH49" s="60"/>
      <c r="II49" s="60"/>
      <c r="IJ49" s="60"/>
      <c r="IK49" s="60"/>
      <c r="IL49" s="60"/>
      <c r="IM49" s="60"/>
      <c r="IN49" s="60"/>
      <c r="IO49" s="60"/>
      <c r="IP49" s="60"/>
      <c r="IQ49" s="60"/>
      <c r="IR49" s="60"/>
      <c r="IS49" s="60"/>
      <c r="IT49" s="60"/>
      <c r="IU49" s="60"/>
      <c r="IV49" s="60"/>
      <c r="IW49" s="60"/>
      <c r="IX49" s="60"/>
      <c r="IY49" s="60"/>
      <c r="IZ49" s="60"/>
      <c r="JA49" s="60"/>
    </row>
    <row r="50" spans="1:261" ht="21" x14ac:dyDescent="0.2">
      <c r="A50" s="82" t="s">
        <v>186</v>
      </c>
      <c r="B50" s="216"/>
      <c r="C50" s="88">
        <f>[1]s01KDR1707!Z59</f>
        <v>2.668151587282753</v>
      </c>
      <c r="F50" s="87">
        <f>[3]s01KDR1707!Z59</f>
        <v>0.9210800382819444</v>
      </c>
      <c r="I50" s="85">
        <f>[4]s01KDR1707!Z59</f>
        <v>1.036841555949334</v>
      </c>
      <c r="L50" s="86">
        <f>[5]s01KDR1728!X58</f>
        <v>7.5709191759112517</v>
      </c>
      <c r="O50" s="85">
        <f>[6]s01KDR1728!X58</f>
        <v>0.9658515575795128</v>
      </c>
      <c r="R50" s="90">
        <f>[7]s01KDR1724!Z60</f>
        <v>2.850609209904706</v>
      </c>
      <c r="U50" s="91">
        <f>[8]s01KDR1724!Z60</f>
        <v>2.1676064740920382</v>
      </c>
      <c r="Y50" s="88">
        <f>'[2]s01KDR1711 Банки'!X61</f>
        <v>13.115887302613091</v>
      </c>
      <c r="AD50" s="86">
        <f>'[9]s01KDR1711 Банки'!X61</f>
        <v>13.633166610407322</v>
      </c>
      <c r="AF50" s="87">
        <f>'[10]s01KDR1711 Банки'!X61</f>
        <v>9.030010523859282</v>
      </c>
      <c r="AH50" s="84">
        <f>[11]s01KDR1722!X61</f>
        <v>0</v>
      </c>
      <c r="AJ50" s="92">
        <f>'[12]s01KDR1869 Банки'!X67</f>
        <v>0</v>
      </c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  <c r="EM50" s="60"/>
      <c r="EN50" s="60"/>
      <c r="EO50" s="60"/>
      <c r="EP50" s="60"/>
      <c r="EQ50" s="60"/>
      <c r="ER50" s="60"/>
      <c r="ES50" s="60"/>
      <c r="ET50" s="60"/>
      <c r="EU50" s="60"/>
      <c r="EV50" s="60"/>
      <c r="EW50" s="60"/>
      <c r="EX50" s="60"/>
      <c r="EY50" s="60"/>
      <c r="EZ50" s="60"/>
      <c r="FA50" s="60"/>
      <c r="FB50" s="60"/>
      <c r="FC50" s="60"/>
      <c r="FD50" s="60"/>
      <c r="FE50" s="60"/>
      <c r="FF50" s="60"/>
      <c r="FG50" s="60"/>
      <c r="FH50" s="60"/>
      <c r="FI50" s="60"/>
      <c r="FJ50" s="60"/>
      <c r="FK50" s="60"/>
      <c r="FL50" s="60"/>
      <c r="FM50" s="60"/>
      <c r="FN50" s="60"/>
      <c r="FO50" s="60"/>
      <c r="FP50" s="60"/>
      <c r="FQ50" s="60"/>
      <c r="FR50" s="60"/>
      <c r="FS50" s="60"/>
      <c r="FT50" s="60"/>
      <c r="FU50" s="60"/>
      <c r="FV50" s="60"/>
      <c r="FW50" s="60"/>
      <c r="FX50" s="60"/>
      <c r="FY50" s="60"/>
      <c r="FZ50" s="60"/>
      <c r="GA50" s="60"/>
      <c r="GB50" s="60"/>
      <c r="GC50" s="60"/>
      <c r="GD50" s="60"/>
      <c r="GE50" s="60"/>
      <c r="GF50" s="60"/>
      <c r="GG50" s="60"/>
      <c r="GH50" s="60"/>
      <c r="GI50" s="60"/>
      <c r="GJ50" s="60"/>
      <c r="GK50" s="60"/>
      <c r="GL50" s="60"/>
      <c r="GM50" s="60"/>
      <c r="GN50" s="60"/>
      <c r="GO50" s="60"/>
      <c r="GP50" s="60"/>
      <c r="GQ50" s="60"/>
      <c r="GR50" s="60"/>
      <c r="GS50" s="60"/>
      <c r="GT50" s="60"/>
      <c r="GU50" s="60"/>
      <c r="GV50" s="60"/>
      <c r="GW50" s="60"/>
      <c r="GX50" s="60"/>
      <c r="GY50" s="60"/>
      <c r="GZ50" s="60"/>
      <c r="HA50" s="60"/>
      <c r="HB50" s="60"/>
      <c r="HC50" s="60"/>
      <c r="HD50" s="60"/>
      <c r="HE50" s="60"/>
      <c r="HF50" s="60"/>
      <c r="HG50" s="60"/>
      <c r="HH50" s="60"/>
      <c r="HI50" s="60"/>
      <c r="HJ50" s="60"/>
      <c r="HK50" s="60"/>
      <c r="HL50" s="60"/>
      <c r="HM50" s="60"/>
      <c r="HN50" s="60"/>
      <c r="HO50" s="60"/>
      <c r="HP50" s="60"/>
      <c r="HQ50" s="60"/>
      <c r="HR50" s="60"/>
      <c r="HS50" s="60"/>
      <c r="HT50" s="60"/>
      <c r="HU50" s="60"/>
      <c r="HV50" s="60"/>
      <c r="HW50" s="60"/>
      <c r="HX50" s="60"/>
      <c r="HY50" s="60"/>
      <c r="HZ50" s="60"/>
      <c r="IA50" s="60"/>
      <c r="IB50" s="60"/>
      <c r="IC50" s="60"/>
      <c r="ID50" s="60"/>
      <c r="IE50" s="60"/>
      <c r="IF50" s="60"/>
      <c r="IG50" s="60"/>
      <c r="IH50" s="60"/>
      <c r="II50" s="60"/>
      <c r="IJ50" s="60"/>
      <c r="IK50" s="60"/>
      <c r="IL50" s="60"/>
      <c r="IM50" s="60"/>
      <c r="IN50" s="60"/>
      <c r="IO50" s="60"/>
      <c r="IP50" s="60"/>
      <c r="IQ50" s="60"/>
      <c r="IR50" s="60"/>
      <c r="IS50" s="60"/>
      <c r="IT50" s="60"/>
      <c r="IU50" s="60"/>
      <c r="IV50" s="60"/>
      <c r="IW50" s="60"/>
      <c r="IX50" s="60"/>
      <c r="IY50" s="60"/>
      <c r="IZ50" s="60"/>
      <c r="JA50" s="60"/>
    </row>
    <row r="51" spans="1:261" x14ac:dyDescent="0.2">
      <c r="A51" s="82" t="s">
        <v>27</v>
      </c>
      <c r="B51" s="216"/>
      <c r="C51" s="88">
        <f>[1]s01KDR1707!Z60</f>
        <v>8.9840464694889661</v>
      </c>
      <c r="F51" s="87">
        <f>[3]s01KDR1707!Z60</f>
        <v>1.6841410668036745</v>
      </c>
      <c r="I51" s="85">
        <f>[4]s01KDR1707!Z60</f>
        <v>5.2763323362446846</v>
      </c>
      <c r="L51" s="86">
        <f>[5]s01KDR1728!X59</f>
        <v>10.053114053866659</v>
      </c>
      <c r="O51" s="85">
        <f>[6]s01KDR1728!X59</f>
        <v>3.7234887197555784</v>
      </c>
      <c r="R51" s="90">
        <f>[7]s01KDR1724!Z61</f>
        <v>18.636701921475073</v>
      </c>
      <c r="U51" s="91">
        <f>[8]s01KDR1724!Z61</f>
        <v>4.5247562704114372</v>
      </c>
      <c r="Y51" s="88">
        <f>'[2]s01KDR1711 Банки'!X62</f>
        <v>11.941572752449552</v>
      </c>
      <c r="AD51" s="86">
        <f>'[9]s01KDR1711 Банки'!X62</f>
        <v>0</v>
      </c>
      <c r="AF51" s="87">
        <f>'[10]s01KDR1711 Банки'!X62</f>
        <v>0</v>
      </c>
      <c r="AH51" s="84">
        <f>[11]s01KDR1722!X62</f>
        <v>0</v>
      </c>
      <c r="AJ51" s="92">
        <f>'[12]s01KDR1869 Банки'!X68</f>
        <v>0</v>
      </c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  <c r="DX51" s="60"/>
      <c r="DY51" s="60"/>
      <c r="DZ51" s="60"/>
      <c r="EA51" s="60"/>
      <c r="EB51" s="60"/>
      <c r="EC51" s="60"/>
      <c r="ED51" s="60"/>
      <c r="EE51" s="60"/>
      <c r="EF51" s="60"/>
      <c r="EG51" s="60"/>
      <c r="EH51" s="60"/>
      <c r="EI51" s="60"/>
      <c r="EJ51" s="60"/>
      <c r="EK51" s="60"/>
      <c r="EL51" s="60"/>
      <c r="EM51" s="60"/>
      <c r="EN51" s="60"/>
      <c r="EO51" s="60"/>
      <c r="EP51" s="60"/>
      <c r="EQ51" s="60"/>
      <c r="ER51" s="60"/>
      <c r="ES51" s="60"/>
      <c r="ET51" s="60"/>
      <c r="EU51" s="60"/>
      <c r="EV51" s="60"/>
      <c r="EW51" s="60"/>
      <c r="EX51" s="60"/>
      <c r="EY51" s="60"/>
      <c r="EZ51" s="60"/>
      <c r="FA51" s="60"/>
      <c r="FB51" s="60"/>
      <c r="FC51" s="60"/>
      <c r="FD51" s="60"/>
      <c r="FE51" s="60"/>
      <c r="FF51" s="60"/>
      <c r="FG51" s="60"/>
      <c r="FH51" s="60"/>
      <c r="FI51" s="60"/>
      <c r="FJ51" s="60"/>
      <c r="FK51" s="60"/>
      <c r="FL51" s="60"/>
      <c r="FM51" s="60"/>
      <c r="FN51" s="60"/>
      <c r="FO51" s="60"/>
      <c r="FP51" s="60"/>
      <c r="FQ51" s="60"/>
      <c r="FR51" s="60"/>
      <c r="FS51" s="60"/>
      <c r="FT51" s="60"/>
      <c r="FU51" s="60"/>
      <c r="FV51" s="60"/>
      <c r="FW51" s="60"/>
      <c r="FX51" s="60"/>
      <c r="FY51" s="60"/>
      <c r="FZ51" s="60"/>
      <c r="GA51" s="60"/>
      <c r="GB51" s="60"/>
      <c r="GC51" s="60"/>
      <c r="GD51" s="60"/>
      <c r="GE51" s="60"/>
      <c r="GF51" s="60"/>
      <c r="GG51" s="60"/>
      <c r="GH51" s="60"/>
      <c r="GI51" s="60"/>
      <c r="GJ51" s="60"/>
      <c r="GK51" s="60"/>
      <c r="GL51" s="60"/>
      <c r="GM51" s="60"/>
      <c r="GN51" s="60"/>
      <c r="GO51" s="60"/>
      <c r="GP51" s="60"/>
      <c r="GQ51" s="60"/>
      <c r="GR51" s="60"/>
      <c r="GS51" s="60"/>
      <c r="GT51" s="60"/>
      <c r="GU51" s="60"/>
      <c r="GV51" s="60"/>
      <c r="GW51" s="60"/>
      <c r="GX51" s="60"/>
      <c r="GY51" s="60"/>
      <c r="GZ51" s="60"/>
      <c r="HA51" s="60"/>
      <c r="HB51" s="60"/>
      <c r="HC51" s="60"/>
      <c r="HD51" s="60"/>
      <c r="HE51" s="60"/>
      <c r="HF51" s="60"/>
      <c r="HG51" s="60"/>
      <c r="HH51" s="60"/>
      <c r="HI51" s="60"/>
      <c r="HJ51" s="60"/>
      <c r="HK51" s="60"/>
      <c r="HL51" s="60"/>
      <c r="HM51" s="60"/>
      <c r="HN51" s="60"/>
      <c r="HO51" s="60"/>
      <c r="HP51" s="60"/>
      <c r="HQ51" s="60"/>
      <c r="HR51" s="60"/>
      <c r="HS51" s="60"/>
      <c r="HT51" s="60"/>
      <c r="HU51" s="60"/>
      <c r="HV51" s="60"/>
      <c r="HW51" s="60"/>
      <c r="HX51" s="60"/>
      <c r="HY51" s="60"/>
      <c r="HZ51" s="60"/>
      <c r="IA51" s="60"/>
      <c r="IB51" s="60"/>
      <c r="IC51" s="60"/>
      <c r="ID51" s="60"/>
      <c r="IE51" s="60"/>
      <c r="IF51" s="60"/>
      <c r="IG51" s="60"/>
      <c r="IH51" s="60"/>
      <c r="II51" s="60"/>
      <c r="IJ51" s="60"/>
      <c r="IK51" s="60"/>
      <c r="IL51" s="60"/>
      <c r="IM51" s="60"/>
      <c r="IN51" s="60"/>
      <c r="IO51" s="60"/>
      <c r="IP51" s="60"/>
      <c r="IQ51" s="60"/>
      <c r="IR51" s="60"/>
      <c r="IS51" s="60"/>
      <c r="IT51" s="60"/>
      <c r="IU51" s="60"/>
      <c r="IV51" s="60"/>
      <c r="IW51" s="60"/>
      <c r="IX51" s="60"/>
      <c r="IY51" s="60"/>
      <c r="IZ51" s="60"/>
      <c r="JA51" s="60"/>
    </row>
    <row r="52" spans="1:261" x14ac:dyDescent="0.2">
      <c r="A52" s="175" t="s">
        <v>16</v>
      </c>
      <c r="B52" s="215"/>
      <c r="C52" s="88">
        <f>[1]s01KDR1707!Z61</f>
        <v>1.1689851255258719</v>
      </c>
      <c r="F52" s="87">
        <f>[3]s01KDR1707!Z61</f>
        <v>0.36846607530520065</v>
      </c>
      <c r="I52" s="85">
        <f>[4]s01KDR1707!Z61</f>
        <v>3.8095330734710471</v>
      </c>
      <c r="L52" s="86">
        <f>[5]s01KDR1728!X60</f>
        <v>4.4772586222208313</v>
      </c>
      <c r="O52" s="85">
        <f>[6]s01KDR1728!X60</f>
        <v>0.33194862884236526</v>
      </c>
      <c r="R52" s="90">
        <f>[7]s01KDR1724!Z62</f>
        <v>6.226742941388844</v>
      </c>
      <c r="U52" s="91">
        <f>[8]s01KDR1724!Z62</f>
        <v>2.4245697288167829</v>
      </c>
      <c r="Y52" s="88">
        <f>'[2]s01KDR1711 Банки'!X63</f>
        <v>12.209537433068407</v>
      </c>
      <c r="AD52" s="86">
        <f>'[9]s01KDR1711 Банки'!X63</f>
        <v>14.547480958620485</v>
      </c>
      <c r="AF52" s="87">
        <f>'[10]s01KDR1711 Банки'!X63</f>
        <v>9.0216750411167261</v>
      </c>
      <c r="AH52" s="84">
        <f>[11]s01KDR1722!X63</f>
        <v>15.9</v>
      </c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  <c r="EM52" s="60"/>
      <c r="EN52" s="60"/>
      <c r="EO52" s="60"/>
      <c r="EP52" s="60"/>
      <c r="EQ52" s="60"/>
      <c r="ER52" s="60"/>
      <c r="ES52" s="60"/>
      <c r="ET52" s="60"/>
      <c r="EU52" s="60"/>
      <c r="EV52" s="60"/>
      <c r="EW52" s="60"/>
      <c r="EX52" s="60"/>
      <c r="EY52" s="60"/>
      <c r="EZ52" s="60"/>
      <c r="FA52" s="60"/>
      <c r="FB52" s="60"/>
      <c r="FC52" s="60"/>
      <c r="FD52" s="60"/>
      <c r="FE52" s="60"/>
      <c r="FF52" s="60"/>
      <c r="FG52" s="60"/>
      <c r="FH52" s="60"/>
      <c r="FI52" s="60"/>
      <c r="FJ52" s="60"/>
      <c r="FK52" s="60"/>
      <c r="FL52" s="60"/>
      <c r="FM52" s="60"/>
      <c r="FN52" s="60"/>
      <c r="FO52" s="60"/>
      <c r="FP52" s="60"/>
      <c r="FQ52" s="60"/>
      <c r="FR52" s="60"/>
      <c r="FS52" s="60"/>
      <c r="FT52" s="60"/>
      <c r="FU52" s="60"/>
      <c r="FV52" s="60"/>
      <c r="FW52" s="60"/>
      <c r="FX52" s="60"/>
      <c r="FY52" s="60"/>
      <c r="FZ52" s="60"/>
      <c r="GA52" s="60"/>
      <c r="GB52" s="60"/>
      <c r="GC52" s="60"/>
      <c r="GD52" s="60"/>
      <c r="GE52" s="60"/>
      <c r="GF52" s="60"/>
      <c r="GG52" s="60"/>
      <c r="GH52" s="60"/>
      <c r="GI52" s="60"/>
      <c r="GJ52" s="60"/>
      <c r="GK52" s="60"/>
      <c r="GL52" s="60"/>
      <c r="GM52" s="60"/>
      <c r="GN52" s="60"/>
      <c r="GO52" s="60"/>
      <c r="GP52" s="60"/>
      <c r="GQ52" s="60"/>
      <c r="GR52" s="60"/>
      <c r="GS52" s="60"/>
      <c r="GT52" s="60"/>
      <c r="GU52" s="60"/>
      <c r="GV52" s="60"/>
      <c r="GW52" s="60"/>
      <c r="GX52" s="60"/>
      <c r="GY52" s="60"/>
      <c r="GZ52" s="60"/>
      <c r="HA52" s="60"/>
      <c r="HB52" s="60"/>
      <c r="HC52" s="60"/>
      <c r="HD52" s="60"/>
      <c r="HE52" s="60"/>
      <c r="HF52" s="60"/>
      <c r="HG52" s="60"/>
      <c r="HH52" s="60"/>
      <c r="HI52" s="60"/>
      <c r="HJ52" s="60"/>
      <c r="HK52" s="60"/>
      <c r="HL52" s="60"/>
      <c r="HM52" s="60"/>
      <c r="HN52" s="60"/>
      <c r="HO52" s="60"/>
      <c r="HP52" s="60"/>
      <c r="HQ52" s="60"/>
      <c r="HR52" s="60"/>
      <c r="HS52" s="60"/>
      <c r="HT52" s="60"/>
      <c r="HU52" s="60"/>
      <c r="HV52" s="60"/>
      <c r="HW52" s="60"/>
      <c r="HX52" s="60"/>
      <c r="HY52" s="60"/>
      <c r="HZ52" s="60"/>
      <c r="IA52" s="60"/>
      <c r="IB52" s="60"/>
      <c r="IC52" s="60"/>
      <c r="ID52" s="60"/>
      <c r="IE52" s="60"/>
      <c r="IF52" s="60"/>
      <c r="IG52" s="60"/>
      <c r="IH52" s="60"/>
      <c r="II52" s="60"/>
      <c r="IJ52" s="60"/>
      <c r="IK52" s="60"/>
      <c r="IL52" s="60"/>
      <c r="IM52" s="60"/>
      <c r="IN52" s="60"/>
      <c r="IO52" s="60"/>
      <c r="IP52" s="60"/>
      <c r="IQ52" s="60"/>
      <c r="IR52" s="60"/>
      <c r="IS52" s="60"/>
      <c r="IT52" s="60"/>
      <c r="IU52" s="60"/>
      <c r="IV52" s="60"/>
      <c r="IW52" s="60"/>
      <c r="IX52" s="60"/>
      <c r="IY52" s="60"/>
      <c r="IZ52" s="60"/>
      <c r="JA52" s="60"/>
    </row>
    <row r="53" spans="1:261" x14ac:dyDescent="0.2">
      <c r="A53" s="82" t="s">
        <v>91</v>
      </c>
      <c r="B53" s="216"/>
      <c r="C53" s="88">
        <f>[1]s01KDR1707!Z62</f>
        <v>0.9723618994181763</v>
      </c>
      <c r="F53" s="87">
        <f>[3]s01KDR1707!Z62</f>
        <v>0.25758627092896469</v>
      </c>
      <c r="I53" s="85">
        <f>[4]s01KDR1707!Z62</f>
        <v>3.7410351115560214</v>
      </c>
      <c r="L53" s="86">
        <f>[5]s01KDR1728!X61</f>
        <v>4.0794828927512805</v>
      </c>
      <c r="O53" s="85">
        <f>[6]s01KDR1728!X61</f>
        <v>0.30180404968598989</v>
      </c>
      <c r="R53" s="90">
        <f>[7]s01KDR1724!Z63</f>
        <v>2.7728333662578719</v>
      </c>
      <c r="U53" s="91">
        <f>[8]s01KDR1724!Z63</f>
        <v>1.8429545590837508</v>
      </c>
      <c r="Y53" s="88">
        <f>'[2]s01KDR1711 Банки'!X64</f>
        <v>12.211779275652042</v>
      </c>
      <c r="AD53" s="86">
        <f>'[9]s01KDR1711 Банки'!X64</f>
        <v>14.547480958620485</v>
      </c>
      <c r="AF53" s="87">
        <f>'[10]s01KDR1711 Банки'!X64</f>
        <v>9.0216750411167261</v>
      </c>
      <c r="AH53" s="84">
        <f>[11]s01KDR1722!X64</f>
        <v>0</v>
      </c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/>
      <c r="GT53" s="60"/>
      <c r="GU53" s="60"/>
      <c r="GV53" s="60"/>
      <c r="GW53" s="60"/>
      <c r="GX53" s="60"/>
      <c r="GY53" s="60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0"/>
      <c r="HQ53" s="60"/>
      <c r="HR53" s="60"/>
      <c r="HS53" s="60"/>
      <c r="HT53" s="60"/>
      <c r="HU53" s="60"/>
      <c r="HV53" s="60"/>
      <c r="HW53" s="60"/>
      <c r="HX53" s="60"/>
      <c r="HY53" s="60"/>
      <c r="HZ53" s="60"/>
      <c r="IA53" s="60"/>
      <c r="IB53" s="60"/>
      <c r="IC53" s="60"/>
      <c r="ID53" s="60"/>
      <c r="IE53" s="60"/>
      <c r="IF53" s="60"/>
      <c r="IG53" s="60"/>
      <c r="IH53" s="60"/>
      <c r="II53" s="60"/>
      <c r="IJ53" s="60"/>
      <c r="IK53" s="60"/>
      <c r="IL53" s="60"/>
      <c r="IM53" s="60"/>
      <c r="IN53" s="60"/>
      <c r="IO53" s="60"/>
      <c r="IP53" s="60"/>
      <c r="IQ53" s="60"/>
      <c r="IR53" s="60"/>
      <c r="IS53" s="60"/>
      <c r="IT53" s="60"/>
      <c r="IU53" s="60"/>
      <c r="IV53" s="60"/>
      <c r="IW53" s="60"/>
      <c r="IX53" s="60"/>
      <c r="IY53" s="60"/>
      <c r="IZ53" s="60"/>
      <c r="JA53" s="60"/>
    </row>
    <row r="54" spans="1:261" ht="21" x14ac:dyDescent="0.2">
      <c r="A54" s="82" t="s">
        <v>186</v>
      </c>
      <c r="B54" s="216"/>
      <c r="C54" s="88">
        <f>[1]s01KDR1707!Z63</f>
        <v>0.73035303452130118</v>
      </c>
      <c r="F54" s="87">
        <f>[3]s01KDR1707!Z63</f>
        <v>0.2575971367475724</v>
      </c>
      <c r="I54" s="85">
        <f>[4]s01KDR1707!Z63</f>
        <v>3.9239417993504797</v>
      </c>
      <c r="L54" s="86">
        <f>[5]s01KDR1728!X62</f>
        <v>2.4865863790328278</v>
      </c>
      <c r="O54" s="85">
        <f>[6]s01KDR1728!X62</f>
        <v>0.30326327082837901</v>
      </c>
      <c r="R54" s="90">
        <f>[7]s01KDR1724!Z64</f>
        <v>16.551889441419934</v>
      </c>
      <c r="U54" s="91">
        <f>[8]s01KDR1724!Z64</f>
        <v>4.1325132074868529</v>
      </c>
      <c r="Y54" s="88">
        <f>'[2]s01KDR1711 Банки'!X65</f>
        <v>12.166819183648641</v>
      </c>
      <c r="AD54" s="86">
        <f>'[9]s01KDR1711 Банки'!X65</f>
        <v>14.547480958620485</v>
      </c>
      <c r="AF54" s="87">
        <f>'[10]s01KDR1711 Банки'!X65</f>
        <v>9.0216750411167261</v>
      </c>
      <c r="AH54" s="84">
        <f>[11]s01KDR1722!X65</f>
        <v>0</v>
      </c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  <c r="EM54" s="60"/>
      <c r="EN54" s="60"/>
      <c r="EO54" s="60"/>
      <c r="EP54" s="60"/>
      <c r="EQ54" s="60"/>
      <c r="ER54" s="60"/>
      <c r="ES54" s="60"/>
      <c r="ET54" s="60"/>
      <c r="EU54" s="60"/>
      <c r="EV54" s="60"/>
      <c r="EW54" s="60"/>
      <c r="EX54" s="60"/>
      <c r="EY54" s="60"/>
      <c r="EZ54" s="60"/>
      <c r="FA54" s="60"/>
      <c r="FB54" s="60"/>
      <c r="FC54" s="60"/>
      <c r="FD54" s="60"/>
      <c r="FE54" s="60"/>
      <c r="FF54" s="60"/>
      <c r="FG54" s="60"/>
      <c r="FH54" s="60"/>
      <c r="FI54" s="60"/>
      <c r="FJ54" s="60"/>
      <c r="FK54" s="60"/>
      <c r="FL54" s="60"/>
      <c r="FM54" s="60"/>
      <c r="FN54" s="60"/>
      <c r="FO54" s="60"/>
      <c r="FP54" s="60"/>
      <c r="FQ54" s="60"/>
      <c r="FR54" s="60"/>
      <c r="FS54" s="60"/>
      <c r="FT54" s="60"/>
      <c r="FU54" s="60"/>
      <c r="FV54" s="60"/>
      <c r="FW54" s="60"/>
      <c r="FX54" s="60"/>
      <c r="FY54" s="60"/>
      <c r="FZ54" s="60"/>
      <c r="GA54" s="60"/>
      <c r="GB54" s="60"/>
      <c r="GC54" s="60"/>
      <c r="GD54" s="60"/>
      <c r="GE54" s="60"/>
      <c r="GF54" s="60"/>
      <c r="GG54" s="60"/>
      <c r="GH54" s="60"/>
      <c r="GI54" s="60"/>
      <c r="GJ54" s="60"/>
      <c r="GK54" s="60"/>
      <c r="GL54" s="60"/>
      <c r="GM54" s="60"/>
      <c r="GN54" s="60"/>
      <c r="GO54" s="60"/>
      <c r="GP54" s="60"/>
      <c r="GQ54" s="60"/>
      <c r="GR54" s="60"/>
      <c r="GS54" s="60"/>
      <c r="GT54" s="60"/>
      <c r="GU54" s="60"/>
      <c r="GV54" s="60"/>
      <c r="GW54" s="60"/>
      <c r="GX54" s="60"/>
      <c r="GY54" s="60"/>
      <c r="GZ54" s="60"/>
      <c r="HA54" s="60"/>
      <c r="HB54" s="60"/>
      <c r="HC54" s="60"/>
      <c r="HD54" s="60"/>
      <c r="HE54" s="60"/>
      <c r="HF54" s="60"/>
      <c r="HG54" s="60"/>
      <c r="HH54" s="60"/>
      <c r="HI54" s="60"/>
      <c r="HJ54" s="60"/>
      <c r="HK54" s="60"/>
      <c r="HL54" s="60"/>
      <c r="HM54" s="60"/>
      <c r="HN54" s="60"/>
      <c r="HO54" s="60"/>
      <c r="HP54" s="60"/>
      <c r="HQ54" s="60"/>
      <c r="HR54" s="60"/>
      <c r="HS54" s="60"/>
      <c r="HT54" s="60"/>
      <c r="HU54" s="60"/>
      <c r="HV54" s="60"/>
      <c r="HW54" s="60"/>
      <c r="HX54" s="60"/>
      <c r="HY54" s="60"/>
      <c r="HZ54" s="60"/>
      <c r="IA54" s="60"/>
      <c r="IB54" s="60"/>
      <c r="IC54" s="60"/>
      <c r="ID54" s="60"/>
      <c r="IE54" s="60"/>
      <c r="IF54" s="60"/>
      <c r="IG54" s="60"/>
      <c r="IH54" s="60"/>
      <c r="II54" s="60"/>
      <c r="IJ54" s="60"/>
      <c r="IK54" s="60"/>
      <c r="IL54" s="60"/>
      <c r="IM54" s="60"/>
      <c r="IN54" s="60"/>
      <c r="IO54" s="60"/>
      <c r="IP54" s="60"/>
      <c r="IQ54" s="60"/>
      <c r="IR54" s="60"/>
      <c r="IS54" s="60"/>
      <c r="IT54" s="60"/>
      <c r="IU54" s="60"/>
      <c r="IV54" s="60"/>
      <c r="IW54" s="60"/>
      <c r="IX54" s="60"/>
      <c r="IY54" s="60"/>
      <c r="IZ54" s="60"/>
      <c r="JA54" s="60"/>
    </row>
    <row r="55" spans="1:261" x14ac:dyDescent="0.2">
      <c r="A55" s="82" t="s">
        <v>27</v>
      </c>
      <c r="B55" s="216"/>
      <c r="C55" s="88">
        <f>[1]s01KDR1707!Z64</f>
        <v>6.5427319459022053</v>
      </c>
      <c r="F55" s="87">
        <f>[3]s01KDR1707!Z64</f>
        <v>1.9969157821403267</v>
      </c>
      <c r="I55" s="85">
        <f>[4]s01KDR1707!Z64</f>
        <v>7.1367445867991552</v>
      </c>
      <c r="L55" s="86">
        <f>[5]s01KDR1728!X63</f>
        <v>6.6971392860847629</v>
      </c>
      <c r="O55" s="85">
        <f>[6]s01KDR1728!X63</f>
        <v>5.515886181403844</v>
      </c>
      <c r="R55" s="90">
        <f>[7]s01KDR1724!Z65</f>
        <v>12.431339186448742</v>
      </c>
      <c r="U55" s="91">
        <f>[8]s01KDR1724!Z65</f>
        <v>2.3952546253576124</v>
      </c>
      <c r="Y55" s="88">
        <f>'[2]s01KDR1711 Банки'!X66</f>
        <v>12.149476469861655</v>
      </c>
      <c r="AD55" s="86">
        <f>'[9]s01KDR1711 Банки'!X66</f>
        <v>0</v>
      </c>
      <c r="AF55" s="87">
        <f>'[10]s01KDR1711 Банки'!X66</f>
        <v>0</v>
      </c>
      <c r="AH55" s="84">
        <f>[11]s01KDR1722!X66</f>
        <v>15.9</v>
      </c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  <c r="EM55" s="60"/>
      <c r="EN55" s="60"/>
      <c r="EO55" s="60"/>
      <c r="EP55" s="60"/>
      <c r="EQ55" s="60"/>
      <c r="ER55" s="60"/>
      <c r="ES55" s="60"/>
      <c r="ET55" s="60"/>
      <c r="EU55" s="60"/>
      <c r="EV55" s="60"/>
      <c r="EW55" s="60"/>
      <c r="EX55" s="60"/>
      <c r="EY55" s="60"/>
      <c r="EZ55" s="60"/>
      <c r="FA55" s="60"/>
      <c r="FB55" s="60"/>
      <c r="FC55" s="60"/>
      <c r="FD55" s="60"/>
      <c r="FE55" s="60"/>
      <c r="FF55" s="60"/>
      <c r="FG55" s="60"/>
      <c r="FH55" s="60"/>
      <c r="FI55" s="60"/>
      <c r="FJ55" s="60"/>
      <c r="FK55" s="60"/>
      <c r="FL55" s="60"/>
      <c r="FM55" s="60"/>
      <c r="FN55" s="60"/>
      <c r="FO55" s="60"/>
      <c r="FP55" s="60"/>
      <c r="FQ55" s="60"/>
      <c r="FR55" s="60"/>
      <c r="FS55" s="60"/>
      <c r="FT55" s="60"/>
      <c r="FU55" s="60"/>
      <c r="FV55" s="60"/>
      <c r="FW55" s="60"/>
      <c r="FX55" s="60"/>
      <c r="FY55" s="60"/>
      <c r="FZ55" s="60"/>
      <c r="GA55" s="60"/>
      <c r="GB55" s="60"/>
      <c r="GC55" s="60"/>
      <c r="GD55" s="60"/>
      <c r="GE55" s="60"/>
      <c r="GF55" s="60"/>
      <c r="GG55" s="60"/>
      <c r="GH55" s="60"/>
      <c r="GI55" s="60"/>
      <c r="GJ55" s="60"/>
      <c r="GK55" s="60"/>
      <c r="GL55" s="60"/>
      <c r="GM55" s="60"/>
      <c r="GN55" s="60"/>
      <c r="GO55" s="60"/>
      <c r="GP55" s="60"/>
      <c r="GQ55" s="60"/>
      <c r="GR55" s="60"/>
      <c r="GS55" s="60"/>
      <c r="GT55" s="60"/>
      <c r="GU55" s="60"/>
      <c r="GV55" s="60"/>
      <c r="GW55" s="60"/>
      <c r="GX55" s="60"/>
      <c r="GY55" s="60"/>
      <c r="GZ55" s="60"/>
      <c r="HA55" s="60"/>
      <c r="HB55" s="60"/>
      <c r="HC55" s="60"/>
      <c r="HD55" s="60"/>
      <c r="HE55" s="60"/>
      <c r="HF55" s="60"/>
      <c r="HG55" s="60"/>
      <c r="HH55" s="60"/>
      <c r="HI55" s="60"/>
      <c r="HJ55" s="60"/>
      <c r="HK55" s="60"/>
      <c r="HL55" s="60"/>
      <c r="HM55" s="60"/>
      <c r="HN55" s="60"/>
      <c r="HO55" s="60"/>
      <c r="HP55" s="60"/>
      <c r="HQ55" s="60"/>
      <c r="HR55" s="60"/>
      <c r="HS55" s="60"/>
      <c r="HT55" s="60"/>
      <c r="HU55" s="60"/>
      <c r="HV55" s="60"/>
      <c r="HW55" s="60"/>
      <c r="HX55" s="60"/>
      <c r="HY55" s="60"/>
      <c r="HZ55" s="60"/>
      <c r="IA55" s="60"/>
      <c r="IB55" s="60"/>
      <c r="IC55" s="60"/>
      <c r="ID55" s="60"/>
      <c r="IE55" s="60"/>
      <c r="IF55" s="60"/>
      <c r="IG55" s="60"/>
      <c r="IH55" s="60"/>
      <c r="II55" s="60"/>
      <c r="IJ55" s="60"/>
      <c r="IK55" s="60"/>
      <c r="IL55" s="60"/>
      <c r="IM55" s="60"/>
      <c r="IN55" s="60"/>
      <c r="IO55" s="60"/>
      <c r="IP55" s="60"/>
      <c r="IQ55" s="60"/>
      <c r="IR55" s="60"/>
      <c r="IS55" s="60"/>
      <c r="IT55" s="60"/>
      <c r="IU55" s="60"/>
      <c r="IV55" s="60"/>
      <c r="IW55" s="60"/>
      <c r="IX55" s="60"/>
      <c r="IY55" s="60"/>
      <c r="IZ55" s="60"/>
      <c r="JA55" s="60"/>
    </row>
    <row r="56" spans="1:261" x14ac:dyDescent="0.2">
      <c r="A56" s="175" t="s">
        <v>17</v>
      </c>
      <c r="B56" s="215"/>
      <c r="C56" s="88">
        <f>[1]s01KDR1707!Z65</f>
        <v>1.4629435995594322</v>
      </c>
      <c r="F56" s="87">
        <f>[3]s01KDR1707!Z65</f>
        <v>1.8616571839015137</v>
      </c>
      <c r="I56" s="85">
        <f>[4]s01KDR1707!Z65</f>
        <v>4.5364424255827815</v>
      </c>
      <c r="L56" s="86">
        <f>[5]s01KDR1728!X64</f>
        <v>6.1791288173952017</v>
      </c>
      <c r="O56" s="85">
        <f>[6]s01KDR1728!X64</f>
        <v>0.76702512227134845</v>
      </c>
      <c r="R56" s="90">
        <f>[7]s01KDR1724!Z66</f>
        <v>5.2167269672356253</v>
      </c>
      <c r="U56" s="91">
        <f>[8]s01KDR1724!Z66</f>
        <v>1.5908064237047137</v>
      </c>
      <c r="Y56" s="88">
        <f>'[2]s01KDR1711 Банки'!X67</f>
        <v>9.6351624755946634</v>
      </c>
      <c r="AD56" s="86">
        <f>'[9]s01KDR1711 Банки'!X67</f>
        <v>13.167465606184217</v>
      </c>
      <c r="AF56" s="87">
        <f>'[10]s01KDR1711 Банки'!X67</f>
        <v>7.7144568149360202</v>
      </c>
      <c r="AH56" s="84">
        <f>[11]s01KDR1722!X67</f>
        <v>0</v>
      </c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  <c r="EM56" s="60"/>
      <c r="EN56" s="60"/>
      <c r="EO56" s="60"/>
      <c r="EP56" s="60"/>
      <c r="EQ56" s="60"/>
      <c r="ER56" s="60"/>
      <c r="ES56" s="60"/>
      <c r="ET56" s="60"/>
      <c r="EU56" s="60"/>
      <c r="EV56" s="60"/>
      <c r="EW56" s="60"/>
      <c r="EX56" s="60"/>
      <c r="EY56" s="60"/>
      <c r="EZ56" s="60"/>
      <c r="FA56" s="60"/>
      <c r="FB56" s="60"/>
      <c r="FC56" s="60"/>
      <c r="FD56" s="60"/>
      <c r="FE56" s="60"/>
      <c r="FF56" s="60"/>
      <c r="FG56" s="60"/>
      <c r="FH56" s="60"/>
      <c r="FI56" s="60"/>
      <c r="FJ56" s="60"/>
      <c r="FK56" s="60"/>
      <c r="FL56" s="60"/>
      <c r="FM56" s="60"/>
      <c r="FN56" s="60"/>
      <c r="FO56" s="60"/>
      <c r="FP56" s="60"/>
      <c r="FQ56" s="60"/>
      <c r="FR56" s="60"/>
      <c r="FS56" s="60"/>
      <c r="FT56" s="60"/>
      <c r="FU56" s="60"/>
      <c r="FV56" s="60"/>
      <c r="FW56" s="60"/>
      <c r="FX56" s="60"/>
      <c r="FY56" s="60"/>
      <c r="FZ56" s="60"/>
      <c r="GA56" s="60"/>
      <c r="GB56" s="60"/>
      <c r="GC56" s="60"/>
      <c r="GD56" s="60"/>
      <c r="GE56" s="60"/>
      <c r="GF56" s="60"/>
      <c r="GG56" s="60"/>
      <c r="GH56" s="60"/>
      <c r="GI56" s="60"/>
      <c r="GJ56" s="60"/>
      <c r="GK56" s="60"/>
      <c r="GL56" s="60"/>
      <c r="GM56" s="60"/>
      <c r="GN56" s="60"/>
      <c r="GO56" s="60"/>
      <c r="GP56" s="60"/>
      <c r="GQ56" s="60"/>
      <c r="GR56" s="60"/>
      <c r="GS56" s="60"/>
      <c r="GT56" s="60"/>
      <c r="GU56" s="60"/>
      <c r="GV56" s="60"/>
      <c r="GW56" s="60"/>
      <c r="GX56" s="60"/>
      <c r="GY56" s="60"/>
      <c r="GZ56" s="60"/>
      <c r="HA56" s="60"/>
      <c r="HB56" s="60"/>
      <c r="HC56" s="60"/>
      <c r="HD56" s="60"/>
      <c r="HE56" s="60"/>
      <c r="HF56" s="60"/>
      <c r="HG56" s="60"/>
      <c r="HH56" s="60"/>
      <c r="HI56" s="60"/>
      <c r="HJ56" s="60"/>
      <c r="HK56" s="60"/>
      <c r="HL56" s="60"/>
      <c r="HM56" s="60"/>
      <c r="HN56" s="60"/>
      <c r="HO56" s="60"/>
      <c r="HP56" s="60"/>
      <c r="HQ56" s="60"/>
      <c r="HR56" s="60"/>
      <c r="HS56" s="60"/>
      <c r="HT56" s="60"/>
      <c r="HU56" s="60"/>
      <c r="HV56" s="60"/>
      <c r="HW56" s="60"/>
      <c r="HX56" s="60"/>
      <c r="HY56" s="60"/>
      <c r="HZ56" s="60"/>
      <c r="IA56" s="60"/>
      <c r="IB56" s="60"/>
      <c r="IC56" s="60"/>
      <c r="ID56" s="60"/>
      <c r="IE56" s="60"/>
      <c r="IF56" s="60"/>
      <c r="IG56" s="60"/>
      <c r="IH56" s="60"/>
      <c r="II56" s="60"/>
      <c r="IJ56" s="60"/>
      <c r="IK56" s="60"/>
      <c r="IL56" s="60"/>
      <c r="IM56" s="60"/>
      <c r="IN56" s="60"/>
      <c r="IO56" s="60"/>
      <c r="IP56" s="60"/>
      <c r="IQ56" s="60"/>
      <c r="IR56" s="60"/>
      <c r="IS56" s="60"/>
      <c r="IT56" s="60"/>
      <c r="IU56" s="60"/>
      <c r="IV56" s="60"/>
      <c r="IW56" s="60"/>
      <c r="IX56" s="60"/>
      <c r="IY56" s="60"/>
      <c r="IZ56" s="60"/>
      <c r="JA56" s="60"/>
    </row>
    <row r="57" spans="1:261" x14ac:dyDescent="0.2">
      <c r="A57" s="82" t="s">
        <v>91</v>
      </c>
      <c r="B57" s="216"/>
      <c r="C57" s="88">
        <f>[1]s01KDR1707!Z66</f>
        <v>1.0552680133180394</v>
      </c>
      <c r="F57" s="87">
        <f>[3]s01KDR1707!Z66</f>
        <v>1.50273572014141</v>
      </c>
      <c r="I57" s="85">
        <f>[4]s01KDR1707!Z66</f>
        <v>4.4101809873866618</v>
      </c>
      <c r="L57" s="86">
        <f>[5]s01KDR1728!X65</f>
        <v>5.0813570748328738</v>
      </c>
      <c r="O57" s="85">
        <f>[6]s01KDR1728!X65</f>
        <v>0.76399799577778593</v>
      </c>
      <c r="R57" s="90">
        <f>[7]s01KDR1724!Z67</f>
        <v>19.900949939883077</v>
      </c>
      <c r="U57" s="91">
        <f>[8]s01KDR1724!Z67</f>
        <v>3.86685042178686</v>
      </c>
      <c r="Y57" s="88">
        <f>'[2]s01KDR1711 Банки'!X68</f>
        <v>9.9775326203508587</v>
      </c>
      <c r="AD57" s="86">
        <f>'[9]s01KDR1711 Банки'!X68</f>
        <v>13.167465606184217</v>
      </c>
      <c r="AF57" s="87">
        <f>'[10]s01KDR1711 Банки'!X68</f>
        <v>7.7144568149360202</v>
      </c>
      <c r="AH57" s="84">
        <f>[11]s01KDR1722!X68</f>
        <v>0</v>
      </c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  <c r="EM57" s="60"/>
      <c r="EN57" s="60"/>
      <c r="EO57" s="60"/>
      <c r="EP57" s="60"/>
      <c r="EQ57" s="60"/>
      <c r="ER57" s="60"/>
      <c r="ES57" s="60"/>
      <c r="ET57" s="60"/>
      <c r="EU57" s="60"/>
      <c r="EV57" s="60"/>
      <c r="EW57" s="60"/>
      <c r="EX57" s="60"/>
      <c r="EY57" s="60"/>
      <c r="EZ57" s="60"/>
      <c r="FA57" s="60"/>
      <c r="FB57" s="60"/>
      <c r="FC57" s="60"/>
      <c r="FD57" s="60"/>
      <c r="FE57" s="60"/>
      <c r="FF57" s="60"/>
      <c r="FG57" s="60"/>
      <c r="FH57" s="60"/>
      <c r="FI57" s="60"/>
      <c r="FJ57" s="60"/>
      <c r="FK57" s="60"/>
      <c r="FL57" s="60"/>
      <c r="FM57" s="60"/>
      <c r="FN57" s="60"/>
      <c r="FO57" s="60"/>
      <c r="FP57" s="60"/>
      <c r="FQ57" s="60"/>
      <c r="FR57" s="60"/>
      <c r="FS57" s="60"/>
      <c r="FT57" s="60"/>
      <c r="FU57" s="60"/>
      <c r="FV57" s="60"/>
      <c r="FW57" s="60"/>
      <c r="FX57" s="60"/>
      <c r="FY57" s="60"/>
      <c r="FZ57" s="60"/>
      <c r="GA57" s="60"/>
      <c r="GB57" s="60"/>
      <c r="GC57" s="60"/>
      <c r="GD57" s="60"/>
      <c r="GE57" s="60"/>
      <c r="GF57" s="60"/>
      <c r="GG57" s="60"/>
      <c r="GH57" s="60"/>
      <c r="GI57" s="60"/>
      <c r="GJ57" s="60"/>
      <c r="GK57" s="60"/>
      <c r="GL57" s="60"/>
      <c r="GM57" s="60"/>
      <c r="GN57" s="60"/>
      <c r="GO57" s="60"/>
      <c r="GP57" s="60"/>
      <c r="GQ57" s="60"/>
      <c r="GR57" s="60"/>
      <c r="GS57" s="60"/>
      <c r="GT57" s="60"/>
      <c r="GU57" s="60"/>
      <c r="GV57" s="60"/>
      <c r="GW57" s="60"/>
      <c r="GX57" s="60"/>
      <c r="GY57" s="60"/>
      <c r="GZ57" s="60"/>
      <c r="HA57" s="60"/>
      <c r="HB57" s="60"/>
      <c r="HC57" s="60"/>
      <c r="HD57" s="60"/>
      <c r="HE57" s="60"/>
      <c r="HF57" s="60"/>
      <c r="HG57" s="60"/>
      <c r="HH57" s="60"/>
      <c r="HI57" s="60"/>
      <c r="HJ57" s="60"/>
      <c r="HK57" s="60"/>
      <c r="HL57" s="60"/>
      <c r="HM57" s="60"/>
      <c r="HN57" s="60"/>
      <c r="HO57" s="60"/>
      <c r="HP57" s="60"/>
      <c r="HQ57" s="60"/>
      <c r="HR57" s="60"/>
      <c r="HS57" s="60"/>
      <c r="HT57" s="60"/>
      <c r="HU57" s="60"/>
      <c r="HV57" s="60"/>
      <c r="HW57" s="60"/>
      <c r="HX57" s="60"/>
      <c r="HY57" s="60"/>
      <c r="HZ57" s="60"/>
      <c r="IA57" s="60"/>
      <c r="IB57" s="60"/>
      <c r="IC57" s="60"/>
      <c r="ID57" s="60"/>
      <c r="IE57" s="60"/>
      <c r="IF57" s="60"/>
      <c r="IG57" s="60"/>
      <c r="IH57" s="60"/>
      <c r="II57" s="60"/>
      <c r="IJ57" s="60"/>
      <c r="IK57" s="60"/>
      <c r="IL57" s="60"/>
      <c r="IM57" s="60"/>
      <c r="IN57" s="60"/>
      <c r="IO57" s="60"/>
      <c r="IP57" s="60"/>
      <c r="IQ57" s="60"/>
      <c r="IR57" s="60"/>
      <c r="IS57" s="60"/>
      <c r="IT57" s="60"/>
      <c r="IU57" s="60"/>
      <c r="IV57" s="60"/>
      <c r="IW57" s="60"/>
      <c r="IX57" s="60"/>
      <c r="IY57" s="60"/>
      <c r="IZ57" s="60"/>
      <c r="JA57" s="60"/>
    </row>
    <row r="58" spans="1:261" ht="21" x14ac:dyDescent="0.2">
      <c r="A58" s="82" t="s">
        <v>186</v>
      </c>
      <c r="B58" s="216"/>
      <c r="C58" s="88">
        <f>[1]s01KDR1707!Z67</f>
        <v>1.2509350446787917</v>
      </c>
      <c r="F58" s="87">
        <f>[3]s01KDR1707!Z67</f>
        <v>1.2544298026497327</v>
      </c>
      <c r="I58" s="85">
        <f>[4]s01KDR1707!Z67</f>
        <v>3.9255317625230775</v>
      </c>
      <c r="L58" s="86">
        <f>[5]s01KDR1728!X66</f>
        <v>4.1440236285837466</v>
      </c>
      <c r="O58" s="85">
        <f>[6]s01KDR1728!X66</f>
        <v>0.9544450552526117</v>
      </c>
      <c r="R58" s="90">
        <f>[7]s01KDR1724!Z68</f>
        <v>4.75</v>
      </c>
      <c r="U58" s="91">
        <f>[8]s01KDR1724!Z68</f>
        <v>2</v>
      </c>
      <c r="Y58" s="88">
        <f>'[2]s01KDR1711 Банки'!X69</f>
        <v>11.633525992765575</v>
      </c>
      <c r="AD58" s="86">
        <f>'[9]s01KDR1711 Банки'!X69</f>
        <v>13.167465606184217</v>
      </c>
      <c r="AF58" s="87">
        <f>'[10]s01KDR1711 Банки'!X69</f>
        <v>7.1968668276662218</v>
      </c>
      <c r="AH58" s="84">
        <f>[11]s01KDR1722!X69</f>
        <v>0</v>
      </c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  <c r="EM58" s="60"/>
      <c r="EN58" s="60"/>
      <c r="EO58" s="60"/>
      <c r="EP58" s="60"/>
      <c r="EQ58" s="60"/>
      <c r="ER58" s="60"/>
      <c r="ES58" s="60"/>
      <c r="ET58" s="60"/>
      <c r="EU58" s="60"/>
      <c r="EV58" s="60"/>
      <c r="EW58" s="60"/>
      <c r="EX58" s="60"/>
      <c r="EY58" s="60"/>
      <c r="EZ58" s="60"/>
      <c r="FA58" s="60"/>
      <c r="FB58" s="60"/>
      <c r="FC58" s="60"/>
      <c r="FD58" s="60"/>
      <c r="FE58" s="60"/>
      <c r="FF58" s="60"/>
      <c r="FG58" s="60"/>
      <c r="FH58" s="60"/>
      <c r="FI58" s="60"/>
      <c r="FJ58" s="60"/>
      <c r="FK58" s="60"/>
      <c r="FL58" s="60"/>
      <c r="FM58" s="60"/>
      <c r="FN58" s="60"/>
      <c r="FO58" s="60"/>
      <c r="FP58" s="60"/>
      <c r="FQ58" s="60"/>
      <c r="FR58" s="60"/>
      <c r="FS58" s="60"/>
      <c r="FT58" s="60"/>
      <c r="FU58" s="60"/>
      <c r="FV58" s="60"/>
      <c r="FW58" s="60"/>
      <c r="FX58" s="60"/>
      <c r="FY58" s="60"/>
      <c r="FZ58" s="60"/>
      <c r="GA58" s="60"/>
      <c r="GB58" s="60"/>
      <c r="GC58" s="60"/>
      <c r="GD58" s="60"/>
      <c r="GE58" s="60"/>
      <c r="GF58" s="60"/>
      <c r="GG58" s="60"/>
      <c r="GH58" s="60"/>
      <c r="GI58" s="60"/>
      <c r="GJ58" s="60"/>
      <c r="GK58" s="60"/>
      <c r="GL58" s="60"/>
      <c r="GM58" s="60"/>
      <c r="GN58" s="60"/>
      <c r="GO58" s="60"/>
      <c r="GP58" s="60"/>
      <c r="GQ58" s="60"/>
      <c r="GR58" s="60"/>
      <c r="GS58" s="60"/>
      <c r="GT58" s="60"/>
      <c r="GU58" s="60"/>
      <c r="GV58" s="60"/>
      <c r="GW58" s="60"/>
      <c r="GX58" s="60"/>
      <c r="GY58" s="60"/>
      <c r="GZ58" s="60"/>
      <c r="HA58" s="60"/>
      <c r="HB58" s="60"/>
      <c r="HC58" s="60"/>
      <c r="HD58" s="60"/>
      <c r="HE58" s="60"/>
      <c r="HF58" s="60"/>
      <c r="HG58" s="60"/>
      <c r="HH58" s="60"/>
      <c r="HI58" s="60"/>
      <c r="HJ58" s="60"/>
      <c r="HK58" s="60"/>
      <c r="HL58" s="60"/>
      <c r="HM58" s="60"/>
      <c r="HN58" s="60"/>
      <c r="HO58" s="60"/>
      <c r="HP58" s="60"/>
      <c r="HQ58" s="60"/>
      <c r="HR58" s="60"/>
      <c r="HS58" s="60"/>
      <c r="HT58" s="60"/>
      <c r="HU58" s="60"/>
      <c r="HV58" s="60"/>
      <c r="HW58" s="60"/>
      <c r="HX58" s="60"/>
      <c r="HY58" s="60"/>
      <c r="HZ58" s="60"/>
      <c r="IA58" s="60"/>
      <c r="IB58" s="60"/>
      <c r="IC58" s="60"/>
      <c r="ID58" s="60"/>
      <c r="IE58" s="60"/>
      <c r="IF58" s="60"/>
      <c r="IG58" s="60"/>
      <c r="IH58" s="60"/>
      <c r="II58" s="60"/>
      <c r="IJ58" s="60"/>
      <c r="IK58" s="60"/>
      <c r="IL58" s="60"/>
      <c r="IM58" s="60"/>
      <c r="IN58" s="60"/>
      <c r="IO58" s="60"/>
      <c r="IP58" s="60"/>
      <c r="IQ58" s="60"/>
      <c r="IR58" s="60"/>
      <c r="IS58" s="60"/>
      <c r="IT58" s="60"/>
      <c r="IU58" s="60"/>
      <c r="IV58" s="60"/>
      <c r="IW58" s="60"/>
      <c r="IX58" s="60"/>
      <c r="IY58" s="60"/>
      <c r="IZ58" s="60"/>
      <c r="JA58" s="60"/>
    </row>
    <row r="59" spans="1:261" x14ac:dyDescent="0.2">
      <c r="A59" s="82" t="s">
        <v>27</v>
      </c>
      <c r="B59" s="216"/>
      <c r="C59" s="88">
        <f>[1]s01KDR1707!Z68</f>
        <v>7.0654216266537464</v>
      </c>
      <c r="F59" s="87">
        <f>[3]s01KDR1707!Z68</f>
        <v>3.1091457338273689</v>
      </c>
      <c r="I59" s="85">
        <f>[4]s01KDR1707!Z68</f>
        <v>9.3942982134316129</v>
      </c>
      <c r="L59" s="86">
        <f>[5]s01KDR1728!X67</f>
        <v>7.2299749330141703</v>
      </c>
      <c r="O59" s="85">
        <f>[6]s01KDR1728!X67</f>
        <v>2</v>
      </c>
      <c r="R59" s="90">
        <f>[7]s01KDR1724!Z69</f>
        <v>4.75</v>
      </c>
      <c r="U59" s="91">
        <f>[8]s01KDR1724!Z69</f>
        <v>2</v>
      </c>
      <c r="Y59" s="88">
        <f>'[2]s01KDR1711 Банки'!X70</f>
        <v>8.093492773356882</v>
      </c>
      <c r="AD59" s="86">
        <f>'[9]s01KDR1711 Банки'!X70</f>
        <v>0</v>
      </c>
      <c r="AF59" s="87">
        <f>'[10]s01KDR1711 Банки'!X70</f>
        <v>0</v>
      </c>
      <c r="AH59" s="84">
        <f>[11]s01KDR1722!X70</f>
        <v>0</v>
      </c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  <c r="EM59" s="60"/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0"/>
      <c r="FJ59" s="60"/>
      <c r="FK59" s="60"/>
      <c r="FL59" s="60"/>
      <c r="FM59" s="60"/>
      <c r="FN59" s="60"/>
      <c r="FO59" s="60"/>
      <c r="FP59" s="60"/>
      <c r="FQ59" s="60"/>
      <c r="FR59" s="60"/>
      <c r="FS59" s="60"/>
      <c r="FT59" s="60"/>
      <c r="FU59" s="60"/>
      <c r="FV59" s="60"/>
      <c r="FW59" s="60"/>
      <c r="FX59" s="60"/>
      <c r="FY59" s="60"/>
      <c r="FZ59" s="60"/>
      <c r="GA59" s="60"/>
      <c r="GB59" s="60"/>
      <c r="GC59" s="60"/>
      <c r="GD59" s="60"/>
      <c r="GE59" s="60"/>
      <c r="GF59" s="60"/>
      <c r="GG59" s="60"/>
      <c r="GH59" s="60"/>
      <c r="GI59" s="60"/>
      <c r="GJ59" s="60"/>
      <c r="GK59" s="60"/>
      <c r="GL59" s="60"/>
      <c r="GM59" s="60"/>
      <c r="GN59" s="60"/>
      <c r="GO59" s="60"/>
      <c r="GP59" s="60"/>
      <c r="GQ59" s="60"/>
      <c r="GR59" s="60"/>
      <c r="GS59" s="60"/>
      <c r="GT59" s="60"/>
      <c r="GU59" s="60"/>
      <c r="GV59" s="60"/>
      <c r="GW59" s="60"/>
      <c r="GX59" s="60"/>
      <c r="GY59" s="60"/>
      <c r="GZ59" s="60"/>
      <c r="HA59" s="60"/>
      <c r="HB59" s="60"/>
      <c r="HC59" s="60"/>
      <c r="HD59" s="60"/>
      <c r="HE59" s="60"/>
      <c r="HF59" s="60"/>
      <c r="HG59" s="60"/>
      <c r="HH59" s="60"/>
      <c r="HI59" s="60"/>
      <c r="HJ59" s="60"/>
      <c r="HK59" s="60"/>
      <c r="HL59" s="60"/>
      <c r="HM59" s="60"/>
      <c r="HN59" s="60"/>
      <c r="HO59" s="60"/>
      <c r="HP59" s="60"/>
      <c r="HQ59" s="60"/>
      <c r="HR59" s="60"/>
      <c r="HS59" s="60"/>
      <c r="HT59" s="60"/>
      <c r="HU59" s="60"/>
      <c r="HV59" s="60"/>
      <c r="HW59" s="60"/>
      <c r="HX59" s="60"/>
      <c r="HY59" s="60"/>
      <c r="HZ59" s="60"/>
      <c r="IA59" s="60"/>
      <c r="IB59" s="60"/>
      <c r="IC59" s="60"/>
      <c r="ID59" s="60"/>
      <c r="IE59" s="60"/>
      <c r="IF59" s="60"/>
      <c r="IG59" s="60"/>
      <c r="IH59" s="60"/>
      <c r="II59" s="60"/>
      <c r="IJ59" s="60"/>
      <c r="IK59" s="60"/>
      <c r="IL59" s="60"/>
      <c r="IM59" s="60"/>
      <c r="IN59" s="60"/>
      <c r="IO59" s="60"/>
      <c r="IP59" s="60"/>
      <c r="IQ59" s="60"/>
      <c r="IR59" s="60"/>
      <c r="IS59" s="60"/>
      <c r="IT59" s="60"/>
      <c r="IU59" s="60"/>
      <c r="IV59" s="60"/>
      <c r="IW59" s="60"/>
      <c r="IX59" s="60"/>
      <c r="IY59" s="60"/>
      <c r="IZ59" s="60"/>
      <c r="JA59" s="60"/>
    </row>
    <row r="60" spans="1:261" x14ac:dyDescent="0.2">
      <c r="A60" s="175" t="s">
        <v>20</v>
      </c>
      <c r="B60" s="215"/>
      <c r="C60" s="88">
        <f>[1]s01KDR1707!Z69</f>
        <v>0.3970708968155291</v>
      </c>
      <c r="F60" s="87">
        <f>[3]s01KDR1707!Z69</f>
        <v>0</v>
      </c>
      <c r="I60" s="85">
        <f>[4]s01KDR1707!Z69</f>
        <v>3.3155099160553876</v>
      </c>
      <c r="L60" s="86">
        <f>[5]s01KDR1728!X68</f>
        <v>2.1660996192887723</v>
      </c>
      <c r="O60" s="85">
        <f>[6]s01KDR1728!X68</f>
        <v>0.3</v>
      </c>
      <c r="R60" s="90" t="e">
        <f>[7]s01KDR1724!Z70</f>
        <v>#N/A</v>
      </c>
      <c r="U60" s="91" t="e">
        <f>[8]s01KDR1724!Z70</f>
        <v>#N/A</v>
      </c>
      <c r="Y60" s="88">
        <f>'[2]s01KDR1711 Банки'!X71</f>
        <v>15.292385254167833</v>
      </c>
      <c r="AD60" s="86">
        <f>'[9]s01KDR1711 Банки'!X71</f>
        <v>0</v>
      </c>
      <c r="AF60" s="87">
        <f>'[10]s01KDR1711 Банки'!X71</f>
        <v>0</v>
      </c>
      <c r="AH60" s="84">
        <f>[11]s01KDR1722!X71</f>
        <v>0</v>
      </c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  <c r="EM60" s="60"/>
      <c r="EN60" s="60"/>
      <c r="EO60" s="60"/>
      <c r="EP60" s="60"/>
      <c r="EQ60" s="60"/>
      <c r="ER60" s="60"/>
      <c r="ES60" s="60"/>
      <c r="ET60" s="60"/>
      <c r="EU60" s="60"/>
      <c r="EV60" s="60"/>
      <c r="EW60" s="60"/>
      <c r="EX60" s="60"/>
      <c r="EY60" s="60"/>
      <c r="EZ60" s="60"/>
      <c r="FA60" s="60"/>
      <c r="FB60" s="60"/>
      <c r="FC60" s="60"/>
      <c r="FD60" s="60"/>
      <c r="FE60" s="60"/>
      <c r="FF60" s="60"/>
      <c r="FG60" s="60"/>
      <c r="FH60" s="60"/>
      <c r="FI60" s="60"/>
      <c r="FJ60" s="60"/>
      <c r="FK60" s="60"/>
      <c r="FL60" s="60"/>
      <c r="FM60" s="60"/>
      <c r="FN60" s="60"/>
      <c r="FO60" s="60"/>
      <c r="FP60" s="60"/>
      <c r="FQ60" s="60"/>
      <c r="FR60" s="60"/>
      <c r="FS60" s="60"/>
      <c r="FT60" s="60"/>
      <c r="FU60" s="60"/>
      <c r="FV60" s="60"/>
      <c r="FW60" s="60"/>
      <c r="FX60" s="60"/>
      <c r="FY60" s="60"/>
      <c r="FZ60" s="60"/>
      <c r="GA60" s="60"/>
      <c r="GB60" s="60"/>
      <c r="GC60" s="60"/>
      <c r="GD60" s="60"/>
      <c r="GE60" s="60"/>
      <c r="GF60" s="60"/>
      <c r="GG60" s="60"/>
      <c r="GH60" s="60"/>
      <c r="GI60" s="60"/>
      <c r="GJ60" s="60"/>
      <c r="GK60" s="60"/>
      <c r="GL60" s="60"/>
      <c r="GM60" s="60"/>
      <c r="GN60" s="60"/>
      <c r="GO60" s="60"/>
      <c r="GP60" s="60"/>
      <c r="GQ60" s="60"/>
      <c r="GR60" s="60"/>
      <c r="GS60" s="60"/>
      <c r="GT60" s="60"/>
      <c r="GU60" s="60"/>
      <c r="GV60" s="60"/>
      <c r="GW60" s="60"/>
      <c r="GX60" s="60"/>
      <c r="GY60" s="60"/>
      <c r="GZ60" s="60"/>
      <c r="HA60" s="60"/>
      <c r="HB60" s="60"/>
      <c r="HC60" s="60"/>
      <c r="HD60" s="60"/>
      <c r="HE60" s="60"/>
      <c r="HF60" s="60"/>
      <c r="HG60" s="60"/>
      <c r="HH60" s="60"/>
      <c r="HI60" s="60"/>
      <c r="HJ60" s="60"/>
      <c r="HK60" s="60"/>
      <c r="HL60" s="60"/>
      <c r="HM60" s="60"/>
      <c r="HN60" s="60"/>
      <c r="HO60" s="60"/>
      <c r="HP60" s="60"/>
      <c r="HQ60" s="60"/>
      <c r="HR60" s="60"/>
      <c r="HS60" s="60"/>
      <c r="HT60" s="60"/>
      <c r="HU60" s="60"/>
      <c r="HV60" s="60"/>
      <c r="HW60" s="60"/>
      <c r="HX60" s="60"/>
      <c r="HY60" s="60"/>
      <c r="HZ60" s="60"/>
      <c r="IA60" s="60"/>
      <c r="IB60" s="60"/>
      <c r="IC60" s="60"/>
      <c r="ID60" s="60"/>
      <c r="IE60" s="60"/>
      <c r="IF60" s="60"/>
      <c r="IG60" s="60"/>
      <c r="IH60" s="60"/>
      <c r="II60" s="60"/>
      <c r="IJ60" s="60"/>
      <c r="IK60" s="60"/>
      <c r="IL60" s="60"/>
      <c r="IM60" s="60"/>
      <c r="IN60" s="60"/>
      <c r="IO60" s="60"/>
      <c r="IP60" s="60"/>
      <c r="IQ60" s="60"/>
      <c r="IR60" s="60"/>
      <c r="IS60" s="60"/>
      <c r="IT60" s="60"/>
      <c r="IU60" s="60"/>
      <c r="IV60" s="60"/>
      <c r="IW60" s="60"/>
      <c r="IX60" s="60"/>
      <c r="IY60" s="60"/>
      <c r="IZ60" s="60"/>
      <c r="JA60" s="60"/>
    </row>
    <row r="61" spans="1:261" x14ac:dyDescent="0.2">
      <c r="A61" s="82" t="s">
        <v>91</v>
      </c>
      <c r="B61" s="216"/>
      <c r="C61" s="88">
        <f>[1]s01KDR1707!Z70</f>
        <v>0.3970708968155291</v>
      </c>
      <c r="F61" s="87">
        <f>[3]s01KDR1707!Z70</f>
        <v>0</v>
      </c>
      <c r="I61" s="85">
        <f>[4]s01KDR1707!Z70</f>
        <v>3.3155099160553876</v>
      </c>
      <c r="L61" s="86">
        <f>[5]s01KDR1728!X69</f>
        <v>2.1660996192887723</v>
      </c>
      <c r="O61" s="85">
        <f>[6]s01KDR1728!X69</f>
        <v>0.3</v>
      </c>
      <c r="R61" s="90">
        <f>[7]s01KDR1724!Z71</f>
        <v>4.4606116987962947</v>
      </c>
      <c r="U61" s="91">
        <f>[8]s01KDR1724!Z71</f>
        <v>4.5599559847282229</v>
      </c>
      <c r="Y61" s="88">
        <f>'[2]s01KDR1711 Банки'!X72</f>
        <v>15.292385254167833</v>
      </c>
      <c r="AD61" s="86">
        <f>'[9]s01KDR1711 Банки'!X72</f>
        <v>0</v>
      </c>
      <c r="AF61" s="87">
        <f>'[10]s01KDR1711 Банки'!X72</f>
        <v>0</v>
      </c>
      <c r="AH61" s="84">
        <f>[11]s01KDR1722!X72</f>
        <v>0</v>
      </c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60"/>
      <c r="FC61" s="60"/>
      <c r="FD61" s="60"/>
      <c r="FE61" s="60"/>
      <c r="FF61" s="60"/>
      <c r="FG61" s="60"/>
      <c r="FH61" s="60"/>
      <c r="FI61" s="60"/>
      <c r="FJ61" s="60"/>
      <c r="FK61" s="60"/>
      <c r="FL61" s="60"/>
      <c r="FM61" s="60"/>
      <c r="FN61" s="60"/>
      <c r="FO61" s="60"/>
      <c r="FP61" s="60"/>
      <c r="FQ61" s="60"/>
      <c r="FR61" s="60"/>
      <c r="FS61" s="60"/>
      <c r="FT61" s="60"/>
      <c r="FU61" s="60"/>
      <c r="FV61" s="60"/>
      <c r="FW61" s="60"/>
      <c r="FX61" s="60"/>
      <c r="FY61" s="60"/>
      <c r="FZ61" s="60"/>
      <c r="GA61" s="60"/>
      <c r="GB61" s="60"/>
      <c r="GC61" s="60"/>
      <c r="GD61" s="60"/>
      <c r="GE61" s="60"/>
      <c r="GF61" s="60"/>
      <c r="GG61" s="60"/>
      <c r="GH61" s="60"/>
      <c r="GI61" s="60"/>
      <c r="GJ61" s="60"/>
      <c r="GK61" s="60"/>
      <c r="GL61" s="60"/>
      <c r="GM61" s="60"/>
      <c r="GN61" s="60"/>
      <c r="GO61" s="60"/>
      <c r="GP61" s="60"/>
      <c r="GQ61" s="60"/>
      <c r="GR61" s="60"/>
      <c r="GS61" s="60"/>
      <c r="GT61" s="60"/>
      <c r="GU61" s="60"/>
      <c r="GV61" s="60"/>
      <c r="GW61" s="60"/>
      <c r="GX61" s="60"/>
      <c r="GY61" s="60"/>
      <c r="GZ61" s="60"/>
      <c r="HA61" s="60"/>
      <c r="HB61" s="60"/>
      <c r="HC61" s="60"/>
      <c r="HD61" s="60"/>
      <c r="HE61" s="60"/>
      <c r="HF61" s="60"/>
      <c r="HG61" s="60"/>
      <c r="HH61" s="60"/>
      <c r="HI61" s="60"/>
      <c r="HJ61" s="60"/>
      <c r="HK61" s="60"/>
      <c r="HL61" s="60"/>
      <c r="HM61" s="60"/>
      <c r="HN61" s="60"/>
      <c r="HO61" s="60"/>
      <c r="HP61" s="60"/>
      <c r="HQ61" s="60"/>
      <c r="HR61" s="60"/>
      <c r="HS61" s="60"/>
      <c r="HT61" s="60"/>
      <c r="HU61" s="60"/>
      <c r="HV61" s="60"/>
      <c r="HW61" s="60"/>
      <c r="HX61" s="60"/>
      <c r="HY61" s="60"/>
      <c r="HZ61" s="60"/>
      <c r="IA61" s="60"/>
      <c r="IB61" s="60"/>
      <c r="IC61" s="60"/>
      <c r="ID61" s="60"/>
      <c r="IE61" s="60"/>
      <c r="IF61" s="60"/>
      <c r="IG61" s="60"/>
      <c r="IH61" s="60"/>
      <c r="II61" s="60"/>
      <c r="IJ61" s="60"/>
      <c r="IK61" s="60"/>
      <c r="IL61" s="60"/>
      <c r="IM61" s="60"/>
      <c r="IN61" s="60"/>
      <c r="IO61" s="60"/>
      <c r="IP61" s="60"/>
      <c r="IQ61" s="60"/>
      <c r="IR61" s="60"/>
      <c r="IS61" s="60"/>
      <c r="IT61" s="60"/>
      <c r="IU61" s="60"/>
      <c r="IV61" s="60"/>
      <c r="IW61" s="60"/>
      <c r="IX61" s="60"/>
      <c r="IY61" s="60"/>
      <c r="IZ61" s="60"/>
      <c r="JA61" s="60"/>
    </row>
    <row r="62" spans="1:261" ht="21" x14ac:dyDescent="0.2">
      <c r="A62" s="82" t="s">
        <v>186</v>
      </c>
      <c r="B62" s="216"/>
      <c r="C62" s="88">
        <f>[1]s01KDR1707!Z71</f>
        <v>0.37663810327168573</v>
      </c>
      <c r="F62" s="87">
        <f>[3]s01KDR1707!Z71</f>
        <v>0</v>
      </c>
      <c r="I62" s="85">
        <f>[4]s01KDR1707!Z71</f>
        <v>3.3155099160553876</v>
      </c>
      <c r="L62" s="86">
        <f>[5]s01KDR1728!X70</f>
        <v>1.9029757508606422</v>
      </c>
      <c r="O62" s="85">
        <f>[6]s01KDR1728!X70</f>
        <v>0.30000000000000004</v>
      </c>
      <c r="R62" s="90">
        <f>[7]s01KDR1724!Z72</f>
        <v>4.0003497135018655</v>
      </c>
      <c r="U62" s="91">
        <f>[8]s01KDR1724!Z72</f>
        <v>4.6391171687153765</v>
      </c>
      <c r="Y62" s="88">
        <f>'[2]s01KDR1711 Банки'!X73</f>
        <v>15.292385254167833</v>
      </c>
      <c r="AD62" s="86">
        <f>'[9]s01KDR1711 Банки'!X73</f>
        <v>0</v>
      </c>
      <c r="AF62" s="87">
        <f>'[10]s01KDR1711 Банки'!X73</f>
        <v>0</v>
      </c>
      <c r="AH62" s="84">
        <f>[11]s01KDR1722!X73</f>
        <v>0</v>
      </c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  <c r="EM62" s="60"/>
      <c r="EN62" s="60"/>
      <c r="EO62" s="60"/>
      <c r="EP62" s="60"/>
      <c r="EQ62" s="60"/>
      <c r="ER62" s="60"/>
      <c r="ES62" s="60"/>
      <c r="ET62" s="60"/>
      <c r="EU62" s="60"/>
      <c r="EV62" s="60"/>
      <c r="EW62" s="60"/>
      <c r="EX62" s="60"/>
      <c r="EY62" s="60"/>
      <c r="EZ62" s="60"/>
      <c r="FA62" s="60"/>
      <c r="FB62" s="60"/>
      <c r="FC62" s="60"/>
      <c r="FD62" s="60"/>
      <c r="FE62" s="60"/>
      <c r="FF62" s="60"/>
      <c r="FG62" s="60"/>
      <c r="FH62" s="60"/>
      <c r="FI62" s="60"/>
      <c r="FJ62" s="60"/>
      <c r="FK62" s="60"/>
      <c r="FL62" s="60"/>
      <c r="FM62" s="60"/>
      <c r="FN62" s="60"/>
      <c r="FO62" s="60"/>
      <c r="FP62" s="60"/>
      <c r="FQ62" s="60"/>
      <c r="FR62" s="60"/>
      <c r="FS62" s="60"/>
      <c r="FT62" s="60"/>
      <c r="FU62" s="60"/>
      <c r="FV62" s="60"/>
      <c r="FW62" s="60"/>
      <c r="FX62" s="60"/>
      <c r="FY62" s="60"/>
      <c r="FZ62" s="60"/>
      <c r="GA62" s="60"/>
      <c r="GB62" s="60"/>
      <c r="GC62" s="60"/>
      <c r="GD62" s="60"/>
      <c r="GE62" s="60"/>
      <c r="GF62" s="60"/>
      <c r="GG62" s="60"/>
      <c r="GH62" s="60"/>
      <c r="GI62" s="60"/>
      <c r="GJ62" s="60"/>
      <c r="GK62" s="60"/>
      <c r="GL62" s="60"/>
      <c r="GM62" s="60"/>
      <c r="GN62" s="60"/>
      <c r="GO62" s="60"/>
      <c r="GP62" s="60"/>
      <c r="GQ62" s="60"/>
      <c r="GR62" s="60"/>
      <c r="GS62" s="60"/>
      <c r="GT62" s="60"/>
      <c r="GU62" s="60"/>
      <c r="GV62" s="60"/>
      <c r="GW62" s="60"/>
      <c r="GX62" s="60"/>
      <c r="GY62" s="60"/>
      <c r="GZ62" s="60"/>
      <c r="HA62" s="60"/>
      <c r="HB62" s="60"/>
      <c r="HC62" s="60"/>
      <c r="HD62" s="60"/>
      <c r="HE62" s="60"/>
      <c r="HF62" s="60"/>
      <c r="HG62" s="60"/>
      <c r="HH62" s="60"/>
      <c r="HI62" s="60"/>
      <c r="HJ62" s="60"/>
      <c r="HK62" s="60"/>
      <c r="HL62" s="60"/>
      <c r="HM62" s="60"/>
      <c r="HN62" s="60"/>
      <c r="HO62" s="60"/>
      <c r="HP62" s="60"/>
      <c r="HQ62" s="60"/>
      <c r="HR62" s="60"/>
      <c r="HS62" s="60"/>
      <c r="HT62" s="60"/>
      <c r="HU62" s="60"/>
      <c r="HV62" s="60"/>
      <c r="HW62" s="60"/>
      <c r="HX62" s="60"/>
      <c r="HY62" s="60"/>
      <c r="HZ62" s="60"/>
      <c r="IA62" s="60"/>
      <c r="IB62" s="60"/>
      <c r="IC62" s="60"/>
      <c r="ID62" s="60"/>
      <c r="IE62" s="60"/>
      <c r="IF62" s="60"/>
      <c r="IG62" s="60"/>
      <c r="IH62" s="60"/>
      <c r="II62" s="60"/>
      <c r="IJ62" s="60"/>
      <c r="IK62" s="60"/>
      <c r="IL62" s="60"/>
      <c r="IM62" s="60"/>
      <c r="IN62" s="60"/>
      <c r="IO62" s="60"/>
      <c r="IP62" s="60"/>
      <c r="IQ62" s="60"/>
      <c r="IR62" s="60"/>
      <c r="IS62" s="60"/>
      <c r="IT62" s="60"/>
      <c r="IU62" s="60"/>
      <c r="IV62" s="60"/>
      <c r="IW62" s="60"/>
      <c r="IX62" s="60"/>
      <c r="IY62" s="60"/>
      <c r="IZ62" s="60"/>
      <c r="JA62" s="60"/>
    </row>
    <row r="63" spans="1:261" x14ac:dyDescent="0.2">
      <c r="A63" s="82" t="s">
        <v>27</v>
      </c>
      <c r="B63" s="216"/>
      <c r="C63" s="88">
        <f>[1]s01KDR1707!Z72</f>
        <v>0</v>
      </c>
      <c r="F63" s="87">
        <f>[3]s01KDR1707!Z72</f>
        <v>0</v>
      </c>
      <c r="I63" s="85">
        <f>[4]s01KDR1707!Z72</f>
        <v>0</v>
      </c>
      <c r="L63" s="86">
        <f>[5]s01KDR1728!X71</f>
        <v>0</v>
      </c>
      <c r="O63" s="85">
        <f>[6]s01KDR1728!X71</f>
        <v>0</v>
      </c>
      <c r="R63" s="90">
        <f>[7]s01KDR1724!Z73</f>
        <v>11.307170911354369</v>
      </c>
      <c r="U63" s="91">
        <f>[8]s01KDR1724!Z73</f>
        <v>4.5412607078321354</v>
      </c>
      <c r="Y63" s="88">
        <f>'[2]s01KDR1711 Банки'!X74</f>
        <v>0</v>
      </c>
      <c r="AD63" s="86">
        <f>'[9]s01KDR1711 Банки'!X74</f>
        <v>0</v>
      </c>
      <c r="AF63" s="87">
        <f>'[10]s01KDR1711 Банки'!X74</f>
        <v>0</v>
      </c>
      <c r="AH63" s="84">
        <f>[11]s01KDR1722!X74</f>
        <v>0</v>
      </c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  <c r="EM63" s="60"/>
      <c r="EN63" s="60"/>
      <c r="EO63" s="60"/>
      <c r="EP63" s="60"/>
      <c r="EQ63" s="60"/>
      <c r="ER63" s="60"/>
      <c r="ES63" s="60"/>
      <c r="ET63" s="60"/>
      <c r="EU63" s="60"/>
      <c r="EV63" s="60"/>
      <c r="EW63" s="60"/>
      <c r="EX63" s="60"/>
      <c r="EY63" s="60"/>
      <c r="EZ63" s="60"/>
      <c r="FA63" s="60"/>
      <c r="FB63" s="60"/>
      <c r="FC63" s="60"/>
      <c r="FD63" s="60"/>
      <c r="FE63" s="60"/>
      <c r="FF63" s="60"/>
      <c r="FG63" s="60"/>
      <c r="FH63" s="60"/>
      <c r="FI63" s="60"/>
      <c r="FJ63" s="60"/>
      <c r="FK63" s="60"/>
      <c r="FL63" s="60"/>
      <c r="FM63" s="60"/>
      <c r="FN63" s="60"/>
      <c r="FO63" s="60"/>
      <c r="FP63" s="60"/>
      <c r="FQ63" s="60"/>
      <c r="FR63" s="60"/>
      <c r="FS63" s="60"/>
      <c r="FT63" s="60"/>
      <c r="FU63" s="60"/>
      <c r="FV63" s="60"/>
      <c r="FW63" s="60"/>
      <c r="FX63" s="60"/>
      <c r="FY63" s="60"/>
      <c r="FZ63" s="60"/>
      <c r="GA63" s="60"/>
      <c r="GB63" s="60"/>
      <c r="GC63" s="60"/>
      <c r="GD63" s="60"/>
      <c r="GE63" s="60"/>
      <c r="GF63" s="60"/>
      <c r="GG63" s="60"/>
      <c r="GH63" s="60"/>
      <c r="GI63" s="60"/>
      <c r="GJ63" s="60"/>
      <c r="GK63" s="60"/>
      <c r="GL63" s="60"/>
      <c r="GM63" s="60"/>
      <c r="GN63" s="60"/>
      <c r="GO63" s="60"/>
      <c r="GP63" s="60"/>
      <c r="GQ63" s="60"/>
      <c r="GR63" s="60"/>
      <c r="GS63" s="60"/>
      <c r="GT63" s="60"/>
      <c r="GU63" s="60"/>
      <c r="GV63" s="60"/>
      <c r="GW63" s="60"/>
      <c r="GX63" s="60"/>
      <c r="GY63" s="60"/>
      <c r="GZ63" s="60"/>
      <c r="HA63" s="60"/>
      <c r="HB63" s="60"/>
      <c r="HC63" s="60"/>
      <c r="HD63" s="60"/>
      <c r="HE63" s="60"/>
      <c r="HF63" s="60"/>
      <c r="HG63" s="60"/>
      <c r="HH63" s="60"/>
      <c r="HI63" s="60"/>
      <c r="HJ63" s="60"/>
      <c r="HK63" s="60"/>
      <c r="HL63" s="60"/>
      <c r="HM63" s="60"/>
      <c r="HN63" s="60"/>
      <c r="HO63" s="60"/>
      <c r="HP63" s="60"/>
      <c r="HQ63" s="60"/>
      <c r="HR63" s="60"/>
      <c r="HS63" s="60"/>
      <c r="HT63" s="60"/>
      <c r="HU63" s="60"/>
      <c r="HV63" s="60"/>
      <c r="HW63" s="60"/>
      <c r="HX63" s="60"/>
      <c r="HY63" s="60"/>
      <c r="HZ63" s="60"/>
      <c r="IA63" s="60"/>
      <c r="IB63" s="60"/>
      <c r="IC63" s="60"/>
      <c r="ID63" s="60"/>
      <c r="IE63" s="60"/>
      <c r="IF63" s="60"/>
      <c r="IG63" s="60"/>
      <c r="IH63" s="60"/>
      <c r="II63" s="60"/>
      <c r="IJ63" s="60"/>
      <c r="IK63" s="60"/>
      <c r="IL63" s="60"/>
      <c r="IM63" s="60"/>
      <c r="IN63" s="60"/>
      <c r="IO63" s="60"/>
      <c r="IP63" s="60"/>
      <c r="IQ63" s="60"/>
      <c r="IR63" s="60"/>
      <c r="IS63" s="60"/>
      <c r="IT63" s="60"/>
      <c r="IU63" s="60"/>
      <c r="IV63" s="60"/>
      <c r="IW63" s="60"/>
      <c r="IX63" s="60"/>
      <c r="IY63" s="60"/>
      <c r="IZ63" s="60"/>
      <c r="JA63" s="60"/>
    </row>
    <row r="64" spans="1:261" x14ac:dyDescent="0.2">
      <c r="A64" s="175" t="s">
        <v>19</v>
      </c>
      <c r="B64" s="215"/>
      <c r="C64" s="88">
        <f>[1]s01KDR1707!Z73</f>
        <v>1.3619282313654153</v>
      </c>
      <c r="F64" s="87">
        <f>[3]s01KDR1707!Z73</f>
        <v>1.2166135239862355</v>
      </c>
      <c r="I64" s="85">
        <f>[4]s01KDR1707!Z73</f>
        <v>3.3195898702330466</v>
      </c>
      <c r="L64" s="86">
        <f>[5]s01KDR1728!X72</f>
        <v>1.3851917968701326</v>
      </c>
      <c r="O64" s="85">
        <f>[6]s01KDR1728!X72</f>
        <v>1.2949797384957846</v>
      </c>
      <c r="R64" s="90">
        <f>[7]s01KDR1724!Z74</f>
        <v>2.3553239362266383</v>
      </c>
      <c r="U64" s="91">
        <f>[8]s01KDR1724!Z74</f>
        <v>3.0943438352615078</v>
      </c>
      <c r="Y64" s="88">
        <f>'[2]s01KDR1711 Банки'!X75</f>
        <v>8.2664238817774738</v>
      </c>
      <c r="AD64" s="86">
        <f>'[9]s01KDR1711 Банки'!X75</f>
        <v>19.238931623732274</v>
      </c>
      <c r="AF64" s="87">
        <f>'[10]s01KDR1711 Банки'!X75</f>
        <v>11.430093047315291</v>
      </c>
      <c r="AH64" s="84">
        <f>[11]s01KDR1722!X75</f>
        <v>0</v>
      </c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  <c r="EM64" s="60"/>
      <c r="EN64" s="60"/>
      <c r="EO64" s="60"/>
      <c r="EP64" s="60"/>
      <c r="EQ64" s="60"/>
      <c r="ER64" s="60"/>
      <c r="ES64" s="60"/>
      <c r="ET64" s="60"/>
      <c r="EU64" s="60"/>
      <c r="EV64" s="60"/>
      <c r="EW64" s="60"/>
      <c r="EX64" s="60"/>
      <c r="EY64" s="60"/>
      <c r="EZ64" s="60"/>
      <c r="FA64" s="60"/>
      <c r="FB64" s="60"/>
      <c r="FC64" s="60"/>
      <c r="FD64" s="60"/>
      <c r="FE64" s="60"/>
      <c r="FF64" s="60"/>
      <c r="FG64" s="60"/>
      <c r="FH64" s="60"/>
      <c r="FI64" s="60"/>
      <c r="FJ64" s="60"/>
      <c r="FK64" s="60"/>
      <c r="FL64" s="60"/>
      <c r="FM64" s="60"/>
      <c r="FN64" s="60"/>
      <c r="FO64" s="60"/>
      <c r="FP64" s="60"/>
      <c r="FQ64" s="60"/>
      <c r="FR64" s="60"/>
      <c r="FS64" s="60"/>
      <c r="FT64" s="60"/>
      <c r="FU64" s="60"/>
      <c r="FV64" s="60"/>
      <c r="FW64" s="60"/>
      <c r="FX64" s="60"/>
      <c r="FY64" s="60"/>
      <c r="FZ64" s="60"/>
      <c r="GA64" s="60"/>
      <c r="GB64" s="60"/>
      <c r="GC64" s="60"/>
      <c r="GD64" s="60"/>
      <c r="GE64" s="60"/>
      <c r="GF64" s="60"/>
      <c r="GG64" s="60"/>
      <c r="GH64" s="60"/>
      <c r="GI64" s="60"/>
      <c r="GJ64" s="60"/>
      <c r="GK64" s="60"/>
      <c r="GL64" s="60"/>
      <c r="GM64" s="60"/>
      <c r="GN64" s="60"/>
      <c r="GO64" s="60"/>
      <c r="GP64" s="60"/>
      <c r="GQ64" s="60"/>
      <c r="GR64" s="60"/>
      <c r="GS64" s="60"/>
      <c r="GT64" s="60"/>
      <c r="GU64" s="60"/>
      <c r="GV64" s="60"/>
      <c r="GW64" s="60"/>
      <c r="GX64" s="60"/>
      <c r="GY64" s="60"/>
      <c r="GZ64" s="60"/>
      <c r="HA64" s="60"/>
      <c r="HB64" s="60"/>
      <c r="HC64" s="60"/>
      <c r="HD64" s="60"/>
      <c r="HE64" s="60"/>
      <c r="HF64" s="60"/>
      <c r="HG64" s="60"/>
      <c r="HH64" s="60"/>
      <c r="HI64" s="60"/>
      <c r="HJ64" s="60"/>
      <c r="HK64" s="60"/>
      <c r="HL64" s="60"/>
      <c r="HM64" s="60"/>
      <c r="HN64" s="60"/>
      <c r="HO64" s="60"/>
      <c r="HP64" s="60"/>
      <c r="HQ64" s="60"/>
      <c r="HR64" s="60"/>
      <c r="HS64" s="60"/>
      <c r="HT64" s="60"/>
      <c r="HU64" s="60"/>
      <c r="HV64" s="60"/>
      <c r="HW64" s="60"/>
      <c r="HX64" s="60"/>
      <c r="HY64" s="60"/>
      <c r="HZ64" s="60"/>
      <c r="IA64" s="60"/>
      <c r="IB64" s="60"/>
      <c r="IC64" s="60"/>
      <c r="ID64" s="60"/>
      <c r="IE64" s="60"/>
      <c r="IF64" s="60"/>
      <c r="IG64" s="60"/>
      <c r="IH64" s="60"/>
      <c r="II64" s="60"/>
      <c r="IJ64" s="60"/>
      <c r="IK64" s="60"/>
      <c r="IL64" s="60"/>
      <c r="IM64" s="60"/>
      <c r="IN64" s="60"/>
      <c r="IO64" s="60"/>
      <c r="IP64" s="60"/>
      <c r="IQ64" s="60"/>
      <c r="IR64" s="60"/>
      <c r="IS64" s="60"/>
      <c r="IT64" s="60"/>
      <c r="IU64" s="60"/>
      <c r="IV64" s="60"/>
      <c r="IW64" s="60"/>
      <c r="IX64" s="60"/>
      <c r="IY64" s="60"/>
      <c r="IZ64" s="60"/>
      <c r="JA64" s="60"/>
    </row>
    <row r="65" spans="1:261" x14ac:dyDescent="0.2">
      <c r="A65" s="82" t="s">
        <v>91</v>
      </c>
      <c r="B65" s="216"/>
      <c r="C65" s="88">
        <f>[1]s01KDR1707!Z74</f>
        <v>1.3323559851956392</v>
      </c>
      <c r="F65" s="87">
        <f>[3]s01KDR1707!Z74</f>
        <v>0.77227851475172549</v>
      </c>
      <c r="I65" s="85">
        <f>[4]s01KDR1707!Z74</f>
        <v>2.9951089759932716</v>
      </c>
      <c r="L65" s="86">
        <f>[5]s01KDR1728!X73</f>
        <v>1.3673308979738954</v>
      </c>
      <c r="O65" s="85">
        <f>[6]s01KDR1728!X73</f>
        <v>1.2312546580862316</v>
      </c>
      <c r="R65" s="90">
        <f>[7]s01KDR1724!Z75</f>
        <v>1.3041532058267602</v>
      </c>
      <c r="U65" s="91">
        <f>[8]s01KDR1724!Z75</f>
        <v>1.8402787633414457</v>
      </c>
      <c r="Y65" s="88">
        <f>'[2]s01KDR1711 Банки'!X76</f>
        <v>15.383501164739602</v>
      </c>
      <c r="AD65" s="86">
        <f>'[9]s01KDR1711 Банки'!X76</f>
        <v>19.238931623732274</v>
      </c>
      <c r="AF65" s="87">
        <f>'[10]s01KDR1711 Банки'!X76</f>
        <v>11.430093047315291</v>
      </c>
      <c r="AH65" s="84">
        <f>[11]s01KDR1722!X76</f>
        <v>0</v>
      </c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  <c r="EM65" s="60"/>
      <c r="EN65" s="60"/>
      <c r="EO65" s="60"/>
      <c r="EP65" s="60"/>
      <c r="EQ65" s="60"/>
      <c r="ER65" s="60"/>
      <c r="ES65" s="60"/>
      <c r="ET65" s="60"/>
      <c r="EU65" s="60"/>
      <c r="EV65" s="60"/>
      <c r="EW65" s="60"/>
      <c r="EX65" s="60"/>
      <c r="EY65" s="60"/>
      <c r="EZ65" s="60"/>
      <c r="FA65" s="60"/>
      <c r="FB65" s="60"/>
      <c r="FC65" s="60"/>
      <c r="FD65" s="60"/>
      <c r="FE65" s="60"/>
      <c r="FF65" s="60"/>
      <c r="FG65" s="60"/>
      <c r="FH65" s="60"/>
      <c r="FI65" s="60"/>
      <c r="FJ65" s="60"/>
      <c r="FK65" s="60"/>
      <c r="FL65" s="60"/>
      <c r="FM65" s="60"/>
      <c r="FN65" s="60"/>
      <c r="FO65" s="60"/>
      <c r="FP65" s="60"/>
      <c r="FQ65" s="60"/>
      <c r="FR65" s="60"/>
      <c r="FS65" s="60"/>
      <c r="FT65" s="60"/>
      <c r="FU65" s="60"/>
      <c r="FV65" s="60"/>
      <c r="FW65" s="60"/>
      <c r="FX65" s="60"/>
      <c r="FY65" s="60"/>
      <c r="FZ65" s="60"/>
      <c r="GA65" s="60"/>
      <c r="GB65" s="60"/>
      <c r="GC65" s="60"/>
      <c r="GD65" s="60"/>
      <c r="GE65" s="60"/>
      <c r="GF65" s="60"/>
      <c r="GG65" s="60"/>
      <c r="GH65" s="60"/>
      <c r="GI65" s="60"/>
      <c r="GJ65" s="60"/>
      <c r="GK65" s="60"/>
      <c r="GL65" s="60"/>
      <c r="GM65" s="60"/>
      <c r="GN65" s="60"/>
      <c r="GO65" s="60"/>
      <c r="GP65" s="60"/>
      <c r="GQ65" s="60"/>
      <c r="GR65" s="60"/>
      <c r="GS65" s="60"/>
      <c r="GT65" s="60"/>
      <c r="GU65" s="60"/>
      <c r="GV65" s="60"/>
      <c r="GW65" s="60"/>
      <c r="GX65" s="60"/>
      <c r="GY65" s="60"/>
      <c r="GZ65" s="60"/>
      <c r="HA65" s="60"/>
      <c r="HB65" s="60"/>
      <c r="HC65" s="60"/>
      <c r="HD65" s="60"/>
      <c r="HE65" s="60"/>
      <c r="HF65" s="60"/>
      <c r="HG65" s="60"/>
      <c r="HH65" s="60"/>
      <c r="HI65" s="60"/>
      <c r="HJ65" s="60"/>
      <c r="HK65" s="60"/>
      <c r="HL65" s="60"/>
      <c r="HM65" s="60"/>
      <c r="HN65" s="60"/>
      <c r="HO65" s="60"/>
      <c r="HP65" s="60"/>
      <c r="HQ65" s="60"/>
      <c r="HR65" s="60"/>
      <c r="HS65" s="60"/>
      <c r="HT65" s="60"/>
      <c r="HU65" s="60"/>
      <c r="HV65" s="60"/>
      <c r="HW65" s="60"/>
      <c r="HX65" s="60"/>
      <c r="HY65" s="60"/>
      <c r="HZ65" s="60"/>
      <c r="IA65" s="60"/>
      <c r="IB65" s="60"/>
      <c r="IC65" s="60"/>
      <c r="ID65" s="60"/>
      <c r="IE65" s="60"/>
      <c r="IF65" s="60"/>
      <c r="IG65" s="60"/>
      <c r="IH65" s="60"/>
      <c r="II65" s="60"/>
      <c r="IJ65" s="60"/>
      <c r="IK65" s="60"/>
      <c r="IL65" s="60"/>
      <c r="IM65" s="60"/>
      <c r="IN65" s="60"/>
      <c r="IO65" s="60"/>
      <c r="IP65" s="60"/>
      <c r="IQ65" s="60"/>
      <c r="IR65" s="60"/>
      <c r="IS65" s="60"/>
      <c r="IT65" s="60"/>
      <c r="IU65" s="60"/>
      <c r="IV65" s="60"/>
      <c r="IW65" s="60"/>
      <c r="IX65" s="60"/>
      <c r="IY65" s="60"/>
      <c r="IZ65" s="60"/>
      <c r="JA65" s="60"/>
    </row>
    <row r="66" spans="1:261" ht="21" x14ac:dyDescent="0.2">
      <c r="A66" s="82" t="s">
        <v>186</v>
      </c>
      <c r="B66" s="216"/>
      <c r="C66" s="88">
        <f>[1]s01KDR1707!Z75</f>
        <v>1.8552126096735058</v>
      </c>
      <c r="F66" s="87">
        <f>[3]s01KDR1707!Z75</f>
        <v>0.67260056571714377</v>
      </c>
      <c r="I66" s="85">
        <f>[4]s01KDR1707!Z75</f>
        <v>2.9329596580898851</v>
      </c>
      <c r="L66" s="86">
        <f>[5]s01KDR1728!X74</f>
        <v>6.8023951739059401</v>
      </c>
      <c r="O66" s="85">
        <f>[6]s01KDR1728!X74</f>
        <v>1.2415570997813687</v>
      </c>
      <c r="R66" s="90">
        <f>[7]s01KDR1724!Z76</f>
        <v>8.6223011361948529</v>
      </c>
      <c r="U66" s="91">
        <f>[8]s01KDR1724!Z76</f>
        <v>4.5008991569993224</v>
      </c>
      <c r="Y66" s="88">
        <f>'[2]s01KDR1711 Банки'!X77</f>
        <v>15.383501164739602</v>
      </c>
      <c r="AD66" s="86">
        <f>'[9]s01KDR1711 Банки'!X77</f>
        <v>19.238931623732274</v>
      </c>
      <c r="AF66" s="87">
        <f>'[10]s01KDR1711 Банки'!X77</f>
        <v>11.430093047315291</v>
      </c>
      <c r="AH66" s="84">
        <f>[11]s01KDR1722!X77</f>
        <v>0</v>
      </c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60"/>
      <c r="EI66" s="60"/>
      <c r="EJ66" s="60"/>
      <c r="EK66" s="60"/>
      <c r="EL66" s="60"/>
      <c r="EM66" s="60"/>
      <c r="EN66" s="60"/>
      <c r="EO66" s="60"/>
      <c r="EP66" s="60"/>
      <c r="EQ66" s="60"/>
      <c r="ER66" s="60"/>
      <c r="ES66" s="60"/>
      <c r="ET66" s="60"/>
      <c r="EU66" s="60"/>
      <c r="EV66" s="60"/>
      <c r="EW66" s="60"/>
      <c r="EX66" s="60"/>
      <c r="EY66" s="60"/>
      <c r="EZ66" s="60"/>
      <c r="FA66" s="60"/>
      <c r="FB66" s="60"/>
      <c r="FC66" s="60"/>
      <c r="FD66" s="60"/>
      <c r="FE66" s="60"/>
      <c r="FF66" s="60"/>
      <c r="FG66" s="60"/>
      <c r="FH66" s="60"/>
      <c r="FI66" s="60"/>
      <c r="FJ66" s="60"/>
      <c r="FK66" s="60"/>
      <c r="FL66" s="60"/>
      <c r="FM66" s="60"/>
      <c r="FN66" s="60"/>
      <c r="FO66" s="60"/>
      <c r="FP66" s="60"/>
      <c r="FQ66" s="60"/>
      <c r="FR66" s="60"/>
      <c r="FS66" s="60"/>
      <c r="FT66" s="60"/>
      <c r="FU66" s="60"/>
      <c r="FV66" s="60"/>
      <c r="FW66" s="60"/>
      <c r="FX66" s="60"/>
      <c r="FY66" s="60"/>
      <c r="FZ66" s="60"/>
      <c r="GA66" s="60"/>
      <c r="GB66" s="60"/>
      <c r="GC66" s="60"/>
      <c r="GD66" s="60"/>
      <c r="GE66" s="60"/>
      <c r="GF66" s="60"/>
      <c r="GG66" s="60"/>
      <c r="GH66" s="60"/>
      <c r="GI66" s="60"/>
      <c r="GJ66" s="60"/>
      <c r="GK66" s="60"/>
      <c r="GL66" s="60"/>
      <c r="GM66" s="60"/>
      <c r="GN66" s="60"/>
      <c r="GO66" s="60"/>
      <c r="GP66" s="60"/>
      <c r="GQ66" s="60"/>
      <c r="GR66" s="60"/>
      <c r="GS66" s="60"/>
      <c r="GT66" s="60"/>
      <c r="GU66" s="60"/>
      <c r="GV66" s="60"/>
      <c r="GW66" s="60"/>
      <c r="GX66" s="60"/>
      <c r="GY66" s="60"/>
      <c r="GZ66" s="60"/>
      <c r="HA66" s="60"/>
      <c r="HB66" s="60"/>
      <c r="HC66" s="60"/>
      <c r="HD66" s="60"/>
      <c r="HE66" s="60"/>
      <c r="HF66" s="60"/>
      <c r="HG66" s="60"/>
      <c r="HH66" s="60"/>
      <c r="HI66" s="60"/>
      <c r="HJ66" s="60"/>
      <c r="HK66" s="60"/>
      <c r="HL66" s="60"/>
      <c r="HM66" s="60"/>
      <c r="HN66" s="60"/>
      <c r="HO66" s="60"/>
      <c r="HP66" s="60"/>
      <c r="HQ66" s="60"/>
      <c r="HR66" s="60"/>
      <c r="HS66" s="60"/>
      <c r="HT66" s="60"/>
      <c r="HU66" s="60"/>
      <c r="HV66" s="60"/>
      <c r="HW66" s="60"/>
      <c r="HX66" s="60"/>
      <c r="HY66" s="60"/>
      <c r="HZ66" s="60"/>
      <c r="IA66" s="60"/>
      <c r="IB66" s="60"/>
      <c r="IC66" s="60"/>
      <c r="ID66" s="60"/>
      <c r="IE66" s="60"/>
      <c r="IF66" s="60"/>
      <c r="IG66" s="60"/>
      <c r="IH66" s="60"/>
      <c r="II66" s="60"/>
      <c r="IJ66" s="60"/>
      <c r="IK66" s="60"/>
      <c r="IL66" s="60"/>
      <c r="IM66" s="60"/>
      <c r="IN66" s="60"/>
      <c r="IO66" s="60"/>
      <c r="IP66" s="60"/>
      <c r="IQ66" s="60"/>
      <c r="IR66" s="60"/>
      <c r="IS66" s="60"/>
      <c r="IT66" s="60"/>
      <c r="IU66" s="60"/>
      <c r="IV66" s="60"/>
      <c r="IW66" s="60"/>
      <c r="IX66" s="60"/>
      <c r="IY66" s="60"/>
      <c r="IZ66" s="60"/>
      <c r="JA66" s="60"/>
    </row>
    <row r="67" spans="1:261" x14ac:dyDescent="0.2">
      <c r="A67" s="82" t="s">
        <v>27</v>
      </c>
      <c r="B67" s="216"/>
      <c r="C67" s="88">
        <f>[1]s01KDR1707!Z76</f>
        <v>9.9527473689131973</v>
      </c>
      <c r="F67" s="87">
        <f>[3]s01KDR1707!Z76</f>
        <v>3.9446250480649385</v>
      </c>
      <c r="I67" s="85">
        <f>[4]s01KDR1707!Z76</f>
        <v>9.0000000000000036</v>
      </c>
      <c r="L67" s="86">
        <f>[5]s01KDR1728!X75</f>
        <v>9.1794710375351212</v>
      </c>
      <c r="O67" s="85">
        <f>[6]s01KDR1728!X75</f>
        <v>10.709492700502583</v>
      </c>
      <c r="R67" s="90">
        <f>[7]s01KDR1724!Z77</f>
        <v>10.7520439189854</v>
      </c>
      <c r="U67" s="91">
        <f>[8]s01KDR1724!Z77</f>
        <v>3.1586547755634635</v>
      </c>
      <c r="Y67" s="88">
        <f>'[2]s01KDR1711 Банки'!X78</f>
        <v>4.2708788542909462</v>
      </c>
      <c r="AD67" s="86">
        <f>'[9]s01KDR1711 Банки'!X78</f>
        <v>0</v>
      </c>
      <c r="AF67" s="87">
        <f>'[10]s01KDR1711 Банки'!X78</f>
        <v>0</v>
      </c>
      <c r="AH67" s="84">
        <f>[11]s01KDR1722!X78</f>
        <v>0</v>
      </c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60"/>
      <c r="DZ67" s="60"/>
      <c r="EA67" s="60"/>
      <c r="EB67" s="60"/>
      <c r="EC67" s="60"/>
      <c r="ED67" s="60"/>
      <c r="EE67" s="60"/>
      <c r="EF67" s="60"/>
      <c r="EG67" s="60"/>
      <c r="EH67" s="60"/>
      <c r="EI67" s="60"/>
      <c r="EJ67" s="60"/>
      <c r="EK67" s="60"/>
      <c r="EL67" s="60"/>
      <c r="EM67" s="60"/>
      <c r="EN67" s="60"/>
      <c r="EO67" s="60"/>
      <c r="EP67" s="60"/>
      <c r="EQ67" s="60"/>
      <c r="ER67" s="60"/>
      <c r="ES67" s="60"/>
      <c r="ET67" s="60"/>
      <c r="EU67" s="60"/>
      <c r="EV67" s="60"/>
      <c r="EW67" s="60"/>
      <c r="EX67" s="60"/>
      <c r="EY67" s="60"/>
      <c r="EZ67" s="60"/>
      <c r="FA67" s="60"/>
      <c r="FB67" s="60"/>
      <c r="FC67" s="60"/>
      <c r="FD67" s="60"/>
      <c r="FE67" s="60"/>
      <c r="FF67" s="60"/>
      <c r="FG67" s="60"/>
      <c r="FH67" s="60"/>
      <c r="FI67" s="60"/>
      <c r="FJ67" s="60"/>
      <c r="FK67" s="60"/>
      <c r="FL67" s="60"/>
      <c r="FM67" s="60"/>
      <c r="FN67" s="60"/>
      <c r="FO67" s="60"/>
      <c r="FP67" s="60"/>
      <c r="FQ67" s="60"/>
      <c r="FR67" s="60"/>
      <c r="FS67" s="60"/>
      <c r="FT67" s="60"/>
      <c r="FU67" s="60"/>
      <c r="FV67" s="60"/>
      <c r="FW67" s="60"/>
      <c r="FX67" s="60"/>
      <c r="FY67" s="60"/>
      <c r="FZ67" s="60"/>
      <c r="GA67" s="60"/>
      <c r="GB67" s="60"/>
      <c r="GC67" s="60"/>
      <c r="GD67" s="60"/>
      <c r="GE67" s="60"/>
      <c r="GF67" s="60"/>
      <c r="GG67" s="60"/>
      <c r="GH67" s="60"/>
      <c r="GI67" s="60"/>
      <c r="GJ67" s="60"/>
      <c r="GK67" s="60"/>
      <c r="GL67" s="60"/>
      <c r="GM67" s="60"/>
      <c r="GN67" s="60"/>
      <c r="GO67" s="60"/>
      <c r="GP67" s="60"/>
      <c r="GQ67" s="60"/>
      <c r="GR67" s="60"/>
      <c r="GS67" s="60"/>
      <c r="GT67" s="60"/>
      <c r="GU67" s="60"/>
      <c r="GV67" s="60"/>
      <c r="GW67" s="60"/>
      <c r="GX67" s="60"/>
      <c r="GY67" s="60"/>
      <c r="GZ67" s="60"/>
      <c r="HA67" s="60"/>
      <c r="HB67" s="60"/>
      <c r="HC67" s="60"/>
      <c r="HD67" s="60"/>
      <c r="HE67" s="60"/>
      <c r="HF67" s="60"/>
      <c r="HG67" s="60"/>
      <c r="HH67" s="60"/>
      <c r="HI67" s="60"/>
      <c r="HJ67" s="60"/>
      <c r="HK67" s="60"/>
      <c r="HL67" s="60"/>
      <c r="HM67" s="60"/>
      <c r="HN67" s="60"/>
      <c r="HO67" s="60"/>
      <c r="HP67" s="60"/>
      <c r="HQ67" s="60"/>
      <c r="HR67" s="60"/>
      <c r="HS67" s="60"/>
      <c r="HT67" s="60"/>
      <c r="HU67" s="60"/>
      <c r="HV67" s="60"/>
      <c r="HW67" s="60"/>
      <c r="HX67" s="60"/>
      <c r="HY67" s="60"/>
      <c r="HZ67" s="60"/>
      <c r="IA67" s="60"/>
      <c r="IB67" s="60"/>
      <c r="IC67" s="60"/>
      <c r="ID67" s="60"/>
      <c r="IE67" s="60"/>
      <c r="IF67" s="60"/>
      <c r="IG67" s="60"/>
      <c r="IH67" s="60"/>
      <c r="II67" s="60"/>
      <c r="IJ67" s="60"/>
      <c r="IK67" s="60"/>
      <c r="IL67" s="60"/>
      <c r="IM67" s="60"/>
      <c r="IN67" s="60"/>
      <c r="IO67" s="60"/>
      <c r="IP67" s="60"/>
      <c r="IQ67" s="60"/>
      <c r="IR67" s="60"/>
      <c r="IS67" s="60"/>
      <c r="IT67" s="60"/>
      <c r="IU67" s="60"/>
      <c r="IV67" s="60"/>
      <c r="IW67" s="60"/>
      <c r="IX67" s="60"/>
      <c r="IY67" s="60"/>
      <c r="IZ67" s="60"/>
      <c r="JA67" s="60"/>
    </row>
    <row r="68" spans="1:261" x14ac:dyDescent="0.2">
      <c r="A68" s="175" t="s">
        <v>18</v>
      </c>
      <c r="B68" s="215"/>
      <c r="C68" s="88">
        <f>[1]s01KDR1707!Z77</f>
        <v>1.3026176824681583</v>
      </c>
      <c r="F68" s="87">
        <f>[3]s01KDR1707!Z77</f>
        <v>1.3028325747624458</v>
      </c>
      <c r="I68" s="85">
        <f>[4]s01KDR1707!Z77</f>
        <v>4.4413080917725729</v>
      </c>
      <c r="L68" s="86">
        <f>[5]s01KDR1728!X76</f>
        <v>5.5419226156993791</v>
      </c>
      <c r="O68" s="85">
        <f>[6]s01KDR1728!X76</f>
        <v>1.1643977933602094</v>
      </c>
      <c r="R68" s="90">
        <f>[7]s01KDR1724!Z78</f>
        <v>5.6894857159607239</v>
      </c>
      <c r="U68" s="91">
        <f>[8]s01KDR1724!Z78</f>
        <v>1.9788982772309887</v>
      </c>
      <c r="Y68" s="88">
        <f>'[2]s01KDR1711 Банки'!X79</f>
        <v>15.896125774791715</v>
      </c>
      <c r="AD68" s="86">
        <f>'[9]s01KDR1711 Банки'!X79</f>
        <v>25</v>
      </c>
      <c r="AF68" s="87">
        <f>'[10]s01KDR1711 Банки'!X79</f>
        <v>9.9221483893610891</v>
      </c>
      <c r="AH68" s="84">
        <f>[11]s01KDR1722!X79</f>
        <v>12.919091139233062</v>
      </c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  <c r="EM68" s="60"/>
      <c r="EN68" s="60"/>
      <c r="EO68" s="60"/>
      <c r="EP68" s="60"/>
      <c r="EQ68" s="60"/>
      <c r="ER68" s="60"/>
      <c r="ES68" s="60"/>
      <c r="ET68" s="60"/>
      <c r="EU68" s="60"/>
      <c r="EV68" s="60"/>
      <c r="EW68" s="60"/>
      <c r="EX68" s="60"/>
      <c r="EY68" s="60"/>
      <c r="EZ68" s="60"/>
      <c r="FA68" s="60"/>
      <c r="FB68" s="60"/>
      <c r="FC68" s="60"/>
      <c r="FD68" s="60"/>
      <c r="FE68" s="60"/>
      <c r="FF68" s="60"/>
      <c r="FG68" s="60"/>
      <c r="FH68" s="60"/>
      <c r="FI68" s="60"/>
      <c r="FJ68" s="60"/>
      <c r="FK68" s="60"/>
      <c r="FL68" s="60"/>
      <c r="FM68" s="60"/>
      <c r="FN68" s="60"/>
      <c r="FO68" s="60"/>
      <c r="FP68" s="60"/>
      <c r="FQ68" s="60"/>
      <c r="FR68" s="60"/>
      <c r="FS68" s="60"/>
      <c r="FT68" s="60"/>
      <c r="FU68" s="60"/>
      <c r="FV68" s="60"/>
      <c r="FW68" s="60"/>
      <c r="FX68" s="60"/>
      <c r="FY68" s="60"/>
      <c r="FZ68" s="60"/>
      <c r="GA68" s="60"/>
      <c r="GB68" s="60"/>
      <c r="GC68" s="60"/>
      <c r="GD68" s="60"/>
      <c r="GE68" s="60"/>
      <c r="GF68" s="60"/>
      <c r="GG68" s="60"/>
      <c r="GH68" s="60"/>
      <c r="GI68" s="60"/>
      <c r="GJ68" s="60"/>
      <c r="GK68" s="60"/>
      <c r="GL68" s="60"/>
      <c r="GM68" s="60"/>
      <c r="GN68" s="60"/>
      <c r="GO68" s="60"/>
      <c r="GP68" s="60"/>
      <c r="GQ68" s="60"/>
      <c r="GR68" s="60"/>
      <c r="GS68" s="60"/>
      <c r="GT68" s="60"/>
      <c r="GU68" s="60"/>
      <c r="GV68" s="60"/>
      <c r="GW68" s="60"/>
      <c r="GX68" s="60"/>
      <c r="GY68" s="60"/>
      <c r="GZ68" s="60"/>
      <c r="HA68" s="60"/>
      <c r="HB68" s="60"/>
      <c r="HC68" s="60"/>
      <c r="HD68" s="60"/>
      <c r="HE68" s="60"/>
      <c r="HF68" s="60"/>
      <c r="HG68" s="60"/>
      <c r="HH68" s="60"/>
      <c r="HI68" s="60"/>
      <c r="HJ68" s="60"/>
      <c r="HK68" s="60"/>
      <c r="HL68" s="60"/>
      <c r="HM68" s="60"/>
      <c r="HN68" s="60"/>
      <c r="HO68" s="60"/>
      <c r="HP68" s="60"/>
      <c r="HQ68" s="60"/>
      <c r="HR68" s="60"/>
      <c r="HS68" s="60"/>
      <c r="HT68" s="60"/>
      <c r="HU68" s="60"/>
      <c r="HV68" s="60"/>
      <c r="HW68" s="60"/>
      <c r="HX68" s="60"/>
      <c r="HY68" s="60"/>
      <c r="HZ68" s="60"/>
      <c r="IA68" s="60"/>
      <c r="IB68" s="60"/>
      <c r="IC68" s="60"/>
      <c r="ID68" s="60"/>
      <c r="IE68" s="60"/>
      <c r="IF68" s="60"/>
      <c r="IG68" s="60"/>
      <c r="IH68" s="60"/>
      <c r="II68" s="60"/>
      <c r="IJ68" s="60"/>
      <c r="IK68" s="60"/>
      <c r="IL68" s="60"/>
      <c r="IM68" s="60"/>
      <c r="IN68" s="60"/>
      <c r="IO68" s="60"/>
      <c r="IP68" s="60"/>
      <c r="IQ68" s="60"/>
      <c r="IR68" s="60"/>
      <c r="IS68" s="60"/>
      <c r="IT68" s="60"/>
      <c r="IU68" s="60"/>
      <c r="IV68" s="60"/>
      <c r="IW68" s="60"/>
      <c r="IX68" s="60"/>
      <c r="IY68" s="60"/>
      <c r="IZ68" s="60"/>
      <c r="JA68" s="60"/>
    </row>
    <row r="69" spans="1:261" x14ac:dyDescent="0.2">
      <c r="A69" s="82" t="s">
        <v>91</v>
      </c>
      <c r="B69" s="216"/>
      <c r="C69" s="88">
        <f>[1]s01KDR1707!Z78</f>
        <v>1.2713458320022202</v>
      </c>
      <c r="F69" s="87">
        <f>[3]s01KDR1707!Z78</f>
        <v>1.2548238692883764</v>
      </c>
      <c r="I69" s="85">
        <f>[4]s01KDR1707!Z78</f>
        <v>2.1716413502078642</v>
      </c>
      <c r="L69" s="86">
        <f>[5]s01KDR1728!X77</f>
        <v>5.1881933248627359</v>
      </c>
      <c r="O69" s="85">
        <f>[6]s01KDR1728!X77</f>
        <v>1.1640405171873816</v>
      </c>
      <c r="R69" s="90">
        <f>[7]s01KDR1724!Z79</f>
        <v>14.897417329676417</v>
      </c>
      <c r="U69" s="91">
        <f>[8]s01KDR1724!Z79</f>
        <v>3.7778877294128446</v>
      </c>
      <c r="Y69" s="88">
        <f>'[2]s01KDR1711 Банки'!X80</f>
        <v>16.189280128923539</v>
      </c>
      <c r="AD69" s="86">
        <f>'[9]s01KDR1711 Банки'!X80</f>
        <v>25</v>
      </c>
      <c r="AF69" s="87">
        <f>'[10]s01KDR1711 Банки'!X80</f>
        <v>9.9221483893610891</v>
      </c>
      <c r="AH69" s="84">
        <f>[11]s01KDR1722!X80</f>
        <v>0</v>
      </c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  <c r="EM69" s="60"/>
      <c r="EN69" s="60"/>
      <c r="EO69" s="60"/>
      <c r="EP69" s="60"/>
      <c r="EQ69" s="60"/>
      <c r="ER69" s="60"/>
      <c r="ES69" s="60"/>
      <c r="ET69" s="60"/>
      <c r="EU69" s="60"/>
      <c r="EV69" s="60"/>
      <c r="EW69" s="60"/>
      <c r="EX69" s="60"/>
      <c r="EY69" s="60"/>
      <c r="EZ69" s="60"/>
      <c r="FA69" s="60"/>
      <c r="FB69" s="60"/>
      <c r="FC69" s="60"/>
      <c r="FD69" s="60"/>
      <c r="FE69" s="60"/>
      <c r="FF69" s="60"/>
      <c r="FG69" s="60"/>
      <c r="FH69" s="60"/>
      <c r="FI69" s="60"/>
      <c r="FJ69" s="60"/>
      <c r="FK69" s="60"/>
      <c r="FL69" s="60"/>
      <c r="FM69" s="60"/>
      <c r="FN69" s="60"/>
      <c r="FO69" s="60"/>
      <c r="FP69" s="60"/>
      <c r="FQ69" s="60"/>
      <c r="FR69" s="60"/>
      <c r="FS69" s="60"/>
      <c r="FT69" s="60"/>
      <c r="FU69" s="60"/>
      <c r="FV69" s="60"/>
      <c r="FW69" s="60"/>
      <c r="FX69" s="60"/>
      <c r="FY69" s="60"/>
      <c r="FZ69" s="60"/>
      <c r="GA69" s="60"/>
      <c r="GB69" s="60"/>
      <c r="GC69" s="60"/>
      <c r="GD69" s="60"/>
      <c r="GE69" s="60"/>
      <c r="GF69" s="60"/>
      <c r="GG69" s="60"/>
      <c r="GH69" s="60"/>
      <c r="GI69" s="60"/>
      <c r="GJ69" s="60"/>
      <c r="GK69" s="60"/>
      <c r="GL69" s="60"/>
      <c r="GM69" s="60"/>
      <c r="GN69" s="60"/>
      <c r="GO69" s="60"/>
      <c r="GP69" s="60"/>
      <c r="GQ69" s="60"/>
      <c r="GR69" s="60"/>
      <c r="GS69" s="60"/>
      <c r="GT69" s="60"/>
      <c r="GU69" s="60"/>
      <c r="GV69" s="60"/>
      <c r="GW69" s="60"/>
      <c r="GX69" s="60"/>
      <c r="GY69" s="60"/>
      <c r="GZ69" s="60"/>
      <c r="HA69" s="60"/>
      <c r="HB69" s="60"/>
      <c r="HC69" s="60"/>
      <c r="HD69" s="60"/>
      <c r="HE69" s="60"/>
      <c r="HF69" s="60"/>
      <c r="HG69" s="60"/>
      <c r="HH69" s="60"/>
      <c r="HI69" s="60"/>
      <c r="HJ69" s="60"/>
      <c r="HK69" s="60"/>
      <c r="HL69" s="60"/>
      <c r="HM69" s="60"/>
      <c r="HN69" s="60"/>
      <c r="HO69" s="60"/>
      <c r="HP69" s="60"/>
      <c r="HQ69" s="60"/>
      <c r="HR69" s="60"/>
      <c r="HS69" s="60"/>
      <c r="HT69" s="60"/>
      <c r="HU69" s="60"/>
      <c r="HV69" s="60"/>
      <c r="HW69" s="60"/>
      <c r="HX69" s="60"/>
      <c r="HY69" s="60"/>
      <c r="HZ69" s="60"/>
      <c r="IA69" s="60"/>
      <c r="IB69" s="60"/>
      <c r="IC69" s="60"/>
      <c r="ID69" s="60"/>
      <c r="IE69" s="60"/>
      <c r="IF69" s="60"/>
      <c r="IG69" s="60"/>
      <c r="IH69" s="60"/>
      <c r="II69" s="60"/>
      <c r="IJ69" s="60"/>
      <c r="IK69" s="60"/>
      <c r="IL69" s="60"/>
      <c r="IM69" s="60"/>
      <c r="IN69" s="60"/>
      <c r="IO69" s="60"/>
      <c r="IP69" s="60"/>
      <c r="IQ69" s="60"/>
      <c r="IR69" s="60"/>
      <c r="IS69" s="60"/>
      <c r="IT69" s="60"/>
      <c r="IU69" s="60"/>
      <c r="IV69" s="60"/>
      <c r="IW69" s="60"/>
      <c r="IX69" s="60"/>
      <c r="IY69" s="60"/>
      <c r="IZ69" s="60"/>
      <c r="JA69" s="60"/>
    </row>
    <row r="70" spans="1:261" ht="21" x14ac:dyDescent="0.2">
      <c r="A70" s="82" t="s">
        <v>186</v>
      </c>
      <c r="B70" s="216"/>
      <c r="C70" s="88">
        <f>[1]s01KDR1707!Z79</f>
        <v>1.9643051526808641</v>
      </c>
      <c r="F70" s="87">
        <f>[3]s01KDR1707!Z79</f>
        <v>1.2440822449348496</v>
      </c>
      <c r="I70" s="85">
        <f>[4]s01KDR1707!Z79</f>
        <v>2.1716413502078642</v>
      </c>
      <c r="L70" s="86">
        <f>[5]s01KDR1728!X78</f>
        <v>5.3043955527235722</v>
      </c>
      <c r="O70" s="85">
        <f>[6]s01KDR1728!X78</f>
        <v>1.6384297809243142</v>
      </c>
      <c r="R70" s="90">
        <f>[7]s01KDR1724!Z80</f>
        <v>0</v>
      </c>
      <c r="U70" s="91">
        <f>[8]s01KDR1724!Z80</f>
        <v>0</v>
      </c>
      <c r="Y70" s="88">
        <f>'[2]s01KDR1711 Банки'!X81</f>
        <v>16.189280128923542</v>
      </c>
      <c r="AD70" s="86">
        <f>'[9]s01KDR1711 Банки'!X81</f>
        <v>25</v>
      </c>
      <c r="AF70" s="87">
        <f>'[10]s01KDR1711 Банки'!X81</f>
        <v>9.9221483893610891</v>
      </c>
      <c r="AH70" s="84">
        <f>[11]s01KDR1722!X81</f>
        <v>0</v>
      </c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  <c r="EM70" s="60"/>
      <c r="EN70" s="60"/>
      <c r="EO70" s="60"/>
      <c r="EP70" s="60"/>
      <c r="EQ70" s="60"/>
      <c r="ER70" s="60"/>
      <c r="ES70" s="60"/>
      <c r="ET70" s="60"/>
      <c r="EU70" s="60"/>
      <c r="EV70" s="60"/>
      <c r="EW70" s="60"/>
      <c r="EX70" s="60"/>
      <c r="EY70" s="60"/>
      <c r="EZ70" s="60"/>
      <c r="FA70" s="60"/>
      <c r="FB70" s="60"/>
      <c r="FC70" s="60"/>
      <c r="FD70" s="60"/>
      <c r="FE70" s="60"/>
      <c r="FF70" s="60"/>
      <c r="FG70" s="60"/>
      <c r="FH70" s="60"/>
      <c r="FI70" s="60"/>
      <c r="FJ70" s="60"/>
      <c r="FK70" s="60"/>
      <c r="FL70" s="60"/>
      <c r="FM70" s="60"/>
      <c r="FN70" s="60"/>
      <c r="FO70" s="60"/>
      <c r="FP70" s="60"/>
      <c r="FQ70" s="60"/>
      <c r="FR70" s="60"/>
      <c r="FS70" s="60"/>
      <c r="FT70" s="60"/>
      <c r="FU70" s="60"/>
      <c r="FV70" s="60"/>
      <c r="FW70" s="60"/>
      <c r="FX70" s="60"/>
      <c r="FY70" s="60"/>
      <c r="FZ70" s="60"/>
      <c r="GA70" s="60"/>
      <c r="GB70" s="60"/>
      <c r="GC70" s="60"/>
      <c r="GD70" s="60"/>
      <c r="GE70" s="60"/>
      <c r="GF70" s="60"/>
      <c r="GG70" s="60"/>
      <c r="GH70" s="60"/>
      <c r="GI70" s="60"/>
      <c r="GJ70" s="60"/>
      <c r="GK70" s="60"/>
      <c r="GL70" s="60"/>
      <c r="GM70" s="60"/>
      <c r="GN70" s="60"/>
      <c r="GO70" s="60"/>
      <c r="GP70" s="60"/>
      <c r="GQ70" s="60"/>
      <c r="GR70" s="60"/>
      <c r="GS70" s="60"/>
      <c r="GT70" s="60"/>
      <c r="GU70" s="60"/>
      <c r="GV70" s="60"/>
      <c r="GW70" s="60"/>
      <c r="GX70" s="60"/>
      <c r="GY70" s="60"/>
      <c r="GZ70" s="60"/>
      <c r="HA70" s="60"/>
      <c r="HB70" s="60"/>
      <c r="HC70" s="60"/>
      <c r="HD70" s="60"/>
      <c r="HE70" s="60"/>
      <c r="HF70" s="60"/>
      <c r="HG70" s="60"/>
      <c r="HH70" s="60"/>
      <c r="HI70" s="60"/>
      <c r="HJ70" s="60"/>
      <c r="HK70" s="60"/>
      <c r="HL70" s="60"/>
      <c r="HM70" s="60"/>
      <c r="HN70" s="60"/>
      <c r="HO70" s="60"/>
      <c r="HP70" s="60"/>
      <c r="HQ70" s="60"/>
      <c r="HR70" s="60"/>
      <c r="HS70" s="60"/>
      <c r="HT70" s="60"/>
      <c r="HU70" s="60"/>
      <c r="HV70" s="60"/>
      <c r="HW70" s="60"/>
      <c r="HX70" s="60"/>
      <c r="HY70" s="60"/>
      <c r="HZ70" s="60"/>
      <c r="IA70" s="60"/>
      <c r="IB70" s="60"/>
      <c r="IC70" s="60"/>
      <c r="ID70" s="60"/>
      <c r="IE70" s="60"/>
      <c r="IF70" s="60"/>
      <c r="IG70" s="60"/>
      <c r="IH70" s="60"/>
      <c r="II70" s="60"/>
      <c r="IJ70" s="60"/>
      <c r="IK70" s="60"/>
      <c r="IL70" s="60"/>
      <c r="IM70" s="60"/>
      <c r="IN70" s="60"/>
      <c r="IO70" s="60"/>
      <c r="IP70" s="60"/>
      <c r="IQ70" s="60"/>
      <c r="IR70" s="60"/>
      <c r="IS70" s="60"/>
      <c r="IT70" s="60"/>
      <c r="IU70" s="60"/>
      <c r="IV70" s="60"/>
      <c r="IW70" s="60"/>
      <c r="IX70" s="60"/>
      <c r="IY70" s="60"/>
      <c r="IZ70" s="60"/>
      <c r="JA70" s="60"/>
    </row>
    <row r="71" spans="1:261" x14ac:dyDescent="0.2">
      <c r="A71" s="82" t="s">
        <v>27</v>
      </c>
      <c r="B71" s="216"/>
      <c r="C71" s="88">
        <f>[1]s01KDR1707!Z80</f>
        <v>7.3930557844985731</v>
      </c>
      <c r="F71" s="87">
        <f>[3]s01KDR1707!Z80</f>
        <v>2.0937749327263173</v>
      </c>
      <c r="I71" s="85">
        <f>[4]s01KDR1707!Z80</f>
        <v>5.9270444235334132</v>
      </c>
      <c r="L71" s="86">
        <f>[5]s01KDR1728!X79</f>
        <v>7.4017135403640761</v>
      </c>
      <c r="O71" s="85">
        <f>[6]s01KDR1728!X79</f>
        <v>6.6947501384211412</v>
      </c>
      <c r="R71" s="90">
        <f>[7]s01KDR1724!Z81</f>
        <v>0</v>
      </c>
      <c r="U71" s="91">
        <f>[8]s01KDR1724!Z81</f>
        <v>0</v>
      </c>
      <c r="Y71" s="88">
        <f>'[2]s01KDR1711 Банки'!X82</f>
        <v>15.320306943613707</v>
      </c>
      <c r="AD71" s="86">
        <f>'[9]s01KDR1711 Банки'!X82</f>
        <v>0</v>
      </c>
      <c r="AF71" s="87">
        <f>'[10]s01KDR1711 Банки'!X82</f>
        <v>0</v>
      </c>
      <c r="AH71" s="84">
        <f>[11]s01KDR1722!X82</f>
        <v>12.919091139233062</v>
      </c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  <c r="EM71" s="60"/>
      <c r="EN71" s="60"/>
      <c r="EO71" s="60"/>
      <c r="EP71" s="60"/>
      <c r="EQ71" s="60"/>
      <c r="ER71" s="60"/>
      <c r="ES71" s="60"/>
      <c r="ET71" s="60"/>
      <c r="EU71" s="60"/>
      <c r="EV71" s="60"/>
      <c r="EW71" s="60"/>
      <c r="EX71" s="60"/>
      <c r="EY71" s="60"/>
      <c r="EZ71" s="60"/>
      <c r="FA71" s="60"/>
      <c r="FB71" s="60"/>
      <c r="FC71" s="60"/>
      <c r="FD71" s="60"/>
      <c r="FE71" s="60"/>
      <c r="FF71" s="60"/>
      <c r="FG71" s="60"/>
      <c r="FH71" s="60"/>
      <c r="FI71" s="60"/>
      <c r="FJ71" s="60"/>
      <c r="FK71" s="60"/>
      <c r="FL71" s="60"/>
      <c r="FM71" s="60"/>
      <c r="FN71" s="60"/>
      <c r="FO71" s="60"/>
      <c r="FP71" s="60"/>
      <c r="FQ71" s="60"/>
      <c r="FR71" s="60"/>
      <c r="FS71" s="60"/>
      <c r="FT71" s="60"/>
      <c r="FU71" s="60"/>
      <c r="FV71" s="60"/>
      <c r="FW71" s="60"/>
      <c r="FX71" s="60"/>
      <c r="FY71" s="60"/>
      <c r="FZ71" s="60"/>
      <c r="GA71" s="60"/>
      <c r="GB71" s="60"/>
      <c r="GC71" s="60"/>
      <c r="GD71" s="60"/>
      <c r="GE71" s="60"/>
      <c r="GF71" s="60"/>
      <c r="GG71" s="60"/>
      <c r="GH71" s="60"/>
      <c r="GI71" s="60"/>
      <c r="GJ71" s="60"/>
      <c r="GK71" s="60"/>
      <c r="GL71" s="60"/>
      <c r="GM71" s="60"/>
      <c r="GN71" s="60"/>
      <c r="GO71" s="60"/>
      <c r="GP71" s="60"/>
      <c r="GQ71" s="60"/>
      <c r="GR71" s="60"/>
      <c r="GS71" s="60"/>
      <c r="GT71" s="60"/>
      <c r="GU71" s="60"/>
      <c r="GV71" s="60"/>
      <c r="GW71" s="60"/>
      <c r="GX71" s="60"/>
      <c r="GY71" s="60"/>
      <c r="GZ71" s="60"/>
      <c r="HA71" s="60"/>
      <c r="HB71" s="60"/>
      <c r="HC71" s="60"/>
      <c r="HD71" s="60"/>
      <c r="HE71" s="60"/>
      <c r="HF71" s="60"/>
      <c r="HG71" s="60"/>
      <c r="HH71" s="60"/>
      <c r="HI71" s="60"/>
      <c r="HJ71" s="60"/>
      <c r="HK71" s="60"/>
      <c r="HL71" s="60"/>
      <c r="HM71" s="60"/>
      <c r="HN71" s="60"/>
      <c r="HO71" s="60"/>
      <c r="HP71" s="60"/>
      <c r="HQ71" s="60"/>
      <c r="HR71" s="60"/>
      <c r="HS71" s="60"/>
      <c r="HT71" s="60"/>
      <c r="HU71" s="60"/>
      <c r="HV71" s="60"/>
      <c r="HW71" s="60"/>
      <c r="HX71" s="60"/>
      <c r="HY71" s="60"/>
      <c r="HZ71" s="60"/>
      <c r="IA71" s="60"/>
      <c r="IB71" s="60"/>
      <c r="IC71" s="60"/>
      <c r="ID71" s="60"/>
      <c r="IE71" s="60"/>
      <c r="IF71" s="60"/>
      <c r="IG71" s="60"/>
      <c r="IH71" s="60"/>
      <c r="II71" s="60"/>
      <c r="IJ71" s="60"/>
      <c r="IK71" s="60"/>
      <c r="IL71" s="60"/>
      <c r="IM71" s="60"/>
      <c r="IN71" s="60"/>
      <c r="IO71" s="60"/>
      <c r="IP71" s="60"/>
      <c r="IQ71" s="60"/>
      <c r="IR71" s="60"/>
      <c r="IS71" s="60"/>
      <c r="IT71" s="60"/>
      <c r="IU71" s="60"/>
      <c r="IV71" s="60"/>
      <c r="IW71" s="60"/>
      <c r="IX71" s="60"/>
      <c r="IY71" s="60"/>
      <c r="IZ71" s="60"/>
      <c r="JA71" s="60"/>
    </row>
    <row r="72" spans="1:261" x14ac:dyDescent="0.2">
      <c r="A72" s="175" t="s">
        <v>21</v>
      </c>
      <c r="B72" s="215"/>
      <c r="C72" s="88">
        <f>[1]s01KDR1707!Z81</f>
        <v>7.5347139023134666</v>
      </c>
      <c r="F72" s="87">
        <f>[3]s01KDR1707!Z81</f>
        <v>2.1737012730516421</v>
      </c>
      <c r="I72" s="85">
        <f>[4]s01KDR1707!Z81</f>
        <v>5.2056149493163986</v>
      </c>
      <c r="L72" s="86">
        <f>[5]s01KDR1728!X80</f>
        <v>7.576335524024981</v>
      </c>
      <c r="O72" s="85">
        <f>[6]s01KDR1728!X80</f>
        <v>2.8491842738030466</v>
      </c>
      <c r="R72" s="90">
        <f>[7]s01KDR1724!Z82</f>
        <v>0</v>
      </c>
      <c r="U72" s="91">
        <f>[8]s01KDR1724!Z82</f>
        <v>0</v>
      </c>
      <c r="Y72" s="88">
        <f>'[2]s01KDR1711 Банки'!X83</f>
        <v>14.534524245988354</v>
      </c>
      <c r="AD72" s="86">
        <f>'[9]s01KDR1711 Банки'!X83</f>
        <v>17.166762093518312</v>
      </c>
      <c r="AF72" s="87">
        <f>'[10]s01KDR1711 Банки'!X83</f>
        <v>10.311328456420885</v>
      </c>
      <c r="AH72" s="84">
        <f>[11]s01KDR1722!X83</f>
        <v>0</v>
      </c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  <c r="EM72" s="60"/>
      <c r="EN72" s="60"/>
      <c r="EO72" s="60"/>
      <c r="EP72" s="60"/>
      <c r="EQ72" s="60"/>
      <c r="ER72" s="60"/>
      <c r="ES72" s="60"/>
      <c r="ET72" s="60"/>
      <c r="EU72" s="60"/>
      <c r="EV72" s="60"/>
      <c r="EW72" s="60"/>
      <c r="EX72" s="60"/>
      <c r="EY72" s="60"/>
      <c r="EZ72" s="60"/>
      <c r="FA72" s="60"/>
      <c r="FB72" s="60"/>
      <c r="FC72" s="60"/>
      <c r="FD72" s="60"/>
      <c r="FE72" s="60"/>
      <c r="FF72" s="60"/>
      <c r="FG72" s="60"/>
      <c r="FH72" s="60"/>
      <c r="FI72" s="60"/>
      <c r="FJ72" s="60"/>
      <c r="FK72" s="60"/>
      <c r="FL72" s="60"/>
      <c r="FM72" s="60"/>
      <c r="FN72" s="60"/>
      <c r="FO72" s="60"/>
      <c r="FP72" s="60"/>
      <c r="FQ72" s="60"/>
      <c r="FR72" s="60"/>
      <c r="FS72" s="60"/>
      <c r="FT72" s="60"/>
      <c r="FU72" s="60"/>
      <c r="FV72" s="60"/>
      <c r="FW72" s="60"/>
      <c r="FX72" s="60"/>
      <c r="FY72" s="60"/>
      <c r="FZ72" s="60"/>
      <c r="GA72" s="60"/>
      <c r="GB72" s="60"/>
      <c r="GC72" s="60"/>
      <c r="GD72" s="60"/>
      <c r="GE72" s="60"/>
      <c r="GF72" s="60"/>
      <c r="GG72" s="60"/>
      <c r="GH72" s="60"/>
      <c r="GI72" s="60"/>
      <c r="GJ72" s="60"/>
      <c r="GK72" s="60"/>
      <c r="GL72" s="60"/>
      <c r="GM72" s="60"/>
      <c r="GN72" s="60"/>
      <c r="GO72" s="60"/>
      <c r="GP72" s="60"/>
      <c r="GQ72" s="60"/>
      <c r="GR72" s="60"/>
      <c r="GS72" s="60"/>
      <c r="GT72" s="60"/>
      <c r="GU72" s="60"/>
      <c r="GV72" s="60"/>
      <c r="GW72" s="60"/>
      <c r="GX72" s="60"/>
      <c r="GY72" s="60"/>
      <c r="GZ72" s="60"/>
      <c r="HA72" s="60"/>
      <c r="HB72" s="60"/>
      <c r="HC72" s="60"/>
      <c r="HD72" s="60"/>
      <c r="HE72" s="60"/>
      <c r="HF72" s="60"/>
      <c r="HG72" s="60"/>
      <c r="HH72" s="60"/>
      <c r="HI72" s="60"/>
      <c r="HJ72" s="60"/>
      <c r="HK72" s="60"/>
      <c r="HL72" s="60"/>
      <c r="HM72" s="60"/>
      <c r="HN72" s="60"/>
      <c r="HO72" s="60"/>
      <c r="HP72" s="60"/>
      <c r="HQ72" s="60"/>
      <c r="HR72" s="60"/>
      <c r="HS72" s="60"/>
      <c r="HT72" s="60"/>
      <c r="HU72" s="60"/>
      <c r="HV72" s="60"/>
      <c r="HW72" s="60"/>
      <c r="HX72" s="60"/>
      <c r="HY72" s="60"/>
      <c r="HZ72" s="60"/>
      <c r="IA72" s="60"/>
      <c r="IB72" s="60"/>
      <c r="IC72" s="60"/>
      <c r="ID72" s="60"/>
      <c r="IE72" s="60"/>
      <c r="IF72" s="60"/>
      <c r="IG72" s="60"/>
      <c r="IH72" s="60"/>
      <c r="II72" s="60"/>
      <c r="IJ72" s="60"/>
      <c r="IK72" s="60"/>
      <c r="IL72" s="60"/>
      <c r="IM72" s="60"/>
      <c r="IN72" s="60"/>
      <c r="IO72" s="60"/>
      <c r="IP72" s="60"/>
      <c r="IQ72" s="60"/>
      <c r="IR72" s="60"/>
      <c r="IS72" s="60"/>
      <c r="IT72" s="60"/>
      <c r="IU72" s="60"/>
      <c r="IV72" s="60"/>
      <c r="IW72" s="60"/>
      <c r="IX72" s="60"/>
      <c r="IY72" s="60"/>
      <c r="IZ72" s="60"/>
      <c r="JA72" s="60"/>
    </row>
    <row r="73" spans="1:261" x14ac:dyDescent="0.2">
      <c r="A73" s="82" t="s">
        <v>91</v>
      </c>
      <c r="B73" s="216"/>
      <c r="C73" s="88">
        <f>[1]s01KDR1707!Z82</f>
        <v>7.1958146487294465</v>
      </c>
      <c r="F73" s="87">
        <f>[3]s01KDR1707!Z82</f>
        <v>1.8940465161189004</v>
      </c>
      <c r="I73" s="85">
        <f>[4]s01KDR1707!Z82</f>
        <v>5.18</v>
      </c>
      <c r="L73" s="86">
        <f>[5]s01KDR1728!X81</f>
        <v>7.1958146487294465</v>
      </c>
      <c r="O73" s="85">
        <f>[6]s01KDR1728!X81</f>
        <v>0</v>
      </c>
      <c r="R73" s="90">
        <f>[7]s01KDR1724!Z83</f>
        <v>0</v>
      </c>
      <c r="U73" s="91">
        <f>[8]s01KDR1724!Z83</f>
        <v>0</v>
      </c>
      <c r="Y73" s="88">
        <f>'[2]s01KDR1711 Банки'!X84</f>
        <v>14.106788962403256</v>
      </c>
      <c r="AD73" s="86">
        <f>'[9]s01KDR1711 Банки'!X84</f>
        <v>17.166762093518312</v>
      </c>
      <c r="AF73" s="87">
        <f>'[10]s01KDR1711 Банки'!X84</f>
        <v>10.311328456420885</v>
      </c>
      <c r="AH73" s="84">
        <f>[11]s01KDR1722!X84</f>
        <v>0</v>
      </c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  <c r="EM73" s="60"/>
      <c r="EN73" s="60"/>
      <c r="EO73" s="60"/>
      <c r="EP73" s="60"/>
      <c r="EQ73" s="60"/>
      <c r="ER73" s="60"/>
      <c r="ES73" s="60"/>
      <c r="ET73" s="60"/>
      <c r="EU73" s="60"/>
      <c r="EV73" s="60"/>
      <c r="EW73" s="60"/>
      <c r="EX73" s="60"/>
      <c r="EY73" s="60"/>
      <c r="EZ73" s="60"/>
      <c r="FA73" s="60"/>
      <c r="FB73" s="60"/>
      <c r="FC73" s="60"/>
      <c r="FD73" s="60"/>
      <c r="FE73" s="60"/>
      <c r="FF73" s="60"/>
      <c r="FG73" s="60"/>
      <c r="FH73" s="60"/>
      <c r="FI73" s="60"/>
      <c r="FJ73" s="60"/>
      <c r="FK73" s="60"/>
      <c r="FL73" s="60"/>
      <c r="FM73" s="60"/>
      <c r="FN73" s="60"/>
      <c r="FO73" s="60"/>
      <c r="FP73" s="60"/>
      <c r="FQ73" s="60"/>
      <c r="FR73" s="60"/>
      <c r="FS73" s="60"/>
      <c r="FT73" s="60"/>
      <c r="FU73" s="60"/>
      <c r="FV73" s="60"/>
      <c r="FW73" s="60"/>
      <c r="FX73" s="60"/>
      <c r="FY73" s="60"/>
      <c r="FZ73" s="60"/>
      <c r="GA73" s="60"/>
      <c r="GB73" s="60"/>
      <c r="GC73" s="60"/>
      <c r="GD73" s="60"/>
      <c r="GE73" s="60"/>
      <c r="GF73" s="60"/>
      <c r="GG73" s="60"/>
      <c r="GH73" s="60"/>
      <c r="GI73" s="60"/>
      <c r="GJ73" s="60"/>
      <c r="GK73" s="60"/>
      <c r="GL73" s="60"/>
      <c r="GM73" s="60"/>
      <c r="GN73" s="60"/>
      <c r="GO73" s="60"/>
      <c r="GP73" s="60"/>
      <c r="GQ73" s="60"/>
      <c r="GR73" s="60"/>
      <c r="GS73" s="60"/>
      <c r="GT73" s="60"/>
      <c r="GU73" s="60"/>
      <c r="GV73" s="60"/>
      <c r="GW73" s="60"/>
      <c r="GX73" s="60"/>
      <c r="GY73" s="60"/>
      <c r="GZ73" s="60"/>
      <c r="HA73" s="60"/>
      <c r="HB73" s="60"/>
      <c r="HC73" s="60"/>
      <c r="HD73" s="60"/>
      <c r="HE73" s="60"/>
      <c r="HF73" s="60"/>
      <c r="HG73" s="60"/>
      <c r="HH73" s="60"/>
      <c r="HI73" s="60"/>
      <c r="HJ73" s="60"/>
      <c r="HK73" s="60"/>
      <c r="HL73" s="60"/>
      <c r="HM73" s="60"/>
      <c r="HN73" s="60"/>
      <c r="HO73" s="60"/>
      <c r="HP73" s="60"/>
      <c r="HQ73" s="60"/>
      <c r="HR73" s="60"/>
      <c r="HS73" s="60"/>
      <c r="HT73" s="60"/>
      <c r="HU73" s="60"/>
      <c r="HV73" s="60"/>
      <c r="HW73" s="60"/>
      <c r="HX73" s="60"/>
      <c r="HY73" s="60"/>
      <c r="HZ73" s="60"/>
      <c r="IA73" s="60"/>
      <c r="IB73" s="60"/>
      <c r="IC73" s="60"/>
      <c r="ID73" s="60"/>
      <c r="IE73" s="60"/>
      <c r="IF73" s="60"/>
      <c r="IG73" s="60"/>
      <c r="IH73" s="60"/>
      <c r="II73" s="60"/>
      <c r="IJ73" s="60"/>
      <c r="IK73" s="60"/>
      <c r="IL73" s="60"/>
      <c r="IM73" s="60"/>
      <c r="IN73" s="60"/>
      <c r="IO73" s="60"/>
      <c r="IP73" s="60"/>
      <c r="IQ73" s="60"/>
      <c r="IR73" s="60"/>
      <c r="IS73" s="60"/>
      <c r="IT73" s="60"/>
      <c r="IU73" s="60"/>
      <c r="IV73" s="60"/>
      <c r="IW73" s="60"/>
      <c r="IX73" s="60"/>
      <c r="IY73" s="60"/>
      <c r="IZ73" s="60"/>
      <c r="JA73" s="60"/>
    </row>
    <row r="74" spans="1:261" ht="21" x14ac:dyDescent="0.2">
      <c r="A74" s="82" t="s">
        <v>186</v>
      </c>
      <c r="B74" s="216"/>
      <c r="C74" s="88">
        <f>[1]s01KDR1707!Z83</f>
        <v>6.2613981762917943</v>
      </c>
      <c r="F74" s="87">
        <f>[3]s01KDR1707!Z83</f>
        <v>1.8940465161189004</v>
      </c>
      <c r="I74" s="85">
        <f>[4]s01KDR1707!Z83</f>
        <v>5.18</v>
      </c>
      <c r="L74" s="86">
        <f>[5]s01KDR1728!X82</f>
        <v>6.2613981762917943</v>
      </c>
      <c r="O74" s="85">
        <f>[6]s01KDR1728!X82</f>
        <v>0</v>
      </c>
      <c r="R74" s="90">
        <f>[7]s01KDR1724!Z84</f>
        <v>0</v>
      </c>
      <c r="U74" s="91">
        <f>[8]s01KDR1724!Z84</f>
        <v>0</v>
      </c>
      <c r="Y74" s="88">
        <f>'[2]s01KDR1711 Банки'!X85</f>
        <v>14.106788962403256</v>
      </c>
      <c r="AD74" s="86">
        <f>'[9]s01KDR1711 Банки'!X85</f>
        <v>17.166762093518312</v>
      </c>
      <c r="AF74" s="87">
        <f>'[10]s01KDR1711 Банки'!X85</f>
        <v>10.311328456420885</v>
      </c>
      <c r="AH74" s="84">
        <f>[11]s01KDR1722!X85</f>
        <v>0</v>
      </c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  <c r="EM74" s="60"/>
      <c r="EN74" s="60"/>
      <c r="EO74" s="60"/>
      <c r="EP74" s="60"/>
      <c r="EQ74" s="60"/>
      <c r="ER74" s="60"/>
      <c r="ES74" s="60"/>
      <c r="ET74" s="60"/>
      <c r="EU74" s="60"/>
      <c r="EV74" s="60"/>
      <c r="EW74" s="60"/>
      <c r="EX74" s="60"/>
      <c r="EY74" s="60"/>
      <c r="EZ74" s="60"/>
      <c r="FA74" s="60"/>
      <c r="FB74" s="60"/>
      <c r="FC74" s="60"/>
      <c r="FD74" s="60"/>
      <c r="FE74" s="60"/>
      <c r="FF74" s="60"/>
      <c r="FG74" s="60"/>
      <c r="FH74" s="60"/>
      <c r="FI74" s="60"/>
      <c r="FJ74" s="60"/>
      <c r="FK74" s="60"/>
      <c r="FL74" s="60"/>
      <c r="FM74" s="60"/>
      <c r="FN74" s="60"/>
      <c r="FO74" s="60"/>
      <c r="FP74" s="60"/>
      <c r="FQ74" s="60"/>
      <c r="FR74" s="60"/>
      <c r="FS74" s="60"/>
      <c r="FT74" s="60"/>
      <c r="FU74" s="60"/>
      <c r="FV74" s="60"/>
      <c r="FW74" s="60"/>
      <c r="FX74" s="60"/>
      <c r="FY74" s="60"/>
      <c r="FZ74" s="60"/>
      <c r="GA74" s="60"/>
      <c r="GB74" s="60"/>
      <c r="GC74" s="60"/>
      <c r="GD74" s="60"/>
      <c r="GE74" s="60"/>
      <c r="GF74" s="60"/>
      <c r="GG74" s="60"/>
      <c r="GH74" s="60"/>
      <c r="GI74" s="60"/>
      <c r="GJ74" s="60"/>
      <c r="GK74" s="60"/>
      <c r="GL74" s="60"/>
      <c r="GM74" s="60"/>
      <c r="GN74" s="60"/>
      <c r="GO74" s="60"/>
      <c r="GP74" s="60"/>
      <c r="GQ74" s="60"/>
      <c r="GR74" s="60"/>
      <c r="GS74" s="60"/>
      <c r="GT74" s="60"/>
      <c r="GU74" s="60"/>
      <c r="GV74" s="60"/>
      <c r="GW74" s="60"/>
      <c r="GX74" s="60"/>
      <c r="GY74" s="60"/>
      <c r="GZ74" s="60"/>
      <c r="HA74" s="60"/>
      <c r="HB74" s="60"/>
      <c r="HC74" s="60"/>
      <c r="HD74" s="60"/>
      <c r="HE74" s="60"/>
      <c r="HF74" s="60"/>
      <c r="HG74" s="60"/>
      <c r="HH74" s="60"/>
      <c r="HI74" s="60"/>
      <c r="HJ74" s="60"/>
      <c r="HK74" s="60"/>
      <c r="HL74" s="60"/>
      <c r="HM74" s="60"/>
      <c r="HN74" s="60"/>
      <c r="HO74" s="60"/>
      <c r="HP74" s="60"/>
      <c r="HQ74" s="60"/>
      <c r="HR74" s="60"/>
      <c r="HS74" s="60"/>
      <c r="HT74" s="60"/>
      <c r="HU74" s="60"/>
      <c r="HV74" s="60"/>
      <c r="HW74" s="60"/>
      <c r="HX74" s="60"/>
      <c r="HY74" s="60"/>
      <c r="HZ74" s="60"/>
      <c r="IA74" s="60"/>
      <c r="IB74" s="60"/>
      <c r="IC74" s="60"/>
      <c r="ID74" s="60"/>
      <c r="IE74" s="60"/>
      <c r="IF74" s="60"/>
      <c r="IG74" s="60"/>
      <c r="IH74" s="60"/>
      <c r="II74" s="60"/>
      <c r="IJ74" s="60"/>
      <c r="IK74" s="60"/>
      <c r="IL74" s="60"/>
      <c r="IM74" s="60"/>
      <c r="IN74" s="60"/>
      <c r="IO74" s="60"/>
      <c r="IP74" s="60"/>
      <c r="IQ74" s="60"/>
      <c r="IR74" s="60"/>
      <c r="IS74" s="60"/>
      <c r="IT74" s="60"/>
      <c r="IU74" s="60"/>
      <c r="IV74" s="60"/>
      <c r="IW74" s="60"/>
      <c r="IX74" s="60"/>
      <c r="IY74" s="60"/>
      <c r="IZ74" s="60"/>
      <c r="JA74" s="60"/>
    </row>
    <row r="75" spans="1:261" x14ac:dyDescent="0.2">
      <c r="A75" s="82" t="s">
        <v>27</v>
      </c>
      <c r="B75" s="216"/>
      <c r="C75" s="88">
        <f>[1]s01KDR1707!Z84</f>
        <v>11.533361816545325</v>
      </c>
      <c r="F75" s="87">
        <f>[3]s01KDR1707!Z84</f>
        <v>2.8330659570780998</v>
      </c>
      <c r="I75" s="85">
        <f>[4]s01KDR1707!Z84</f>
        <v>6.2429937608921957</v>
      </c>
      <c r="L75" s="86">
        <f>[5]s01KDR1728!X83</f>
        <v>12.636290409172078</v>
      </c>
      <c r="O75" s="85">
        <f>[6]s01KDR1728!X83</f>
        <v>2.8491842738030466</v>
      </c>
      <c r="R75" s="90">
        <f>[7]s01KDR1724!Z85</f>
        <v>0</v>
      </c>
      <c r="U75" s="91">
        <f>[8]s01KDR1724!Z85</f>
        <v>0</v>
      </c>
      <c r="Y75" s="88">
        <f>'[2]s01KDR1711 Банки'!X86</f>
        <v>16.948815829105371</v>
      </c>
      <c r="AD75" s="86">
        <f>'[9]s01KDR1711 Банки'!X86</f>
        <v>0</v>
      </c>
      <c r="AF75" s="87">
        <f>'[10]s01KDR1711 Банки'!X86</f>
        <v>0</v>
      </c>
      <c r="AH75" s="84">
        <f>[11]s01KDR1722!X86</f>
        <v>0</v>
      </c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  <c r="EM75" s="60"/>
      <c r="EN75" s="60"/>
      <c r="EO75" s="60"/>
      <c r="EP75" s="60"/>
      <c r="EQ75" s="60"/>
      <c r="ER75" s="60"/>
      <c r="ES75" s="60"/>
      <c r="ET75" s="60"/>
      <c r="EU75" s="60"/>
      <c r="EV75" s="60"/>
      <c r="EW75" s="60"/>
      <c r="EX75" s="60"/>
      <c r="EY75" s="60"/>
      <c r="EZ75" s="60"/>
      <c r="FA75" s="60"/>
      <c r="FB75" s="60"/>
      <c r="FC75" s="60"/>
      <c r="FD75" s="60"/>
      <c r="FE75" s="60"/>
      <c r="FF75" s="60"/>
      <c r="FG75" s="60"/>
      <c r="FH75" s="60"/>
      <c r="FI75" s="60"/>
      <c r="FJ75" s="60"/>
      <c r="FK75" s="60"/>
      <c r="FL75" s="60"/>
      <c r="FM75" s="60"/>
      <c r="FN75" s="60"/>
      <c r="FO75" s="60"/>
      <c r="FP75" s="60"/>
      <c r="FQ75" s="60"/>
      <c r="FR75" s="60"/>
      <c r="FS75" s="60"/>
      <c r="FT75" s="60"/>
      <c r="FU75" s="60"/>
      <c r="FV75" s="60"/>
      <c r="FW75" s="60"/>
      <c r="FX75" s="60"/>
      <c r="FY75" s="60"/>
      <c r="FZ75" s="60"/>
      <c r="GA75" s="60"/>
      <c r="GB75" s="60"/>
      <c r="GC75" s="60"/>
      <c r="GD75" s="60"/>
      <c r="GE75" s="60"/>
      <c r="GF75" s="60"/>
      <c r="GG75" s="60"/>
      <c r="GH75" s="60"/>
      <c r="GI75" s="60"/>
      <c r="GJ75" s="60"/>
      <c r="GK75" s="60"/>
      <c r="GL75" s="60"/>
      <c r="GM75" s="60"/>
      <c r="GN75" s="60"/>
      <c r="GO75" s="60"/>
      <c r="GP75" s="60"/>
      <c r="GQ75" s="60"/>
      <c r="GR75" s="60"/>
      <c r="GS75" s="60"/>
      <c r="GT75" s="60"/>
      <c r="GU75" s="60"/>
      <c r="GV75" s="60"/>
      <c r="GW75" s="60"/>
      <c r="GX75" s="60"/>
      <c r="GY75" s="60"/>
      <c r="GZ75" s="60"/>
      <c r="HA75" s="60"/>
      <c r="HB75" s="60"/>
      <c r="HC75" s="60"/>
      <c r="HD75" s="60"/>
      <c r="HE75" s="60"/>
      <c r="HF75" s="60"/>
      <c r="HG75" s="60"/>
      <c r="HH75" s="60"/>
      <c r="HI75" s="60"/>
      <c r="HJ75" s="60"/>
      <c r="HK75" s="60"/>
      <c r="HL75" s="60"/>
      <c r="HM75" s="60"/>
      <c r="HN75" s="60"/>
      <c r="HO75" s="60"/>
      <c r="HP75" s="60"/>
      <c r="HQ75" s="60"/>
      <c r="HR75" s="60"/>
      <c r="HS75" s="60"/>
      <c r="HT75" s="60"/>
      <c r="HU75" s="60"/>
      <c r="HV75" s="60"/>
      <c r="HW75" s="60"/>
      <c r="HX75" s="60"/>
      <c r="HY75" s="60"/>
      <c r="HZ75" s="60"/>
      <c r="IA75" s="60"/>
      <c r="IB75" s="60"/>
      <c r="IC75" s="60"/>
      <c r="ID75" s="60"/>
      <c r="IE75" s="60"/>
      <c r="IF75" s="60"/>
      <c r="IG75" s="60"/>
      <c r="IH75" s="60"/>
      <c r="II75" s="60"/>
      <c r="IJ75" s="60"/>
      <c r="IK75" s="60"/>
      <c r="IL75" s="60"/>
      <c r="IM75" s="60"/>
      <c r="IN75" s="60"/>
      <c r="IO75" s="60"/>
      <c r="IP75" s="60"/>
      <c r="IQ75" s="60"/>
      <c r="IR75" s="60"/>
      <c r="IS75" s="60"/>
      <c r="IT75" s="60"/>
      <c r="IU75" s="60"/>
      <c r="IV75" s="60"/>
      <c r="IW75" s="60"/>
      <c r="IX75" s="60"/>
      <c r="IY75" s="60"/>
      <c r="IZ75" s="60"/>
      <c r="JA75" s="60"/>
    </row>
    <row r="76" spans="1:261" x14ac:dyDescent="0.2">
      <c r="A76" s="175" t="s">
        <v>23</v>
      </c>
      <c r="B76" s="215"/>
      <c r="C76" s="88">
        <f>[1]s01KDR1707!Z85</f>
        <v>0</v>
      </c>
      <c r="F76" s="87">
        <f>[3]s01KDR1707!Z85</f>
        <v>0</v>
      </c>
      <c r="I76" s="85">
        <f>[4]s01KDR1707!Z85</f>
        <v>0</v>
      </c>
      <c r="L76" s="86">
        <f>[5]s01KDR1728!X84</f>
        <v>0</v>
      </c>
      <c r="O76" s="85">
        <f>[6]s01KDR1728!X84</f>
        <v>0</v>
      </c>
      <c r="Y76" s="88">
        <f>'[2]s01KDR1711 Банки'!X87</f>
        <v>14.694790592425095</v>
      </c>
      <c r="AD76" s="86">
        <f>'[9]s01KDR1711 Банки'!X87</f>
        <v>13</v>
      </c>
      <c r="AF76" s="87">
        <f>'[10]s01KDR1711 Банки'!X87</f>
        <v>9</v>
      </c>
      <c r="AH76" s="84">
        <f>[11]s01KDR1722!X87</f>
        <v>0</v>
      </c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0"/>
      <c r="EQ76" s="60"/>
      <c r="ER76" s="60"/>
      <c r="ES76" s="60"/>
      <c r="ET76" s="60"/>
      <c r="EU76" s="60"/>
      <c r="EV76" s="60"/>
      <c r="EW76" s="60"/>
      <c r="EX76" s="60"/>
      <c r="EY76" s="60"/>
      <c r="EZ76" s="60"/>
      <c r="FA76" s="60"/>
      <c r="FB76" s="60"/>
      <c r="FC76" s="60"/>
      <c r="FD76" s="60"/>
      <c r="FE76" s="60"/>
      <c r="FF76" s="60"/>
      <c r="FG76" s="60"/>
      <c r="FH76" s="60"/>
      <c r="FI76" s="60"/>
      <c r="FJ76" s="60"/>
      <c r="FK76" s="60"/>
      <c r="FL76" s="60"/>
      <c r="FM76" s="60"/>
      <c r="FN76" s="60"/>
      <c r="FO76" s="60"/>
      <c r="FP76" s="60"/>
      <c r="FQ76" s="60"/>
      <c r="FR76" s="60"/>
      <c r="FS76" s="60"/>
      <c r="FT76" s="60"/>
      <c r="FU76" s="60"/>
      <c r="FV76" s="60"/>
      <c r="FW76" s="60"/>
      <c r="FX76" s="60"/>
      <c r="FY76" s="60"/>
      <c r="FZ76" s="60"/>
      <c r="GA76" s="60"/>
      <c r="GB76" s="60"/>
      <c r="GC76" s="60"/>
      <c r="GD76" s="60"/>
      <c r="GE76" s="60"/>
      <c r="GF76" s="60"/>
      <c r="GG76" s="60"/>
      <c r="GH76" s="60"/>
      <c r="GI76" s="60"/>
      <c r="GJ76" s="60"/>
      <c r="GK76" s="60"/>
      <c r="GL76" s="60"/>
      <c r="GM76" s="60"/>
      <c r="GN76" s="60"/>
      <c r="GO76" s="60"/>
      <c r="GP76" s="60"/>
      <c r="GQ76" s="60"/>
      <c r="GR76" s="60"/>
      <c r="GS76" s="60"/>
      <c r="GT76" s="60"/>
      <c r="GU76" s="60"/>
      <c r="GV76" s="60"/>
      <c r="GW76" s="60"/>
      <c r="GX76" s="60"/>
      <c r="GY76" s="60"/>
      <c r="GZ76" s="60"/>
      <c r="HA76" s="60"/>
      <c r="HB76" s="60"/>
      <c r="HC76" s="60"/>
      <c r="HD76" s="60"/>
      <c r="HE76" s="60"/>
      <c r="HF76" s="60"/>
      <c r="HG76" s="60"/>
      <c r="HH76" s="60"/>
      <c r="HI76" s="60"/>
      <c r="HJ76" s="60"/>
      <c r="HK76" s="60"/>
      <c r="HL76" s="60"/>
      <c r="HM76" s="60"/>
      <c r="HN76" s="60"/>
      <c r="HO76" s="60"/>
      <c r="HP76" s="60"/>
      <c r="HQ76" s="60"/>
      <c r="HR76" s="60"/>
      <c r="HS76" s="60"/>
      <c r="HT76" s="60"/>
      <c r="HU76" s="60"/>
      <c r="HV76" s="60"/>
      <c r="HW76" s="60"/>
      <c r="HX76" s="60"/>
      <c r="HY76" s="60"/>
      <c r="HZ76" s="60"/>
      <c r="IA76" s="60"/>
      <c r="IB76" s="60"/>
      <c r="IC76" s="60"/>
      <c r="ID76" s="60"/>
      <c r="IE76" s="60"/>
      <c r="IF76" s="60"/>
      <c r="IG76" s="60"/>
      <c r="IH76" s="60"/>
      <c r="II76" s="60"/>
      <c r="IJ76" s="60"/>
      <c r="IK76" s="60"/>
      <c r="IL76" s="60"/>
      <c r="IM76" s="60"/>
      <c r="IN76" s="60"/>
      <c r="IO76" s="60"/>
      <c r="IP76" s="60"/>
      <c r="IQ76" s="60"/>
      <c r="IR76" s="60"/>
      <c r="IS76" s="60"/>
      <c r="IT76" s="60"/>
      <c r="IU76" s="60"/>
      <c r="IV76" s="60"/>
      <c r="IW76" s="60"/>
      <c r="IX76" s="60"/>
      <c r="IY76" s="60"/>
      <c r="IZ76" s="60"/>
      <c r="JA76" s="60"/>
    </row>
    <row r="77" spans="1:261" x14ac:dyDescent="0.2">
      <c r="A77" s="82" t="s">
        <v>91</v>
      </c>
      <c r="B77" s="216"/>
      <c r="C77" s="88">
        <f>[1]s01KDR1707!Z86</f>
        <v>0</v>
      </c>
      <c r="F77" s="87">
        <f>[3]s01KDR1707!Z86</f>
        <v>0</v>
      </c>
      <c r="I77" s="85">
        <f>[4]s01KDR1707!Z86</f>
        <v>0</v>
      </c>
      <c r="L77" s="86">
        <f>[5]s01KDR1728!X85</f>
        <v>0</v>
      </c>
      <c r="O77" s="85">
        <f>[6]s01KDR1728!X85</f>
        <v>0</v>
      </c>
      <c r="Y77" s="88">
        <f>'[2]s01KDR1711 Банки'!X88</f>
        <v>14.694790592425095</v>
      </c>
      <c r="AD77" s="86">
        <f>'[9]s01KDR1711 Банки'!X88</f>
        <v>13</v>
      </c>
      <c r="AF77" s="87">
        <f>'[10]s01KDR1711 Банки'!X88</f>
        <v>9</v>
      </c>
      <c r="AH77" s="84">
        <f>[11]s01KDR1722!X88</f>
        <v>0</v>
      </c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  <c r="EM77" s="60"/>
      <c r="EN77" s="60"/>
      <c r="EO77" s="60"/>
      <c r="EP77" s="60"/>
      <c r="EQ77" s="60"/>
      <c r="ER77" s="60"/>
      <c r="ES77" s="60"/>
      <c r="ET77" s="60"/>
      <c r="EU77" s="60"/>
      <c r="EV77" s="60"/>
      <c r="EW77" s="60"/>
      <c r="EX77" s="60"/>
      <c r="EY77" s="60"/>
      <c r="EZ77" s="60"/>
      <c r="FA77" s="60"/>
      <c r="FB77" s="60"/>
      <c r="FC77" s="60"/>
      <c r="FD77" s="60"/>
      <c r="FE77" s="60"/>
      <c r="FF77" s="60"/>
      <c r="FG77" s="60"/>
      <c r="FH77" s="60"/>
      <c r="FI77" s="60"/>
      <c r="FJ77" s="60"/>
      <c r="FK77" s="60"/>
      <c r="FL77" s="60"/>
      <c r="FM77" s="60"/>
      <c r="FN77" s="60"/>
      <c r="FO77" s="60"/>
      <c r="FP77" s="60"/>
      <c r="FQ77" s="60"/>
      <c r="FR77" s="60"/>
      <c r="FS77" s="60"/>
      <c r="FT77" s="60"/>
      <c r="FU77" s="60"/>
      <c r="FV77" s="60"/>
      <c r="FW77" s="60"/>
      <c r="FX77" s="60"/>
      <c r="FY77" s="60"/>
      <c r="FZ77" s="60"/>
      <c r="GA77" s="60"/>
      <c r="GB77" s="60"/>
      <c r="GC77" s="60"/>
      <c r="GD77" s="60"/>
      <c r="GE77" s="60"/>
      <c r="GF77" s="60"/>
      <c r="GG77" s="60"/>
      <c r="GH77" s="60"/>
      <c r="GI77" s="60"/>
      <c r="GJ77" s="60"/>
      <c r="GK77" s="60"/>
      <c r="GL77" s="60"/>
      <c r="GM77" s="60"/>
      <c r="GN77" s="60"/>
      <c r="GO77" s="60"/>
      <c r="GP77" s="60"/>
      <c r="GQ77" s="60"/>
      <c r="GR77" s="60"/>
      <c r="GS77" s="60"/>
      <c r="GT77" s="60"/>
      <c r="GU77" s="60"/>
      <c r="GV77" s="60"/>
      <c r="GW77" s="60"/>
      <c r="GX77" s="60"/>
      <c r="GY77" s="60"/>
      <c r="GZ77" s="60"/>
      <c r="HA77" s="60"/>
      <c r="HB77" s="60"/>
      <c r="HC77" s="60"/>
      <c r="HD77" s="60"/>
      <c r="HE77" s="60"/>
      <c r="HF77" s="60"/>
      <c r="HG77" s="60"/>
      <c r="HH77" s="60"/>
      <c r="HI77" s="60"/>
      <c r="HJ77" s="60"/>
      <c r="HK77" s="60"/>
      <c r="HL77" s="60"/>
      <c r="HM77" s="60"/>
      <c r="HN77" s="60"/>
      <c r="HO77" s="60"/>
      <c r="HP77" s="60"/>
      <c r="HQ77" s="60"/>
      <c r="HR77" s="60"/>
      <c r="HS77" s="60"/>
      <c r="HT77" s="60"/>
      <c r="HU77" s="60"/>
      <c r="HV77" s="60"/>
      <c r="HW77" s="60"/>
      <c r="HX77" s="60"/>
      <c r="HY77" s="60"/>
      <c r="HZ77" s="60"/>
      <c r="IA77" s="60"/>
      <c r="IB77" s="60"/>
      <c r="IC77" s="60"/>
      <c r="ID77" s="60"/>
      <c r="IE77" s="60"/>
      <c r="IF77" s="60"/>
      <c r="IG77" s="60"/>
      <c r="IH77" s="60"/>
      <c r="II77" s="60"/>
      <c r="IJ77" s="60"/>
      <c r="IK77" s="60"/>
      <c r="IL77" s="60"/>
      <c r="IM77" s="60"/>
      <c r="IN77" s="60"/>
      <c r="IO77" s="60"/>
      <c r="IP77" s="60"/>
      <c r="IQ77" s="60"/>
      <c r="IR77" s="60"/>
      <c r="IS77" s="60"/>
      <c r="IT77" s="60"/>
      <c r="IU77" s="60"/>
      <c r="IV77" s="60"/>
      <c r="IW77" s="60"/>
      <c r="IX77" s="60"/>
      <c r="IY77" s="60"/>
      <c r="IZ77" s="60"/>
      <c r="JA77" s="60"/>
    </row>
    <row r="78" spans="1:261" ht="21" x14ac:dyDescent="0.2">
      <c r="A78" s="82" t="s">
        <v>186</v>
      </c>
      <c r="B78" s="216"/>
      <c r="C78" s="88">
        <f>[1]s01KDR1707!Z87</f>
        <v>0</v>
      </c>
      <c r="F78" s="87">
        <f>[3]s01KDR1707!Z87</f>
        <v>0</v>
      </c>
      <c r="I78" s="85">
        <f>[4]s01KDR1707!Z87</f>
        <v>0</v>
      </c>
      <c r="L78" s="86">
        <f>[5]s01KDR1728!X86</f>
        <v>0</v>
      </c>
      <c r="O78" s="85">
        <f>[6]s01KDR1728!X86</f>
        <v>0</v>
      </c>
      <c r="Y78" s="88">
        <f>'[2]s01KDR1711 Банки'!X89</f>
        <v>14.694790592425095</v>
      </c>
      <c r="AD78" s="86">
        <f>'[9]s01KDR1711 Банки'!X89</f>
        <v>13</v>
      </c>
      <c r="AF78" s="87">
        <f>'[10]s01KDR1711 Банки'!X89</f>
        <v>9</v>
      </c>
      <c r="AH78" s="84">
        <f>[11]s01KDR1722!X89</f>
        <v>0</v>
      </c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  <c r="EM78" s="60"/>
      <c r="EN78" s="60"/>
      <c r="EO78" s="60"/>
      <c r="EP78" s="60"/>
      <c r="EQ78" s="60"/>
      <c r="ER78" s="60"/>
      <c r="ES78" s="60"/>
      <c r="ET78" s="60"/>
      <c r="EU78" s="60"/>
      <c r="EV78" s="60"/>
      <c r="EW78" s="60"/>
      <c r="EX78" s="60"/>
      <c r="EY78" s="60"/>
      <c r="EZ78" s="60"/>
      <c r="FA78" s="60"/>
      <c r="FB78" s="60"/>
      <c r="FC78" s="60"/>
      <c r="FD78" s="60"/>
      <c r="FE78" s="60"/>
      <c r="FF78" s="60"/>
      <c r="FG78" s="60"/>
      <c r="FH78" s="60"/>
      <c r="FI78" s="60"/>
      <c r="FJ78" s="60"/>
      <c r="FK78" s="60"/>
      <c r="FL78" s="60"/>
      <c r="FM78" s="60"/>
      <c r="FN78" s="60"/>
      <c r="FO78" s="60"/>
      <c r="FP78" s="60"/>
      <c r="FQ78" s="60"/>
      <c r="FR78" s="60"/>
      <c r="FS78" s="60"/>
      <c r="FT78" s="60"/>
      <c r="FU78" s="60"/>
      <c r="FV78" s="60"/>
      <c r="FW78" s="60"/>
      <c r="FX78" s="60"/>
      <c r="FY78" s="60"/>
      <c r="FZ78" s="60"/>
      <c r="GA78" s="60"/>
      <c r="GB78" s="60"/>
      <c r="GC78" s="60"/>
      <c r="GD78" s="60"/>
      <c r="GE78" s="60"/>
      <c r="GF78" s="60"/>
      <c r="GG78" s="60"/>
      <c r="GH78" s="60"/>
      <c r="GI78" s="60"/>
      <c r="GJ78" s="60"/>
      <c r="GK78" s="60"/>
      <c r="GL78" s="60"/>
      <c r="GM78" s="60"/>
      <c r="GN78" s="60"/>
      <c r="GO78" s="60"/>
      <c r="GP78" s="60"/>
      <c r="GQ78" s="60"/>
      <c r="GR78" s="60"/>
      <c r="GS78" s="60"/>
      <c r="GT78" s="60"/>
      <c r="GU78" s="60"/>
      <c r="GV78" s="60"/>
      <c r="GW78" s="60"/>
      <c r="GX78" s="60"/>
      <c r="GY78" s="60"/>
      <c r="GZ78" s="60"/>
      <c r="HA78" s="60"/>
      <c r="HB78" s="60"/>
      <c r="HC78" s="60"/>
      <c r="HD78" s="60"/>
      <c r="HE78" s="60"/>
      <c r="HF78" s="60"/>
      <c r="HG78" s="60"/>
      <c r="HH78" s="60"/>
      <c r="HI78" s="60"/>
      <c r="HJ78" s="60"/>
      <c r="HK78" s="60"/>
      <c r="HL78" s="60"/>
      <c r="HM78" s="60"/>
      <c r="HN78" s="60"/>
      <c r="HO78" s="60"/>
      <c r="HP78" s="60"/>
      <c r="HQ78" s="60"/>
      <c r="HR78" s="60"/>
      <c r="HS78" s="60"/>
      <c r="HT78" s="60"/>
      <c r="HU78" s="60"/>
      <c r="HV78" s="60"/>
      <c r="HW78" s="60"/>
      <c r="HX78" s="60"/>
      <c r="HY78" s="60"/>
      <c r="HZ78" s="60"/>
      <c r="IA78" s="60"/>
      <c r="IB78" s="60"/>
      <c r="IC78" s="60"/>
      <c r="ID78" s="60"/>
      <c r="IE78" s="60"/>
      <c r="IF78" s="60"/>
      <c r="IG78" s="60"/>
      <c r="IH78" s="60"/>
      <c r="II78" s="60"/>
      <c r="IJ78" s="60"/>
      <c r="IK78" s="60"/>
      <c r="IL78" s="60"/>
      <c r="IM78" s="60"/>
      <c r="IN78" s="60"/>
      <c r="IO78" s="60"/>
      <c r="IP78" s="60"/>
      <c r="IQ78" s="60"/>
      <c r="IR78" s="60"/>
      <c r="IS78" s="60"/>
      <c r="IT78" s="60"/>
      <c r="IU78" s="60"/>
      <c r="IV78" s="60"/>
      <c r="IW78" s="60"/>
      <c r="IX78" s="60"/>
      <c r="IY78" s="60"/>
      <c r="IZ78" s="60"/>
      <c r="JA78" s="60"/>
    </row>
    <row r="79" spans="1:261" x14ac:dyDescent="0.2">
      <c r="A79" s="82" t="s">
        <v>27</v>
      </c>
      <c r="B79" s="216"/>
      <c r="C79" s="88">
        <f>[1]s01KDR1707!Z88</f>
        <v>0</v>
      </c>
      <c r="F79" s="87">
        <f>[3]s01KDR1707!Z88</f>
        <v>0</v>
      </c>
      <c r="I79" s="85">
        <f>[4]s01KDR1707!Z88</f>
        <v>0</v>
      </c>
      <c r="L79" s="86">
        <f>[5]s01KDR1728!X87</f>
        <v>0</v>
      </c>
      <c r="O79" s="85">
        <f>[6]s01KDR1728!X87</f>
        <v>0</v>
      </c>
      <c r="Y79" s="88">
        <f>'[2]s01KDR1711 Банки'!X90</f>
        <v>0</v>
      </c>
      <c r="AD79" s="86">
        <f>'[9]s01KDR1711 Банки'!X90</f>
        <v>0</v>
      </c>
      <c r="AF79" s="87">
        <f>'[10]s01KDR1711 Банки'!X90</f>
        <v>0</v>
      </c>
      <c r="AH79" s="84">
        <f>[11]s01KDR1722!X90</f>
        <v>0</v>
      </c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  <c r="EM79" s="60"/>
      <c r="EN79" s="60"/>
      <c r="EO79" s="60"/>
      <c r="EP79" s="60"/>
      <c r="EQ79" s="60"/>
      <c r="ER79" s="60"/>
      <c r="ES79" s="60"/>
      <c r="ET79" s="60"/>
      <c r="EU79" s="60"/>
      <c r="EV79" s="60"/>
      <c r="EW79" s="60"/>
      <c r="EX79" s="60"/>
      <c r="EY79" s="60"/>
      <c r="EZ79" s="60"/>
      <c r="FA79" s="60"/>
      <c r="FB79" s="60"/>
      <c r="FC79" s="60"/>
      <c r="FD79" s="60"/>
      <c r="FE79" s="60"/>
      <c r="FF79" s="60"/>
      <c r="FG79" s="60"/>
      <c r="FH79" s="60"/>
      <c r="FI79" s="60"/>
      <c r="FJ79" s="60"/>
      <c r="FK79" s="60"/>
      <c r="FL79" s="60"/>
      <c r="FM79" s="60"/>
      <c r="FN79" s="60"/>
      <c r="FO79" s="60"/>
      <c r="FP79" s="60"/>
      <c r="FQ79" s="60"/>
      <c r="FR79" s="60"/>
      <c r="FS79" s="60"/>
      <c r="FT79" s="60"/>
      <c r="FU79" s="60"/>
      <c r="FV79" s="60"/>
      <c r="FW79" s="60"/>
      <c r="FX79" s="60"/>
      <c r="FY79" s="60"/>
      <c r="FZ79" s="60"/>
      <c r="GA79" s="60"/>
      <c r="GB79" s="60"/>
      <c r="GC79" s="60"/>
      <c r="GD79" s="60"/>
      <c r="GE79" s="60"/>
      <c r="GF79" s="60"/>
      <c r="GG79" s="60"/>
      <c r="GH79" s="60"/>
      <c r="GI79" s="60"/>
      <c r="GJ79" s="60"/>
      <c r="GK79" s="60"/>
      <c r="GL79" s="60"/>
      <c r="GM79" s="60"/>
      <c r="GN79" s="60"/>
      <c r="GO79" s="60"/>
      <c r="GP79" s="60"/>
      <c r="GQ79" s="60"/>
      <c r="GR79" s="60"/>
      <c r="GS79" s="60"/>
      <c r="GT79" s="60"/>
      <c r="GU79" s="60"/>
      <c r="GV79" s="60"/>
      <c r="GW79" s="60"/>
      <c r="GX79" s="60"/>
      <c r="GY79" s="60"/>
      <c r="GZ79" s="60"/>
      <c r="HA79" s="60"/>
      <c r="HB79" s="60"/>
      <c r="HC79" s="60"/>
      <c r="HD79" s="60"/>
      <c r="HE79" s="60"/>
      <c r="HF79" s="60"/>
      <c r="HG79" s="60"/>
      <c r="HH79" s="60"/>
      <c r="HI79" s="60"/>
      <c r="HJ79" s="60"/>
      <c r="HK79" s="60"/>
      <c r="HL79" s="60"/>
      <c r="HM79" s="60"/>
      <c r="HN79" s="60"/>
      <c r="HO79" s="60"/>
      <c r="HP79" s="60"/>
      <c r="HQ79" s="60"/>
      <c r="HR79" s="60"/>
      <c r="HS79" s="60"/>
      <c r="HT79" s="60"/>
      <c r="HU79" s="60"/>
      <c r="HV79" s="60"/>
      <c r="HW79" s="60"/>
      <c r="HX79" s="60"/>
      <c r="HY79" s="60"/>
      <c r="HZ79" s="60"/>
      <c r="IA79" s="60"/>
      <c r="IB79" s="60"/>
      <c r="IC79" s="60"/>
      <c r="ID79" s="60"/>
      <c r="IE79" s="60"/>
      <c r="IF79" s="60"/>
      <c r="IG79" s="60"/>
      <c r="IH79" s="60"/>
      <c r="II79" s="60"/>
      <c r="IJ79" s="60"/>
      <c r="IK79" s="60"/>
      <c r="IL79" s="60"/>
      <c r="IM79" s="60"/>
      <c r="IN79" s="60"/>
      <c r="IO79" s="60"/>
      <c r="IP79" s="60"/>
      <c r="IQ79" s="60"/>
      <c r="IR79" s="60"/>
      <c r="IS79" s="60"/>
      <c r="IT79" s="60"/>
      <c r="IU79" s="60"/>
      <c r="IV79" s="60"/>
      <c r="IW79" s="60"/>
      <c r="IX79" s="60"/>
      <c r="IY79" s="60"/>
      <c r="IZ79" s="60"/>
      <c r="JA79" s="60"/>
    </row>
    <row r="80" spans="1:261" x14ac:dyDescent="0.2">
      <c r="A80" s="175" t="s">
        <v>24</v>
      </c>
      <c r="B80" s="215"/>
      <c r="C80" s="88">
        <f>[1]s01KDR1707!Z89</f>
        <v>3.1213137559292154</v>
      </c>
      <c r="F80" s="87">
        <f>[3]s01KDR1707!Z89</f>
        <v>2.0950309089189085</v>
      </c>
      <c r="I80" s="85">
        <f>[4]s01KDR1707!Z89</f>
        <v>4.5118023966639829</v>
      </c>
      <c r="L80" s="86">
        <f>[5]s01KDR1728!X88</f>
        <v>5.2210682402417312</v>
      </c>
      <c r="O80" s="85">
        <f>[6]s01KDR1728!X88</f>
        <v>1.265769841815557</v>
      </c>
      <c r="Y80" s="88">
        <f>'[2]s01KDR1711 Банки'!X91</f>
        <v>12.880437554763828</v>
      </c>
      <c r="AD80" s="86">
        <f>'[9]s01KDR1711 Банки'!X91</f>
        <v>0</v>
      </c>
      <c r="AF80" s="87">
        <f>'[10]s01KDR1711 Банки'!X91</f>
        <v>0</v>
      </c>
      <c r="AH80" s="84">
        <f>[11]s01KDR1722!X91</f>
        <v>0</v>
      </c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  <c r="EM80" s="60"/>
      <c r="EN80" s="60"/>
      <c r="EO80" s="60"/>
      <c r="EP80" s="60"/>
      <c r="EQ80" s="60"/>
      <c r="ER80" s="60"/>
      <c r="ES80" s="60"/>
      <c r="ET80" s="60"/>
      <c r="EU80" s="60"/>
      <c r="EV80" s="60"/>
      <c r="EW80" s="60"/>
      <c r="EX80" s="60"/>
      <c r="EY80" s="60"/>
      <c r="EZ80" s="60"/>
      <c r="FA80" s="60"/>
      <c r="FB80" s="60"/>
      <c r="FC80" s="60"/>
      <c r="FD80" s="60"/>
      <c r="FE80" s="60"/>
      <c r="FF80" s="60"/>
      <c r="FG80" s="60"/>
      <c r="FH80" s="60"/>
      <c r="FI80" s="60"/>
      <c r="FJ80" s="60"/>
      <c r="FK80" s="60"/>
      <c r="FL80" s="60"/>
      <c r="FM80" s="60"/>
      <c r="FN80" s="60"/>
      <c r="FO80" s="60"/>
      <c r="FP80" s="60"/>
      <c r="FQ80" s="60"/>
      <c r="FR80" s="60"/>
      <c r="FS80" s="60"/>
      <c r="FT80" s="60"/>
      <c r="FU80" s="60"/>
      <c r="FV80" s="60"/>
      <c r="FW80" s="60"/>
      <c r="FX80" s="60"/>
      <c r="FY80" s="60"/>
      <c r="FZ80" s="60"/>
      <c r="GA80" s="60"/>
      <c r="GB80" s="60"/>
      <c r="GC80" s="60"/>
      <c r="GD80" s="60"/>
      <c r="GE80" s="60"/>
      <c r="GF80" s="60"/>
      <c r="GG80" s="60"/>
      <c r="GH80" s="60"/>
      <c r="GI80" s="60"/>
      <c r="GJ80" s="60"/>
      <c r="GK80" s="60"/>
      <c r="GL80" s="60"/>
      <c r="GM80" s="60"/>
      <c r="GN80" s="60"/>
      <c r="GO80" s="60"/>
      <c r="GP80" s="60"/>
      <c r="GQ80" s="60"/>
      <c r="GR80" s="60"/>
      <c r="GS80" s="60"/>
      <c r="GT80" s="60"/>
      <c r="GU80" s="60"/>
      <c r="GV80" s="60"/>
      <c r="GW80" s="60"/>
      <c r="GX80" s="60"/>
      <c r="GY80" s="60"/>
      <c r="GZ80" s="60"/>
      <c r="HA80" s="60"/>
      <c r="HB80" s="60"/>
      <c r="HC80" s="60"/>
      <c r="HD80" s="60"/>
      <c r="HE80" s="60"/>
      <c r="HF80" s="60"/>
      <c r="HG80" s="60"/>
      <c r="HH80" s="60"/>
      <c r="HI80" s="60"/>
      <c r="HJ80" s="60"/>
      <c r="HK80" s="60"/>
      <c r="HL80" s="60"/>
      <c r="HM80" s="60"/>
      <c r="HN80" s="60"/>
      <c r="HO80" s="60"/>
      <c r="HP80" s="60"/>
      <c r="HQ80" s="60"/>
      <c r="HR80" s="60"/>
      <c r="HS80" s="60"/>
      <c r="HT80" s="60"/>
      <c r="HU80" s="60"/>
      <c r="HV80" s="60"/>
      <c r="HW80" s="60"/>
      <c r="HX80" s="60"/>
      <c r="HY80" s="60"/>
      <c r="HZ80" s="60"/>
      <c r="IA80" s="60"/>
      <c r="IB80" s="60"/>
      <c r="IC80" s="60"/>
      <c r="ID80" s="60"/>
      <c r="IE80" s="60"/>
      <c r="IF80" s="60"/>
      <c r="IG80" s="60"/>
      <c r="IH80" s="60"/>
      <c r="II80" s="60"/>
      <c r="IJ80" s="60"/>
      <c r="IK80" s="60"/>
      <c r="IL80" s="60"/>
      <c r="IM80" s="60"/>
      <c r="IN80" s="60"/>
      <c r="IO80" s="60"/>
      <c r="IP80" s="60"/>
      <c r="IQ80" s="60"/>
      <c r="IR80" s="60"/>
      <c r="IS80" s="60"/>
      <c r="IT80" s="60"/>
      <c r="IU80" s="60"/>
      <c r="IV80" s="60"/>
      <c r="IW80" s="60"/>
      <c r="IX80" s="60"/>
      <c r="IY80" s="60"/>
      <c r="IZ80" s="60"/>
      <c r="JA80" s="60"/>
    </row>
    <row r="81" spans="1:261" x14ac:dyDescent="0.2">
      <c r="A81" s="82" t="s">
        <v>91</v>
      </c>
      <c r="B81" s="216"/>
      <c r="C81" s="88">
        <f>[1]s01KDR1707!Z90</f>
        <v>2.7170378329626095</v>
      </c>
      <c r="F81" s="87">
        <f>[3]s01KDR1707!Z90</f>
        <v>0.61778478781859802</v>
      </c>
      <c r="I81" s="85">
        <f>[4]s01KDR1707!Z90</f>
        <v>4.3042000087809962</v>
      </c>
      <c r="L81" s="86">
        <f>[5]s01KDR1728!X89</f>
        <v>4.489787114641226</v>
      </c>
      <c r="O81" s="85">
        <f>[6]s01KDR1728!X89</f>
        <v>1.2657387199959615</v>
      </c>
      <c r="Y81" s="88">
        <f>'[2]s01KDR1711 Банки'!X92</f>
        <v>10.466019943730009</v>
      </c>
      <c r="AD81" s="86">
        <f>'[9]s01KDR1711 Банки'!X92</f>
        <v>0</v>
      </c>
      <c r="AF81" s="87">
        <f>'[10]s01KDR1711 Банки'!X92</f>
        <v>0</v>
      </c>
      <c r="AH81" s="84">
        <f>[11]s01KDR1722!X92</f>
        <v>0</v>
      </c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  <c r="EM81" s="60"/>
      <c r="EN81" s="60"/>
      <c r="EO81" s="60"/>
      <c r="EP81" s="60"/>
      <c r="EQ81" s="60"/>
      <c r="ER81" s="60"/>
      <c r="ES81" s="60"/>
      <c r="ET81" s="60"/>
      <c r="EU81" s="60"/>
      <c r="EV81" s="60"/>
      <c r="EW81" s="60"/>
      <c r="EX81" s="60"/>
      <c r="EY81" s="60"/>
      <c r="EZ81" s="60"/>
      <c r="FA81" s="60"/>
      <c r="FB81" s="60"/>
      <c r="FC81" s="60"/>
      <c r="FD81" s="60"/>
      <c r="FE81" s="60"/>
      <c r="FF81" s="60"/>
      <c r="FG81" s="60"/>
      <c r="FH81" s="60"/>
      <c r="FI81" s="60"/>
      <c r="FJ81" s="60"/>
      <c r="FK81" s="60"/>
      <c r="FL81" s="60"/>
      <c r="FM81" s="60"/>
      <c r="FN81" s="60"/>
      <c r="FO81" s="60"/>
      <c r="FP81" s="60"/>
      <c r="FQ81" s="60"/>
      <c r="FR81" s="60"/>
      <c r="FS81" s="60"/>
      <c r="FT81" s="60"/>
      <c r="FU81" s="60"/>
      <c r="FV81" s="60"/>
      <c r="FW81" s="60"/>
      <c r="FX81" s="60"/>
      <c r="FY81" s="60"/>
      <c r="FZ81" s="60"/>
      <c r="GA81" s="60"/>
      <c r="GB81" s="60"/>
      <c r="GC81" s="60"/>
      <c r="GD81" s="60"/>
      <c r="GE81" s="60"/>
      <c r="GF81" s="60"/>
      <c r="GG81" s="60"/>
      <c r="GH81" s="60"/>
      <c r="GI81" s="60"/>
      <c r="GJ81" s="60"/>
      <c r="GK81" s="60"/>
      <c r="GL81" s="60"/>
      <c r="GM81" s="60"/>
      <c r="GN81" s="60"/>
      <c r="GO81" s="60"/>
      <c r="GP81" s="60"/>
      <c r="GQ81" s="60"/>
      <c r="GR81" s="60"/>
      <c r="GS81" s="60"/>
      <c r="GT81" s="60"/>
      <c r="GU81" s="60"/>
      <c r="GV81" s="60"/>
      <c r="GW81" s="60"/>
      <c r="GX81" s="60"/>
      <c r="GY81" s="60"/>
      <c r="GZ81" s="60"/>
      <c r="HA81" s="60"/>
      <c r="HB81" s="60"/>
      <c r="HC81" s="60"/>
      <c r="HD81" s="60"/>
      <c r="HE81" s="60"/>
      <c r="HF81" s="60"/>
      <c r="HG81" s="60"/>
      <c r="HH81" s="60"/>
      <c r="HI81" s="60"/>
      <c r="HJ81" s="60"/>
      <c r="HK81" s="60"/>
      <c r="HL81" s="60"/>
      <c r="HM81" s="60"/>
      <c r="HN81" s="60"/>
      <c r="HO81" s="60"/>
      <c r="HP81" s="60"/>
      <c r="HQ81" s="60"/>
      <c r="HR81" s="60"/>
      <c r="HS81" s="60"/>
      <c r="HT81" s="60"/>
      <c r="HU81" s="60"/>
      <c r="HV81" s="60"/>
      <c r="HW81" s="60"/>
      <c r="HX81" s="60"/>
      <c r="HY81" s="60"/>
      <c r="HZ81" s="60"/>
      <c r="IA81" s="60"/>
      <c r="IB81" s="60"/>
      <c r="IC81" s="60"/>
      <c r="ID81" s="60"/>
      <c r="IE81" s="60"/>
      <c r="IF81" s="60"/>
      <c r="IG81" s="60"/>
      <c r="IH81" s="60"/>
      <c r="II81" s="60"/>
      <c r="IJ81" s="60"/>
      <c r="IK81" s="60"/>
      <c r="IL81" s="60"/>
      <c r="IM81" s="60"/>
      <c r="IN81" s="60"/>
      <c r="IO81" s="60"/>
      <c r="IP81" s="60"/>
      <c r="IQ81" s="60"/>
      <c r="IR81" s="60"/>
      <c r="IS81" s="60"/>
      <c r="IT81" s="60"/>
      <c r="IU81" s="60"/>
      <c r="IV81" s="60"/>
      <c r="IW81" s="60"/>
      <c r="IX81" s="60"/>
      <c r="IY81" s="60"/>
      <c r="IZ81" s="60"/>
      <c r="JA81" s="60"/>
    </row>
    <row r="82" spans="1:261" ht="21" x14ac:dyDescent="0.2">
      <c r="A82" s="82" t="s">
        <v>186</v>
      </c>
      <c r="B82" s="216"/>
      <c r="C82" s="88">
        <f>[1]s01KDR1707!Z91</f>
        <v>2.7363183458221698</v>
      </c>
      <c r="F82" s="87">
        <f>[3]s01KDR1707!Z91</f>
        <v>0.61778478781859802</v>
      </c>
      <c r="I82" s="85">
        <f>[4]s01KDR1707!Z91</f>
        <v>5</v>
      </c>
      <c r="L82" s="86">
        <f>[5]s01KDR1728!X90</f>
        <v>4.489787114641226</v>
      </c>
      <c r="O82" s="85">
        <f>[6]s01KDR1728!X90</f>
        <v>1.2711946275556258</v>
      </c>
      <c r="Y82" s="88">
        <f>'[2]s01KDR1711 Банки'!X93</f>
        <v>15.81809676169072</v>
      </c>
      <c r="AD82" s="86">
        <f>'[9]s01KDR1711 Банки'!X93</f>
        <v>0</v>
      </c>
      <c r="AF82" s="87">
        <f>'[10]s01KDR1711 Банки'!X93</f>
        <v>0</v>
      </c>
      <c r="AH82" s="84">
        <f>[11]s01KDR1722!X93</f>
        <v>0</v>
      </c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  <c r="EM82" s="60"/>
      <c r="EN82" s="60"/>
      <c r="EO82" s="60"/>
      <c r="EP82" s="60"/>
      <c r="EQ82" s="60"/>
      <c r="ER82" s="60"/>
      <c r="ES82" s="60"/>
      <c r="ET82" s="60"/>
      <c r="EU82" s="60"/>
      <c r="EV82" s="60"/>
      <c r="EW82" s="60"/>
      <c r="EX82" s="60"/>
      <c r="EY82" s="60"/>
      <c r="EZ82" s="60"/>
      <c r="FA82" s="60"/>
      <c r="FB82" s="60"/>
      <c r="FC82" s="60"/>
      <c r="FD82" s="60"/>
      <c r="FE82" s="60"/>
      <c r="FF82" s="60"/>
      <c r="FG82" s="60"/>
      <c r="FH82" s="60"/>
      <c r="FI82" s="60"/>
      <c r="FJ82" s="60"/>
      <c r="FK82" s="60"/>
      <c r="FL82" s="60"/>
      <c r="FM82" s="60"/>
      <c r="FN82" s="60"/>
      <c r="FO82" s="60"/>
      <c r="FP82" s="60"/>
      <c r="FQ82" s="60"/>
      <c r="FR82" s="60"/>
      <c r="FS82" s="60"/>
      <c r="FT82" s="60"/>
      <c r="FU82" s="60"/>
      <c r="FV82" s="60"/>
      <c r="FW82" s="60"/>
      <c r="FX82" s="60"/>
      <c r="FY82" s="60"/>
      <c r="FZ82" s="60"/>
      <c r="GA82" s="60"/>
      <c r="GB82" s="60"/>
      <c r="GC82" s="60"/>
      <c r="GD82" s="60"/>
      <c r="GE82" s="60"/>
      <c r="GF82" s="60"/>
      <c r="GG82" s="60"/>
      <c r="GH82" s="60"/>
      <c r="GI82" s="60"/>
      <c r="GJ82" s="60"/>
      <c r="GK82" s="60"/>
      <c r="GL82" s="60"/>
      <c r="GM82" s="60"/>
      <c r="GN82" s="60"/>
      <c r="GO82" s="60"/>
      <c r="GP82" s="60"/>
      <c r="GQ82" s="60"/>
      <c r="GR82" s="60"/>
      <c r="GS82" s="60"/>
      <c r="GT82" s="60"/>
      <c r="GU82" s="60"/>
      <c r="GV82" s="60"/>
      <c r="GW82" s="60"/>
      <c r="GX82" s="60"/>
      <c r="GY82" s="60"/>
      <c r="GZ82" s="60"/>
      <c r="HA82" s="60"/>
      <c r="HB82" s="60"/>
      <c r="HC82" s="60"/>
      <c r="HD82" s="60"/>
      <c r="HE82" s="60"/>
      <c r="HF82" s="60"/>
      <c r="HG82" s="60"/>
      <c r="HH82" s="60"/>
      <c r="HI82" s="60"/>
      <c r="HJ82" s="60"/>
      <c r="HK82" s="60"/>
      <c r="HL82" s="60"/>
      <c r="HM82" s="60"/>
      <c r="HN82" s="60"/>
      <c r="HO82" s="60"/>
      <c r="HP82" s="60"/>
      <c r="HQ82" s="60"/>
      <c r="HR82" s="60"/>
      <c r="HS82" s="60"/>
      <c r="HT82" s="60"/>
      <c r="HU82" s="60"/>
      <c r="HV82" s="60"/>
      <c r="HW82" s="60"/>
      <c r="HX82" s="60"/>
      <c r="HY82" s="60"/>
      <c r="HZ82" s="60"/>
      <c r="IA82" s="60"/>
      <c r="IB82" s="60"/>
      <c r="IC82" s="60"/>
      <c r="ID82" s="60"/>
      <c r="IE82" s="60"/>
      <c r="IF82" s="60"/>
      <c r="IG82" s="60"/>
      <c r="IH82" s="60"/>
      <c r="II82" s="60"/>
      <c r="IJ82" s="60"/>
      <c r="IK82" s="60"/>
      <c r="IL82" s="60"/>
      <c r="IM82" s="60"/>
      <c r="IN82" s="60"/>
      <c r="IO82" s="60"/>
      <c r="IP82" s="60"/>
      <c r="IQ82" s="60"/>
      <c r="IR82" s="60"/>
      <c r="IS82" s="60"/>
      <c r="IT82" s="60"/>
      <c r="IU82" s="60"/>
      <c r="IV82" s="60"/>
      <c r="IW82" s="60"/>
      <c r="IX82" s="60"/>
      <c r="IY82" s="60"/>
      <c r="IZ82" s="60"/>
      <c r="JA82" s="60"/>
    </row>
    <row r="83" spans="1:261" x14ac:dyDescent="0.2">
      <c r="A83" s="82" t="s">
        <v>27</v>
      </c>
      <c r="B83" s="216"/>
      <c r="C83" s="88">
        <f>[1]s01KDR1707!Z92</f>
        <v>14.427236588687474</v>
      </c>
      <c r="F83" s="87">
        <f>[3]s01KDR1707!Z92</f>
        <v>2.2105844898999987</v>
      </c>
      <c r="I83" s="85">
        <f>[4]s01KDR1707!Z92</f>
        <v>9.3848764450100735</v>
      </c>
      <c r="L83" s="86">
        <f>[5]s01KDR1728!X91</f>
        <v>14.427572424821527</v>
      </c>
      <c r="O83" s="85">
        <f>[6]s01KDR1728!X91</f>
        <v>9</v>
      </c>
      <c r="Y83" s="88">
        <f>'[2]s01KDR1711 Банки'!X94</f>
        <v>14.601042800676499</v>
      </c>
      <c r="AD83" s="86">
        <f>'[9]s01KDR1711 Банки'!X94</f>
        <v>0</v>
      </c>
      <c r="AF83" s="87">
        <f>'[10]s01KDR1711 Банки'!X94</f>
        <v>0</v>
      </c>
      <c r="AH83" s="84">
        <f>[11]s01KDR1722!X94</f>
        <v>0</v>
      </c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  <c r="EM83" s="60"/>
      <c r="EN83" s="60"/>
      <c r="EO83" s="60"/>
      <c r="EP83" s="60"/>
      <c r="EQ83" s="60"/>
      <c r="ER83" s="60"/>
      <c r="ES83" s="60"/>
      <c r="ET83" s="60"/>
      <c r="EU83" s="60"/>
      <c r="EV83" s="60"/>
      <c r="EW83" s="60"/>
      <c r="EX83" s="60"/>
      <c r="EY83" s="60"/>
      <c r="EZ83" s="60"/>
      <c r="FA83" s="60"/>
      <c r="FB83" s="60"/>
      <c r="FC83" s="60"/>
      <c r="FD83" s="60"/>
      <c r="FE83" s="60"/>
      <c r="FF83" s="60"/>
      <c r="FG83" s="60"/>
      <c r="FH83" s="60"/>
      <c r="FI83" s="60"/>
      <c r="FJ83" s="60"/>
      <c r="FK83" s="60"/>
      <c r="FL83" s="60"/>
      <c r="FM83" s="60"/>
      <c r="FN83" s="60"/>
      <c r="FO83" s="60"/>
      <c r="FP83" s="60"/>
      <c r="FQ83" s="60"/>
      <c r="FR83" s="60"/>
      <c r="FS83" s="60"/>
      <c r="FT83" s="60"/>
      <c r="FU83" s="60"/>
      <c r="FV83" s="60"/>
      <c r="FW83" s="60"/>
      <c r="FX83" s="60"/>
      <c r="FY83" s="60"/>
      <c r="FZ83" s="60"/>
      <c r="GA83" s="60"/>
      <c r="GB83" s="60"/>
      <c r="GC83" s="60"/>
      <c r="GD83" s="60"/>
      <c r="GE83" s="60"/>
      <c r="GF83" s="60"/>
      <c r="GG83" s="60"/>
      <c r="GH83" s="60"/>
      <c r="GI83" s="60"/>
      <c r="GJ83" s="60"/>
      <c r="GK83" s="60"/>
      <c r="GL83" s="60"/>
      <c r="GM83" s="60"/>
      <c r="GN83" s="60"/>
      <c r="GO83" s="60"/>
      <c r="GP83" s="60"/>
      <c r="GQ83" s="60"/>
      <c r="GR83" s="60"/>
      <c r="GS83" s="60"/>
      <c r="GT83" s="60"/>
      <c r="GU83" s="60"/>
      <c r="GV83" s="60"/>
      <c r="GW83" s="60"/>
      <c r="GX83" s="60"/>
      <c r="GY83" s="60"/>
      <c r="GZ83" s="60"/>
      <c r="HA83" s="60"/>
      <c r="HB83" s="60"/>
      <c r="HC83" s="60"/>
      <c r="HD83" s="60"/>
      <c r="HE83" s="60"/>
      <c r="HF83" s="60"/>
      <c r="HG83" s="60"/>
      <c r="HH83" s="60"/>
      <c r="HI83" s="60"/>
      <c r="HJ83" s="60"/>
      <c r="HK83" s="60"/>
      <c r="HL83" s="60"/>
      <c r="HM83" s="60"/>
      <c r="HN83" s="60"/>
      <c r="HO83" s="60"/>
      <c r="HP83" s="60"/>
      <c r="HQ83" s="60"/>
      <c r="HR83" s="60"/>
      <c r="HS83" s="60"/>
      <c r="HT83" s="60"/>
      <c r="HU83" s="60"/>
      <c r="HV83" s="60"/>
      <c r="HW83" s="60"/>
      <c r="HX83" s="60"/>
      <c r="HY83" s="60"/>
      <c r="HZ83" s="60"/>
      <c r="IA83" s="60"/>
      <c r="IB83" s="60"/>
      <c r="IC83" s="60"/>
      <c r="ID83" s="60"/>
      <c r="IE83" s="60"/>
      <c r="IF83" s="60"/>
      <c r="IG83" s="60"/>
      <c r="IH83" s="60"/>
      <c r="II83" s="60"/>
      <c r="IJ83" s="60"/>
      <c r="IK83" s="60"/>
      <c r="IL83" s="60"/>
      <c r="IM83" s="60"/>
      <c r="IN83" s="60"/>
      <c r="IO83" s="60"/>
      <c r="IP83" s="60"/>
      <c r="IQ83" s="60"/>
      <c r="IR83" s="60"/>
      <c r="IS83" s="60"/>
      <c r="IT83" s="60"/>
      <c r="IU83" s="60"/>
      <c r="IV83" s="60"/>
      <c r="IW83" s="60"/>
      <c r="IX83" s="60"/>
      <c r="IY83" s="60"/>
      <c r="IZ83" s="60"/>
      <c r="JA83" s="60"/>
    </row>
    <row r="84" spans="1:261" x14ac:dyDescent="0.2">
      <c r="A84" s="175" t="s">
        <v>22</v>
      </c>
      <c r="B84" s="215"/>
      <c r="C84" s="88">
        <f>[1]s01KDR1707!Z93</f>
        <v>1.2486528792400513</v>
      </c>
      <c r="F84" s="87">
        <f>[3]s01KDR1707!Z93</f>
        <v>1.6832853817500446</v>
      </c>
      <c r="I84" s="85">
        <f>[4]s01KDR1707!Z93</f>
        <v>1</v>
      </c>
      <c r="L84" s="86">
        <f>[5]s01KDR1728!X92</f>
        <v>15.61570079293884</v>
      </c>
      <c r="O84" s="85">
        <f>[6]s01KDR1728!X92</f>
        <v>0.30000000000000004</v>
      </c>
      <c r="Y84" s="88">
        <f>'[2]s01KDR1711 Банки'!X95</f>
        <v>14.287047666286552</v>
      </c>
      <c r="AD84" s="86">
        <f>'[9]s01KDR1711 Банки'!X95</f>
        <v>0</v>
      </c>
      <c r="AF84" s="87">
        <f>'[10]s01KDR1711 Банки'!X95</f>
        <v>8.2574375121272148</v>
      </c>
      <c r="AH84" s="84">
        <f>[11]s01KDR1722!X95</f>
        <v>0</v>
      </c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  <c r="EM84" s="60"/>
      <c r="EN84" s="60"/>
      <c r="EO84" s="60"/>
      <c r="EP84" s="60"/>
      <c r="EQ84" s="60"/>
      <c r="ER84" s="60"/>
      <c r="ES84" s="60"/>
      <c r="ET84" s="60"/>
      <c r="EU84" s="60"/>
      <c r="EV84" s="60"/>
      <c r="EW84" s="60"/>
      <c r="EX84" s="60"/>
      <c r="EY84" s="60"/>
      <c r="EZ84" s="60"/>
      <c r="FA84" s="60"/>
      <c r="FB84" s="60"/>
      <c r="FC84" s="60"/>
      <c r="FD84" s="60"/>
      <c r="FE84" s="60"/>
      <c r="FF84" s="60"/>
      <c r="FG84" s="60"/>
      <c r="FH84" s="60"/>
      <c r="FI84" s="60"/>
      <c r="FJ84" s="60"/>
      <c r="FK84" s="60"/>
      <c r="FL84" s="60"/>
      <c r="FM84" s="60"/>
      <c r="FN84" s="60"/>
      <c r="FO84" s="60"/>
      <c r="FP84" s="60"/>
      <c r="FQ84" s="60"/>
      <c r="FR84" s="60"/>
      <c r="FS84" s="60"/>
      <c r="FT84" s="60"/>
      <c r="FU84" s="60"/>
      <c r="FV84" s="60"/>
      <c r="FW84" s="60"/>
      <c r="FX84" s="60"/>
      <c r="FY84" s="60"/>
      <c r="FZ84" s="60"/>
      <c r="GA84" s="60"/>
      <c r="GB84" s="60"/>
      <c r="GC84" s="60"/>
      <c r="GD84" s="60"/>
      <c r="GE84" s="60"/>
      <c r="GF84" s="60"/>
      <c r="GG84" s="60"/>
      <c r="GH84" s="60"/>
      <c r="GI84" s="60"/>
      <c r="GJ84" s="60"/>
      <c r="GK84" s="60"/>
      <c r="GL84" s="60"/>
      <c r="GM84" s="60"/>
      <c r="GN84" s="60"/>
      <c r="GO84" s="60"/>
      <c r="GP84" s="60"/>
      <c r="GQ84" s="60"/>
      <c r="GR84" s="60"/>
      <c r="GS84" s="60"/>
      <c r="GT84" s="60"/>
      <c r="GU84" s="60"/>
      <c r="GV84" s="60"/>
      <c r="GW84" s="60"/>
      <c r="GX84" s="60"/>
      <c r="GY84" s="60"/>
      <c r="GZ84" s="60"/>
      <c r="HA84" s="60"/>
      <c r="HB84" s="60"/>
      <c r="HC84" s="60"/>
      <c r="HD84" s="60"/>
      <c r="HE84" s="60"/>
      <c r="HF84" s="60"/>
      <c r="HG84" s="60"/>
      <c r="HH84" s="60"/>
      <c r="HI84" s="60"/>
      <c r="HJ84" s="60"/>
      <c r="HK84" s="60"/>
      <c r="HL84" s="60"/>
      <c r="HM84" s="60"/>
      <c r="HN84" s="60"/>
      <c r="HO84" s="60"/>
      <c r="HP84" s="60"/>
      <c r="HQ84" s="60"/>
      <c r="HR84" s="60"/>
      <c r="HS84" s="60"/>
      <c r="HT84" s="60"/>
      <c r="HU84" s="60"/>
      <c r="HV84" s="60"/>
      <c r="HW84" s="60"/>
      <c r="HX84" s="60"/>
      <c r="HY84" s="60"/>
      <c r="HZ84" s="60"/>
      <c r="IA84" s="60"/>
      <c r="IB84" s="60"/>
      <c r="IC84" s="60"/>
      <c r="ID84" s="60"/>
      <c r="IE84" s="60"/>
      <c r="IF84" s="60"/>
      <c r="IG84" s="60"/>
      <c r="IH84" s="60"/>
      <c r="II84" s="60"/>
      <c r="IJ84" s="60"/>
      <c r="IK84" s="60"/>
      <c r="IL84" s="60"/>
      <c r="IM84" s="60"/>
      <c r="IN84" s="60"/>
      <c r="IO84" s="60"/>
      <c r="IP84" s="60"/>
      <c r="IQ84" s="60"/>
      <c r="IR84" s="60"/>
      <c r="IS84" s="60"/>
      <c r="IT84" s="60"/>
      <c r="IU84" s="60"/>
      <c r="IV84" s="60"/>
      <c r="IW84" s="60"/>
      <c r="IX84" s="60"/>
      <c r="IY84" s="60"/>
      <c r="IZ84" s="60"/>
      <c r="JA84" s="60"/>
    </row>
    <row r="85" spans="1:261" x14ac:dyDescent="0.2">
      <c r="A85" s="82" t="s">
        <v>91</v>
      </c>
      <c r="B85" s="216"/>
      <c r="C85" s="88">
        <f>[1]s01KDR1707!Z94</f>
        <v>0.30000000000000004</v>
      </c>
      <c r="F85" s="87">
        <f>[3]s01KDR1707!Z94</f>
        <v>1.3855510656209362</v>
      </c>
      <c r="I85" s="85">
        <f>[4]s01KDR1707!Z94</f>
        <v>1</v>
      </c>
      <c r="L85" s="86">
        <f>[5]s01KDR1728!X93</f>
        <v>0</v>
      </c>
      <c r="O85" s="85">
        <f>[6]s01KDR1728!X93</f>
        <v>0.30000000000000004</v>
      </c>
      <c r="Y85" s="88">
        <f>'[2]s01KDR1711 Банки'!X96</f>
        <v>16.218223550018685</v>
      </c>
      <c r="AD85" s="86">
        <f>'[9]s01KDR1711 Банки'!X96</f>
        <v>0</v>
      </c>
      <c r="AF85" s="87">
        <f>'[10]s01KDR1711 Банки'!X96</f>
        <v>8.2574375121272148</v>
      </c>
      <c r="AH85" s="84">
        <f>[11]s01KDR1722!X96</f>
        <v>0</v>
      </c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  <c r="FR85" s="60"/>
      <c r="FS85" s="60"/>
      <c r="FT85" s="60"/>
      <c r="FU85" s="60"/>
      <c r="FV85" s="60"/>
      <c r="FW85" s="60"/>
      <c r="FX85" s="60"/>
      <c r="FY85" s="60"/>
      <c r="FZ85" s="60"/>
      <c r="GA85" s="60"/>
      <c r="GB85" s="60"/>
      <c r="GC85" s="60"/>
      <c r="GD85" s="60"/>
      <c r="GE85" s="60"/>
      <c r="GF85" s="60"/>
      <c r="GG85" s="60"/>
      <c r="GH85" s="60"/>
      <c r="GI85" s="60"/>
      <c r="GJ85" s="60"/>
      <c r="GK85" s="60"/>
      <c r="GL85" s="60"/>
      <c r="GM85" s="60"/>
      <c r="GN85" s="60"/>
      <c r="GO85" s="60"/>
      <c r="GP85" s="60"/>
      <c r="GQ85" s="60"/>
      <c r="GR85" s="60"/>
      <c r="GS85" s="60"/>
      <c r="GT85" s="60"/>
      <c r="GU85" s="60"/>
      <c r="GV85" s="60"/>
      <c r="GW85" s="60"/>
      <c r="GX85" s="60"/>
      <c r="GY85" s="60"/>
      <c r="GZ85" s="60"/>
      <c r="HA85" s="60"/>
      <c r="HB85" s="60"/>
      <c r="HC85" s="60"/>
      <c r="HD85" s="60"/>
      <c r="HE85" s="60"/>
      <c r="HF85" s="60"/>
      <c r="HG85" s="60"/>
      <c r="HH85" s="60"/>
      <c r="HI85" s="60"/>
      <c r="HJ85" s="60"/>
      <c r="HK85" s="60"/>
      <c r="HL85" s="60"/>
      <c r="HM85" s="60"/>
      <c r="HN85" s="60"/>
      <c r="HO85" s="60"/>
      <c r="HP85" s="60"/>
      <c r="HQ85" s="60"/>
      <c r="HR85" s="60"/>
      <c r="HS85" s="60"/>
      <c r="HT85" s="60"/>
      <c r="HU85" s="60"/>
      <c r="HV85" s="60"/>
      <c r="HW85" s="60"/>
      <c r="HX85" s="60"/>
      <c r="HY85" s="60"/>
      <c r="HZ85" s="60"/>
      <c r="IA85" s="60"/>
      <c r="IB85" s="60"/>
      <c r="IC85" s="60"/>
      <c r="ID85" s="60"/>
      <c r="IE85" s="60"/>
      <c r="IF85" s="60"/>
      <c r="IG85" s="60"/>
      <c r="IH85" s="60"/>
      <c r="II85" s="60"/>
      <c r="IJ85" s="60"/>
      <c r="IK85" s="60"/>
      <c r="IL85" s="60"/>
      <c r="IM85" s="60"/>
      <c r="IN85" s="60"/>
      <c r="IO85" s="60"/>
      <c r="IP85" s="60"/>
      <c r="IQ85" s="60"/>
      <c r="IR85" s="60"/>
      <c r="IS85" s="60"/>
      <c r="IT85" s="60"/>
      <c r="IU85" s="60"/>
      <c r="IV85" s="60"/>
      <c r="IW85" s="60"/>
      <c r="IX85" s="60"/>
      <c r="IY85" s="60"/>
      <c r="IZ85" s="60"/>
      <c r="JA85" s="60"/>
    </row>
    <row r="86" spans="1:261" ht="21" x14ac:dyDescent="0.2">
      <c r="A86" s="82" t="s">
        <v>186</v>
      </c>
      <c r="B86" s="216"/>
      <c r="C86" s="88">
        <f>[1]s01KDR1707!Z95</f>
        <v>0.30000000000000004</v>
      </c>
      <c r="F86" s="87">
        <f>[3]s01KDR1707!Z95</f>
        <v>1.8001570216508949</v>
      </c>
      <c r="I86" s="85">
        <f>[4]s01KDR1707!Z95</f>
        <v>1</v>
      </c>
      <c r="L86" s="86">
        <f>[5]s01KDR1728!X94</f>
        <v>0</v>
      </c>
      <c r="O86" s="85">
        <f>[6]s01KDR1728!X94</f>
        <v>0.30000000000000004</v>
      </c>
      <c r="Y86" s="88">
        <f>'[2]s01KDR1711 Банки'!X97</f>
        <v>16.218223550018685</v>
      </c>
      <c r="AD86" s="86">
        <f>'[9]s01KDR1711 Банки'!X97</f>
        <v>0</v>
      </c>
      <c r="AF86" s="87">
        <f>'[10]s01KDR1711 Банки'!X97</f>
        <v>8.2574375121272148</v>
      </c>
      <c r="AH86" s="84">
        <f>[11]s01KDR1722!X97</f>
        <v>0</v>
      </c>
      <c r="AP86" s="196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  <c r="EM86" s="60"/>
      <c r="EN86" s="60"/>
      <c r="EO86" s="60"/>
      <c r="EP86" s="60"/>
      <c r="EQ86" s="60"/>
      <c r="ER86" s="60"/>
      <c r="ES86" s="60"/>
      <c r="ET86" s="60"/>
      <c r="EU86" s="60"/>
      <c r="EV86" s="60"/>
      <c r="EW86" s="60"/>
      <c r="EX86" s="60"/>
      <c r="EY86" s="60"/>
      <c r="EZ86" s="60"/>
      <c r="FA86" s="60"/>
      <c r="FB86" s="60"/>
      <c r="FC86" s="60"/>
      <c r="FD86" s="60"/>
      <c r="FE86" s="60"/>
      <c r="FF86" s="60"/>
      <c r="FG86" s="60"/>
      <c r="FH86" s="60"/>
      <c r="FI86" s="60"/>
      <c r="FJ86" s="60"/>
      <c r="FK86" s="60"/>
      <c r="FL86" s="60"/>
      <c r="FM86" s="60"/>
      <c r="FN86" s="60"/>
      <c r="FO86" s="60"/>
      <c r="FP86" s="60"/>
      <c r="FQ86" s="60"/>
      <c r="FR86" s="60"/>
      <c r="FS86" s="60"/>
      <c r="FT86" s="60"/>
      <c r="FU86" s="60"/>
      <c r="FV86" s="60"/>
      <c r="FW86" s="60"/>
      <c r="FX86" s="60"/>
      <c r="FY86" s="60"/>
      <c r="FZ86" s="60"/>
      <c r="GA86" s="60"/>
      <c r="GB86" s="60"/>
      <c r="GC86" s="60"/>
      <c r="GD86" s="60"/>
      <c r="GE86" s="60"/>
      <c r="GF86" s="60"/>
      <c r="GG86" s="60"/>
      <c r="GH86" s="60"/>
      <c r="GI86" s="60"/>
      <c r="GJ86" s="60"/>
      <c r="GK86" s="60"/>
      <c r="GL86" s="60"/>
      <c r="GM86" s="60"/>
      <c r="GN86" s="60"/>
      <c r="GO86" s="60"/>
      <c r="GP86" s="60"/>
      <c r="GQ86" s="60"/>
      <c r="GR86" s="60"/>
      <c r="GS86" s="60"/>
      <c r="GT86" s="60"/>
      <c r="GU86" s="60"/>
      <c r="GV86" s="60"/>
      <c r="GW86" s="60"/>
      <c r="GX86" s="60"/>
      <c r="GY86" s="60"/>
      <c r="GZ86" s="60"/>
      <c r="HA86" s="60"/>
      <c r="HB86" s="60"/>
      <c r="HC86" s="60"/>
      <c r="HD86" s="60"/>
      <c r="HE86" s="60"/>
      <c r="HF86" s="60"/>
      <c r="HG86" s="60"/>
      <c r="HH86" s="60"/>
      <c r="HI86" s="60"/>
      <c r="HJ86" s="60"/>
      <c r="HK86" s="60"/>
      <c r="HL86" s="60"/>
      <c r="HM86" s="60"/>
      <c r="HN86" s="60"/>
      <c r="HO86" s="60"/>
      <c r="HP86" s="60"/>
      <c r="HQ86" s="60"/>
      <c r="HR86" s="60"/>
      <c r="HS86" s="60"/>
      <c r="HT86" s="60"/>
      <c r="HU86" s="60"/>
      <c r="HV86" s="60"/>
      <c r="HW86" s="60"/>
      <c r="HX86" s="60"/>
      <c r="HY86" s="60"/>
      <c r="HZ86" s="60"/>
      <c r="IA86" s="60"/>
      <c r="IB86" s="60"/>
      <c r="IC86" s="60"/>
      <c r="ID86" s="60"/>
      <c r="IE86" s="60"/>
      <c r="IF86" s="60"/>
      <c r="IG86" s="60"/>
      <c r="IH86" s="60"/>
      <c r="II86" s="60"/>
      <c r="IJ86" s="60"/>
      <c r="IK86" s="60"/>
      <c r="IL86" s="60"/>
      <c r="IM86" s="60"/>
      <c r="IN86" s="60"/>
      <c r="IO86" s="60"/>
      <c r="IP86" s="60"/>
      <c r="IQ86" s="60"/>
      <c r="IR86" s="60"/>
      <c r="IS86" s="60"/>
      <c r="IT86" s="60"/>
      <c r="IU86" s="60"/>
      <c r="IV86" s="60"/>
      <c r="IW86" s="60"/>
      <c r="IX86" s="60"/>
      <c r="IY86" s="60"/>
      <c r="IZ86" s="60"/>
      <c r="JA86" s="60"/>
    </row>
    <row r="87" spans="1:261" s="196" customFormat="1" x14ac:dyDescent="0.2">
      <c r="A87" s="82" t="s">
        <v>27</v>
      </c>
      <c r="B87" s="216"/>
      <c r="C87" s="88">
        <f>[1]s01KDR1707!Z96</f>
        <v>15.615700792938844</v>
      </c>
      <c r="D87" s="59"/>
      <c r="E87" s="59"/>
      <c r="F87" s="87">
        <f>[3]s01KDR1707!Z96</f>
        <v>2.9488902178675955</v>
      </c>
      <c r="G87" s="59"/>
      <c r="H87" s="59"/>
      <c r="I87" s="85">
        <f>[4]s01KDR1707!Z96</f>
        <v>0</v>
      </c>
      <c r="J87" s="59"/>
      <c r="K87" s="59"/>
      <c r="L87" s="86">
        <f>[5]s01KDR1728!X95</f>
        <v>15.61570079293884</v>
      </c>
      <c r="M87" s="59"/>
      <c r="N87" s="59"/>
      <c r="O87" s="85">
        <f>[6]s01KDR1728!X95</f>
        <v>0</v>
      </c>
      <c r="P87" s="59"/>
      <c r="Q87" s="59"/>
      <c r="R87" s="59"/>
      <c r="S87" s="59"/>
      <c r="T87" s="59"/>
      <c r="U87" s="59"/>
      <c r="V87" s="59"/>
      <c r="W87" s="59"/>
      <c r="X87" s="59"/>
      <c r="Y87" s="88">
        <f>'[2]s01KDR1711 Банки'!X98</f>
        <v>6.9254715790356398</v>
      </c>
      <c r="Z87" s="59"/>
      <c r="AA87" s="59"/>
      <c r="AB87" s="59"/>
      <c r="AC87" s="59"/>
      <c r="AD87" s="86">
        <f>'[9]s01KDR1711 Банки'!X98</f>
        <v>0</v>
      </c>
      <c r="AE87" s="59"/>
      <c r="AF87" s="87">
        <f>'[10]s01KDR1711 Банки'!X98</f>
        <v>0</v>
      </c>
      <c r="AG87" s="59"/>
      <c r="AH87" s="84">
        <f>[11]s01KDR1722!X98</f>
        <v>0</v>
      </c>
      <c r="AI87" s="59"/>
      <c r="AJ87" s="59"/>
      <c r="AK87" s="59"/>
      <c r="AL87" s="59"/>
      <c r="AM87" s="59"/>
      <c r="AN87" s="59"/>
      <c r="AO87" s="59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3"/>
      <c r="BW87" s="213"/>
      <c r="BX87" s="213"/>
      <c r="BY87" s="213"/>
      <c r="BZ87" s="213"/>
      <c r="CA87" s="213"/>
      <c r="CB87" s="213"/>
      <c r="CC87" s="213"/>
      <c r="CD87" s="213"/>
      <c r="CE87" s="213"/>
      <c r="CF87" s="213"/>
      <c r="CG87" s="213"/>
      <c r="CH87" s="213"/>
      <c r="CI87" s="213"/>
      <c r="CJ87" s="213"/>
      <c r="CK87" s="213"/>
      <c r="CL87" s="213"/>
      <c r="CM87" s="213"/>
      <c r="CN87" s="213"/>
      <c r="CO87" s="213"/>
      <c r="CP87" s="213"/>
      <c r="CQ87" s="213"/>
      <c r="CR87" s="213"/>
      <c r="CS87" s="213"/>
      <c r="CT87" s="213"/>
      <c r="CU87" s="213"/>
      <c r="CV87" s="213"/>
      <c r="CW87" s="213"/>
      <c r="CX87" s="213"/>
      <c r="CY87" s="213"/>
      <c r="CZ87" s="213"/>
      <c r="DA87" s="213"/>
      <c r="DB87" s="213"/>
      <c r="DC87" s="213"/>
      <c r="DD87" s="213"/>
      <c r="DE87" s="213"/>
      <c r="DF87" s="213"/>
      <c r="DG87" s="213"/>
      <c r="DH87" s="213"/>
      <c r="DI87" s="213"/>
      <c r="DJ87" s="213"/>
      <c r="DK87" s="213"/>
      <c r="DL87" s="213"/>
      <c r="DM87" s="213"/>
      <c r="DN87" s="213"/>
      <c r="DO87" s="213"/>
      <c r="DP87" s="213"/>
      <c r="DQ87" s="213"/>
      <c r="DR87" s="213"/>
      <c r="DS87" s="213"/>
      <c r="DT87" s="213"/>
      <c r="DU87" s="213"/>
      <c r="DV87" s="213"/>
      <c r="DW87" s="213"/>
      <c r="DX87" s="213"/>
      <c r="DY87" s="213"/>
      <c r="DZ87" s="213"/>
      <c r="EA87" s="213"/>
      <c r="EB87" s="213"/>
      <c r="EC87" s="213"/>
      <c r="ED87" s="213"/>
      <c r="EE87" s="213"/>
      <c r="EF87" s="213"/>
      <c r="EG87" s="213"/>
      <c r="EH87" s="213"/>
      <c r="EI87" s="213"/>
      <c r="EJ87" s="213"/>
      <c r="EK87" s="213"/>
      <c r="EL87" s="213"/>
      <c r="EM87" s="213"/>
      <c r="EN87" s="213"/>
      <c r="EO87" s="213"/>
      <c r="EP87" s="213"/>
      <c r="EQ87" s="213"/>
      <c r="ER87" s="213"/>
      <c r="ES87" s="213"/>
      <c r="ET87" s="213"/>
      <c r="EU87" s="213"/>
      <c r="EV87" s="213"/>
      <c r="EW87" s="213"/>
      <c r="EX87" s="213"/>
      <c r="EY87" s="213"/>
      <c r="EZ87" s="213"/>
      <c r="FA87" s="213"/>
      <c r="FB87" s="213"/>
      <c r="FC87" s="213"/>
      <c r="FD87" s="213"/>
      <c r="FE87" s="213"/>
      <c r="FF87" s="213"/>
      <c r="FG87" s="213"/>
      <c r="FH87" s="213"/>
      <c r="FI87" s="213"/>
      <c r="FJ87" s="213"/>
      <c r="FK87" s="213"/>
      <c r="FL87" s="213"/>
      <c r="FM87" s="213"/>
      <c r="FN87" s="213"/>
      <c r="FO87" s="213"/>
      <c r="FP87" s="213"/>
      <c r="FQ87" s="213"/>
      <c r="FR87" s="213"/>
      <c r="FS87" s="213"/>
      <c r="FT87" s="213"/>
      <c r="FU87" s="213"/>
      <c r="FV87" s="213"/>
      <c r="FW87" s="213"/>
      <c r="FX87" s="213"/>
      <c r="FY87" s="213"/>
      <c r="FZ87" s="213"/>
      <c r="GA87" s="213"/>
      <c r="GB87" s="213"/>
      <c r="GC87" s="213"/>
      <c r="GD87" s="213"/>
      <c r="GE87" s="213"/>
      <c r="GF87" s="213"/>
      <c r="GG87" s="213"/>
      <c r="GH87" s="213"/>
      <c r="GI87" s="213"/>
      <c r="GJ87" s="213"/>
      <c r="GK87" s="213"/>
      <c r="GL87" s="213"/>
      <c r="GM87" s="213"/>
      <c r="GN87" s="213"/>
      <c r="GO87" s="213"/>
      <c r="GP87" s="213"/>
      <c r="GQ87" s="213"/>
      <c r="GR87" s="213"/>
      <c r="GS87" s="213"/>
      <c r="GT87" s="213"/>
      <c r="GU87" s="213"/>
      <c r="GV87" s="213"/>
      <c r="GW87" s="213"/>
      <c r="GX87" s="213"/>
      <c r="GY87" s="213"/>
      <c r="GZ87" s="213"/>
      <c r="HA87" s="213"/>
      <c r="HB87" s="213"/>
      <c r="HC87" s="213"/>
      <c r="HD87" s="213"/>
      <c r="HE87" s="213"/>
      <c r="HF87" s="213"/>
      <c r="HG87" s="213"/>
      <c r="HH87" s="213"/>
      <c r="HI87" s="213"/>
      <c r="HJ87" s="213"/>
      <c r="HK87" s="213"/>
      <c r="HL87" s="213"/>
      <c r="HM87" s="213"/>
      <c r="HN87" s="213"/>
      <c r="HO87" s="213"/>
      <c r="HP87" s="213"/>
      <c r="HQ87" s="213"/>
      <c r="HR87" s="213"/>
      <c r="HS87" s="213"/>
      <c r="HT87" s="213"/>
      <c r="HU87" s="213"/>
      <c r="HV87" s="213"/>
      <c r="HW87" s="213"/>
      <c r="HX87" s="213"/>
      <c r="HY87" s="213"/>
      <c r="HZ87" s="213"/>
      <c r="IA87" s="213"/>
      <c r="IB87" s="213"/>
      <c r="IC87" s="213"/>
      <c r="ID87" s="213"/>
      <c r="IE87" s="213"/>
      <c r="IF87" s="213"/>
      <c r="IG87" s="213"/>
      <c r="IH87" s="213"/>
      <c r="II87" s="213"/>
      <c r="IJ87" s="213"/>
      <c r="IK87" s="213"/>
      <c r="IL87" s="213"/>
      <c r="IM87" s="213"/>
      <c r="IN87" s="213"/>
      <c r="IO87" s="213"/>
      <c r="IP87" s="213"/>
      <c r="IQ87" s="213"/>
      <c r="IR87" s="213"/>
      <c r="IS87" s="213"/>
      <c r="IT87" s="213"/>
      <c r="IU87" s="213"/>
      <c r="IV87" s="213"/>
      <c r="IW87" s="213"/>
      <c r="IX87" s="213"/>
      <c r="IY87" s="213"/>
      <c r="IZ87" s="213"/>
      <c r="JA87" s="213"/>
    </row>
    <row r="88" spans="1:261" s="196" customFormat="1" x14ac:dyDescent="0.2">
      <c r="A88" s="210" t="s">
        <v>90</v>
      </c>
      <c r="B88" s="217"/>
      <c r="C88" s="197">
        <f>[1]s01KDR1707!Z97</f>
        <v>3.5160397604116085</v>
      </c>
      <c r="F88" s="201">
        <f>[3]s01KDR1707!Z97</f>
        <v>1.0547985154718649</v>
      </c>
      <c r="I88" s="85">
        <f>[4]s01KDR1707!Z97</f>
        <v>4.448719019672855</v>
      </c>
      <c r="L88" s="199">
        <f>[5]s01KDR1728!X96</f>
        <v>6.4696088300265817</v>
      </c>
      <c r="O88" s="212">
        <f>[6]s01KDR1728!X96</f>
        <v>1.2764648926664259</v>
      </c>
      <c r="Y88" s="197">
        <f>'[2]s01KDR1711 Банки'!X99</f>
        <v>10.131943439059826</v>
      </c>
      <c r="AD88" s="199">
        <f>'[9]s01KDR1711 Банки'!X99</f>
        <v>12.356698242615956</v>
      </c>
      <c r="AF88" s="201">
        <f>'[10]s01KDR1711 Банки'!X99</f>
        <v>8.4490546267760624</v>
      </c>
      <c r="AH88" s="202">
        <f>[11]s01KDR1722!X99</f>
        <v>14.96891916731709</v>
      </c>
      <c r="AV88" s="213"/>
      <c r="AW88" s="213"/>
      <c r="AX88" s="213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3"/>
      <c r="CA88" s="213"/>
      <c r="CB88" s="213"/>
      <c r="CC88" s="213"/>
      <c r="CD88" s="213"/>
      <c r="CE88" s="213"/>
      <c r="CF88" s="213"/>
      <c r="CG88" s="213"/>
      <c r="CH88" s="213"/>
      <c r="CI88" s="213"/>
      <c r="CJ88" s="213"/>
      <c r="CK88" s="213"/>
      <c r="CL88" s="213"/>
      <c r="CM88" s="213"/>
      <c r="CN88" s="213"/>
      <c r="CO88" s="213"/>
      <c r="CP88" s="213"/>
      <c r="CQ88" s="213"/>
      <c r="CR88" s="213"/>
      <c r="CS88" s="213"/>
      <c r="CT88" s="213"/>
      <c r="CU88" s="213"/>
      <c r="CV88" s="213"/>
      <c r="CW88" s="213"/>
      <c r="CX88" s="213"/>
      <c r="CY88" s="213"/>
      <c r="CZ88" s="213"/>
      <c r="DA88" s="213"/>
      <c r="DB88" s="213"/>
      <c r="DC88" s="213"/>
      <c r="DD88" s="213"/>
      <c r="DE88" s="213"/>
      <c r="DF88" s="213"/>
      <c r="DG88" s="213"/>
      <c r="DH88" s="213"/>
      <c r="DI88" s="213"/>
      <c r="DJ88" s="213"/>
      <c r="DK88" s="213"/>
      <c r="DL88" s="213"/>
      <c r="DM88" s="213"/>
      <c r="DN88" s="213"/>
      <c r="DO88" s="213"/>
      <c r="DP88" s="213"/>
      <c r="DQ88" s="213"/>
      <c r="DR88" s="213"/>
      <c r="DS88" s="213"/>
      <c r="DT88" s="213"/>
      <c r="DU88" s="213"/>
      <c r="DV88" s="213"/>
      <c r="DW88" s="213"/>
      <c r="DX88" s="213"/>
      <c r="DY88" s="213"/>
      <c r="DZ88" s="213"/>
      <c r="EA88" s="213"/>
      <c r="EB88" s="213"/>
      <c r="EC88" s="213"/>
      <c r="ED88" s="213"/>
      <c r="EE88" s="213"/>
      <c r="EF88" s="213"/>
      <c r="EG88" s="213"/>
      <c r="EH88" s="213"/>
      <c r="EI88" s="213"/>
      <c r="EJ88" s="213"/>
      <c r="EK88" s="213"/>
      <c r="EL88" s="213"/>
      <c r="EM88" s="213"/>
      <c r="EN88" s="213"/>
      <c r="EO88" s="213"/>
      <c r="EP88" s="213"/>
      <c r="EQ88" s="213"/>
      <c r="ER88" s="213"/>
      <c r="ES88" s="213"/>
      <c r="ET88" s="213"/>
      <c r="EU88" s="213"/>
      <c r="EV88" s="213"/>
      <c r="EW88" s="213"/>
      <c r="EX88" s="213"/>
      <c r="EY88" s="213"/>
      <c r="EZ88" s="213"/>
      <c r="FA88" s="213"/>
      <c r="FB88" s="213"/>
      <c r="FC88" s="213"/>
      <c r="FD88" s="213"/>
      <c r="FE88" s="213"/>
      <c r="FF88" s="213"/>
      <c r="FG88" s="213"/>
      <c r="FH88" s="213"/>
      <c r="FI88" s="213"/>
      <c r="FJ88" s="213"/>
      <c r="FK88" s="213"/>
      <c r="FL88" s="213"/>
      <c r="FM88" s="213"/>
      <c r="FN88" s="213"/>
      <c r="FO88" s="213"/>
      <c r="FP88" s="213"/>
      <c r="FQ88" s="213"/>
      <c r="FR88" s="213"/>
      <c r="FS88" s="213"/>
      <c r="FT88" s="213"/>
      <c r="FU88" s="213"/>
      <c r="FV88" s="213"/>
      <c r="FW88" s="213"/>
      <c r="FX88" s="213"/>
      <c r="FY88" s="213"/>
      <c r="FZ88" s="213"/>
      <c r="GA88" s="213"/>
      <c r="GB88" s="213"/>
      <c r="GC88" s="213"/>
      <c r="GD88" s="213"/>
      <c r="GE88" s="213"/>
      <c r="GF88" s="213"/>
      <c r="GG88" s="213"/>
      <c r="GH88" s="213"/>
      <c r="GI88" s="213"/>
      <c r="GJ88" s="213"/>
      <c r="GK88" s="213"/>
      <c r="GL88" s="213"/>
      <c r="GM88" s="213"/>
      <c r="GN88" s="213"/>
      <c r="GO88" s="213"/>
      <c r="GP88" s="213"/>
      <c r="GQ88" s="213"/>
      <c r="GR88" s="213"/>
      <c r="GS88" s="213"/>
      <c r="GT88" s="213"/>
      <c r="GU88" s="213"/>
      <c r="GV88" s="213"/>
      <c r="GW88" s="213"/>
      <c r="GX88" s="213"/>
      <c r="GY88" s="213"/>
      <c r="GZ88" s="213"/>
      <c r="HA88" s="213"/>
      <c r="HB88" s="213"/>
      <c r="HC88" s="213"/>
      <c r="HD88" s="213"/>
      <c r="HE88" s="213"/>
      <c r="HF88" s="213"/>
      <c r="HG88" s="213"/>
      <c r="HH88" s="213"/>
      <c r="HI88" s="213"/>
      <c r="HJ88" s="213"/>
      <c r="HK88" s="213"/>
      <c r="HL88" s="213"/>
      <c r="HM88" s="213"/>
      <c r="HN88" s="213"/>
      <c r="HO88" s="213"/>
      <c r="HP88" s="213"/>
      <c r="HQ88" s="213"/>
      <c r="HR88" s="213"/>
      <c r="HS88" s="213"/>
      <c r="HT88" s="213"/>
      <c r="HU88" s="213"/>
      <c r="HV88" s="213"/>
      <c r="HW88" s="213"/>
      <c r="HX88" s="213"/>
      <c r="HY88" s="213"/>
      <c r="HZ88" s="213"/>
      <c r="IA88" s="213"/>
      <c r="IB88" s="213"/>
      <c r="IC88" s="213"/>
      <c r="ID88" s="213"/>
      <c r="IE88" s="213"/>
      <c r="IF88" s="213"/>
      <c r="IG88" s="213"/>
      <c r="IH88" s="213"/>
      <c r="II88" s="213"/>
      <c r="IJ88" s="213"/>
      <c r="IK88" s="213"/>
      <c r="IL88" s="213"/>
      <c r="IM88" s="213"/>
      <c r="IN88" s="213"/>
      <c r="IO88" s="213"/>
      <c r="IP88" s="213"/>
      <c r="IQ88" s="213"/>
      <c r="IR88" s="213"/>
      <c r="IS88" s="213"/>
      <c r="IT88" s="213"/>
      <c r="IU88" s="213"/>
      <c r="IV88" s="213"/>
      <c r="IW88" s="213"/>
      <c r="IX88" s="213"/>
      <c r="IY88" s="213"/>
      <c r="IZ88" s="213"/>
      <c r="JA88" s="213"/>
    </row>
    <row r="89" spans="1:261" s="196" customFormat="1" x14ac:dyDescent="0.2">
      <c r="A89" s="83" t="s">
        <v>91</v>
      </c>
      <c r="B89" s="218"/>
      <c r="C89" s="197">
        <f>[1]s01KDR1707!Z98</f>
        <v>2.0512945034568739</v>
      </c>
      <c r="F89" s="201">
        <f>[3]s01KDR1707!Z98</f>
        <v>0.6863983438835034</v>
      </c>
      <c r="I89" s="85">
        <f>[4]s01KDR1707!Z98</f>
        <v>4.1053806724342072</v>
      </c>
      <c r="L89" s="199">
        <f>[5]s01KDR1728!X97</f>
        <v>4.2406760839962265</v>
      </c>
      <c r="O89" s="212">
        <f>[6]s01KDR1728!X97</f>
        <v>1.0697742619638806</v>
      </c>
      <c r="Y89" s="197">
        <f>'[2]s01KDR1711 Банки'!X100</f>
        <v>9.9730684237736114</v>
      </c>
      <c r="AD89" s="199">
        <f>'[9]s01KDR1711 Банки'!X100</f>
        <v>12.356698242615956</v>
      </c>
      <c r="AF89" s="201">
        <f>'[10]s01KDR1711 Банки'!X100</f>
        <v>8.4490546267760624</v>
      </c>
      <c r="AH89" s="202">
        <f>[11]s01KDR1722!X100</f>
        <v>0</v>
      </c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3"/>
      <c r="BW89" s="213"/>
      <c r="BX89" s="213"/>
      <c r="BY89" s="213"/>
      <c r="BZ89" s="213"/>
      <c r="CA89" s="213"/>
      <c r="CB89" s="213"/>
      <c r="CC89" s="213"/>
      <c r="CD89" s="213"/>
      <c r="CE89" s="213"/>
      <c r="CF89" s="213"/>
      <c r="CG89" s="213"/>
      <c r="CH89" s="213"/>
      <c r="CI89" s="213"/>
      <c r="CJ89" s="213"/>
      <c r="CK89" s="213"/>
      <c r="CL89" s="213"/>
      <c r="CM89" s="213"/>
      <c r="CN89" s="213"/>
      <c r="CO89" s="213"/>
      <c r="CP89" s="213"/>
      <c r="CQ89" s="213"/>
      <c r="CR89" s="213"/>
      <c r="CS89" s="213"/>
      <c r="CT89" s="213"/>
      <c r="CU89" s="213"/>
      <c r="CV89" s="213"/>
      <c r="CW89" s="213"/>
      <c r="CX89" s="213"/>
      <c r="CY89" s="213"/>
      <c r="CZ89" s="213"/>
      <c r="DA89" s="213"/>
      <c r="DB89" s="213"/>
      <c r="DC89" s="213"/>
      <c r="DD89" s="213"/>
      <c r="DE89" s="213"/>
      <c r="DF89" s="213"/>
      <c r="DG89" s="213"/>
      <c r="DH89" s="213"/>
      <c r="DI89" s="213"/>
      <c r="DJ89" s="213"/>
      <c r="DK89" s="213"/>
      <c r="DL89" s="213"/>
      <c r="DM89" s="213"/>
      <c r="DN89" s="213"/>
      <c r="DO89" s="213"/>
      <c r="DP89" s="213"/>
      <c r="DQ89" s="213"/>
      <c r="DR89" s="213"/>
      <c r="DS89" s="213"/>
      <c r="DT89" s="213"/>
      <c r="DU89" s="213"/>
      <c r="DV89" s="213"/>
      <c r="DW89" s="213"/>
      <c r="DX89" s="213"/>
      <c r="DY89" s="213"/>
      <c r="DZ89" s="213"/>
      <c r="EA89" s="213"/>
      <c r="EB89" s="213"/>
      <c r="EC89" s="213"/>
      <c r="ED89" s="213"/>
      <c r="EE89" s="213"/>
      <c r="EF89" s="213"/>
      <c r="EG89" s="213"/>
      <c r="EH89" s="213"/>
      <c r="EI89" s="213"/>
      <c r="EJ89" s="213"/>
      <c r="EK89" s="213"/>
      <c r="EL89" s="213"/>
      <c r="EM89" s="213"/>
      <c r="EN89" s="213"/>
      <c r="EO89" s="213"/>
      <c r="EP89" s="213"/>
      <c r="EQ89" s="213"/>
      <c r="ER89" s="213"/>
      <c r="ES89" s="213"/>
      <c r="ET89" s="213"/>
      <c r="EU89" s="213"/>
      <c r="EV89" s="213"/>
      <c r="EW89" s="213"/>
      <c r="EX89" s="213"/>
      <c r="EY89" s="213"/>
      <c r="EZ89" s="213"/>
      <c r="FA89" s="213"/>
      <c r="FB89" s="213"/>
      <c r="FC89" s="213"/>
      <c r="FD89" s="213"/>
      <c r="FE89" s="213"/>
      <c r="FF89" s="213"/>
      <c r="FG89" s="213"/>
      <c r="FH89" s="213"/>
      <c r="FI89" s="213"/>
      <c r="FJ89" s="213"/>
      <c r="FK89" s="213"/>
      <c r="FL89" s="213"/>
      <c r="FM89" s="213"/>
      <c r="FN89" s="213"/>
      <c r="FO89" s="213"/>
      <c r="FP89" s="213"/>
      <c r="FQ89" s="213"/>
      <c r="FR89" s="213"/>
      <c r="FS89" s="213"/>
      <c r="FT89" s="213"/>
      <c r="FU89" s="213"/>
      <c r="FV89" s="213"/>
      <c r="FW89" s="213"/>
      <c r="FX89" s="213"/>
      <c r="FY89" s="213"/>
      <c r="FZ89" s="213"/>
      <c r="GA89" s="213"/>
      <c r="GB89" s="213"/>
      <c r="GC89" s="213"/>
      <c r="GD89" s="213"/>
      <c r="GE89" s="213"/>
      <c r="GF89" s="213"/>
      <c r="GG89" s="213"/>
      <c r="GH89" s="213"/>
      <c r="GI89" s="213"/>
      <c r="GJ89" s="213"/>
      <c r="GK89" s="213"/>
      <c r="GL89" s="213"/>
      <c r="GM89" s="213"/>
      <c r="GN89" s="213"/>
      <c r="GO89" s="213"/>
      <c r="GP89" s="213"/>
      <c r="GQ89" s="213"/>
      <c r="GR89" s="213"/>
      <c r="GS89" s="213"/>
      <c r="GT89" s="213"/>
      <c r="GU89" s="213"/>
      <c r="GV89" s="213"/>
      <c r="GW89" s="213"/>
      <c r="GX89" s="213"/>
      <c r="GY89" s="213"/>
      <c r="GZ89" s="213"/>
      <c r="HA89" s="213"/>
      <c r="HB89" s="213"/>
      <c r="HC89" s="213"/>
      <c r="HD89" s="213"/>
      <c r="HE89" s="213"/>
      <c r="HF89" s="213"/>
      <c r="HG89" s="213"/>
      <c r="HH89" s="213"/>
      <c r="HI89" s="213"/>
      <c r="HJ89" s="213"/>
      <c r="HK89" s="213"/>
      <c r="HL89" s="213"/>
      <c r="HM89" s="213"/>
      <c r="HN89" s="213"/>
      <c r="HO89" s="213"/>
      <c r="HP89" s="213"/>
      <c r="HQ89" s="213"/>
      <c r="HR89" s="213"/>
      <c r="HS89" s="213"/>
      <c r="HT89" s="213"/>
      <c r="HU89" s="213"/>
      <c r="HV89" s="213"/>
      <c r="HW89" s="213"/>
      <c r="HX89" s="213"/>
      <c r="HY89" s="213"/>
      <c r="HZ89" s="213"/>
      <c r="IA89" s="213"/>
      <c r="IB89" s="213"/>
      <c r="IC89" s="213"/>
      <c r="ID89" s="213"/>
      <c r="IE89" s="213"/>
      <c r="IF89" s="213"/>
      <c r="IG89" s="213"/>
      <c r="IH89" s="213"/>
      <c r="II89" s="213"/>
      <c r="IJ89" s="213"/>
      <c r="IK89" s="213"/>
      <c r="IL89" s="213"/>
      <c r="IM89" s="213"/>
      <c r="IN89" s="213"/>
      <c r="IO89" s="213"/>
      <c r="IP89" s="213"/>
      <c r="IQ89" s="213"/>
      <c r="IR89" s="213"/>
      <c r="IS89" s="213"/>
      <c r="IT89" s="213"/>
      <c r="IU89" s="213"/>
      <c r="IV89" s="213"/>
      <c r="IW89" s="213"/>
      <c r="IX89" s="213"/>
      <c r="IY89" s="213"/>
      <c r="IZ89" s="213"/>
      <c r="JA89" s="213"/>
    </row>
    <row r="90" spans="1:261" s="196" customFormat="1" ht="21" x14ac:dyDescent="0.2">
      <c r="A90" s="83" t="s">
        <v>186</v>
      </c>
      <c r="B90" s="218"/>
      <c r="C90" s="197">
        <f>[1]s01KDR1707!Z99</f>
        <v>2.3880720171570973</v>
      </c>
      <c r="F90" s="201">
        <f>[3]s01KDR1707!Z99</f>
        <v>0.84048166436506699</v>
      </c>
      <c r="I90" s="85">
        <f>[4]s01KDR1707!Z99</f>
        <v>4.2523142766618474</v>
      </c>
      <c r="L90" s="199">
        <f>[5]s01KDR1728!X98</f>
        <v>5.4784819772963527</v>
      </c>
      <c r="O90" s="212">
        <f>[6]s01KDR1728!X98</f>
        <v>1.0522850794471585</v>
      </c>
      <c r="Y90" s="197">
        <f>'[2]s01KDR1711 Банки'!X101</f>
        <v>10.758896627560167</v>
      </c>
      <c r="AD90" s="199">
        <f>'[9]s01KDR1711 Банки'!X101</f>
        <v>13.677352133014619</v>
      </c>
      <c r="AF90" s="201">
        <f>'[10]s01KDR1711 Банки'!X101</f>
        <v>8.6545852520788031</v>
      </c>
      <c r="AH90" s="202">
        <f>[11]s01KDR1722!X101</f>
        <v>0</v>
      </c>
      <c r="AP90" s="59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3"/>
      <c r="BW90" s="213"/>
      <c r="BX90" s="213"/>
      <c r="BY90" s="213"/>
      <c r="BZ90" s="213"/>
      <c r="CA90" s="213"/>
      <c r="CB90" s="213"/>
      <c r="CC90" s="213"/>
      <c r="CD90" s="213"/>
      <c r="CE90" s="213"/>
      <c r="CF90" s="213"/>
      <c r="CG90" s="213"/>
      <c r="CH90" s="213"/>
      <c r="CI90" s="213"/>
      <c r="CJ90" s="213"/>
      <c r="CK90" s="213"/>
      <c r="CL90" s="213"/>
      <c r="CM90" s="213"/>
      <c r="CN90" s="213"/>
      <c r="CO90" s="213"/>
      <c r="CP90" s="213"/>
      <c r="CQ90" s="213"/>
      <c r="CR90" s="213"/>
      <c r="CS90" s="213"/>
      <c r="CT90" s="213"/>
      <c r="CU90" s="213"/>
      <c r="CV90" s="213"/>
      <c r="CW90" s="213"/>
      <c r="CX90" s="213"/>
      <c r="CY90" s="213"/>
      <c r="CZ90" s="213"/>
      <c r="DA90" s="213"/>
      <c r="DB90" s="213"/>
      <c r="DC90" s="213"/>
      <c r="DD90" s="213"/>
      <c r="DE90" s="213"/>
      <c r="DF90" s="213"/>
      <c r="DG90" s="213"/>
      <c r="DH90" s="213"/>
      <c r="DI90" s="213"/>
      <c r="DJ90" s="213"/>
      <c r="DK90" s="213"/>
      <c r="DL90" s="213"/>
      <c r="DM90" s="213"/>
      <c r="DN90" s="213"/>
      <c r="DO90" s="213"/>
      <c r="DP90" s="213"/>
      <c r="DQ90" s="213"/>
      <c r="DR90" s="213"/>
      <c r="DS90" s="213"/>
      <c r="DT90" s="213"/>
      <c r="DU90" s="213"/>
      <c r="DV90" s="213"/>
      <c r="DW90" s="213"/>
      <c r="DX90" s="213"/>
      <c r="DY90" s="213"/>
      <c r="DZ90" s="213"/>
      <c r="EA90" s="213"/>
      <c r="EB90" s="213"/>
      <c r="EC90" s="213"/>
      <c r="ED90" s="213"/>
      <c r="EE90" s="213"/>
      <c r="EF90" s="213"/>
      <c r="EG90" s="213"/>
      <c r="EH90" s="213"/>
      <c r="EI90" s="213"/>
      <c r="EJ90" s="213"/>
      <c r="EK90" s="213"/>
      <c r="EL90" s="213"/>
      <c r="EM90" s="213"/>
      <c r="EN90" s="213"/>
      <c r="EO90" s="213"/>
      <c r="EP90" s="213"/>
      <c r="EQ90" s="213"/>
      <c r="ER90" s="213"/>
      <c r="ES90" s="213"/>
      <c r="ET90" s="213"/>
      <c r="EU90" s="213"/>
      <c r="EV90" s="213"/>
      <c r="EW90" s="213"/>
      <c r="EX90" s="213"/>
      <c r="EY90" s="213"/>
      <c r="EZ90" s="213"/>
      <c r="FA90" s="213"/>
      <c r="FB90" s="213"/>
      <c r="FC90" s="213"/>
      <c r="FD90" s="213"/>
      <c r="FE90" s="213"/>
      <c r="FF90" s="213"/>
      <c r="FG90" s="213"/>
      <c r="FH90" s="213"/>
      <c r="FI90" s="213"/>
      <c r="FJ90" s="213"/>
      <c r="FK90" s="213"/>
      <c r="FL90" s="213"/>
      <c r="FM90" s="213"/>
      <c r="FN90" s="213"/>
      <c r="FO90" s="213"/>
      <c r="FP90" s="213"/>
      <c r="FQ90" s="213"/>
      <c r="FR90" s="213"/>
      <c r="FS90" s="213"/>
      <c r="FT90" s="213"/>
      <c r="FU90" s="213"/>
      <c r="FV90" s="213"/>
      <c r="FW90" s="213"/>
      <c r="FX90" s="213"/>
      <c r="FY90" s="213"/>
      <c r="FZ90" s="213"/>
      <c r="GA90" s="213"/>
      <c r="GB90" s="213"/>
      <c r="GC90" s="213"/>
      <c r="GD90" s="213"/>
      <c r="GE90" s="213"/>
      <c r="GF90" s="213"/>
      <c r="GG90" s="213"/>
      <c r="GH90" s="213"/>
      <c r="GI90" s="213"/>
      <c r="GJ90" s="213"/>
      <c r="GK90" s="213"/>
      <c r="GL90" s="213"/>
      <c r="GM90" s="213"/>
      <c r="GN90" s="213"/>
      <c r="GO90" s="213"/>
      <c r="GP90" s="213"/>
      <c r="GQ90" s="213"/>
      <c r="GR90" s="213"/>
      <c r="GS90" s="213"/>
      <c r="GT90" s="213"/>
      <c r="GU90" s="213"/>
      <c r="GV90" s="213"/>
      <c r="GW90" s="213"/>
      <c r="GX90" s="213"/>
      <c r="GY90" s="213"/>
      <c r="GZ90" s="213"/>
      <c r="HA90" s="213"/>
      <c r="HB90" s="213"/>
      <c r="HC90" s="213"/>
      <c r="HD90" s="213"/>
      <c r="HE90" s="213"/>
      <c r="HF90" s="213"/>
      <c r="HG90" s="213"/>
      <c r="HH90" s="213"/>
      <c r="HI90" s="213"/>
      <c r="HJ90" s="213"/>
      <c r="HK90" s="213"/>
      <c r="HL90" s="213"/>
      <c r="HM90" s="213"/>
      <c r="HN90" s="213"/>
      <c r="HO90" s="213"/>
      <c r="HP90" s="213"/>
      <c r="HQ90" s="213"/>
      <c r="HR90" s="213"/>
      <c r="HS90" s="213"/>
      <c r="HT90" s="213"/>
      <c r="HU90" s="213"/>
      <c r="HV90" s="213"/>
      <c r="HW90" s="213"/>
      <c r="HX90" s="213"/>
      <c r="HY90" s="213"/>
      <c r="HZ90" s="213"/>
      <c r="IA90" s="213"/>
      <c r="IB90" s="213"/>
      <c r="IC90" s="213"/>
      <c r="ID90" s="213"/>
      <c r="IE90" s="213"/>
      <c r="IF90" s="213"/>
      <c r="IG90" s="213"/>
      <c r="IH90" s="213"/>
      <c r="II90" s="213"/>
      <c r="IJ90" s="213"/>
      <c r="IK90" s="213"/>
      <c r="IL90" s="213"/>
      <c r="IM90" s="213"/>
      <c r="IN90" s="213"/>
      <c r="IO90" s="213"/>
      <c r="IP90" s="213"/>
      <c r="IQ90" s="213"/>
      <c r="IR90" s="213"/>
      <c r="IS90" s="213"/>
      <c r="IT90" s="213"/>
      <c r="IU90" s="213"/>
      <c r="IV90" s="213"/>
      <c r="IW90" s="213"/>
      <c r="IX90" s="213"/>
      <c r="IY90" s="213"/>
      <c r="IZ90" s="213"/>
      <c r="JA90" s="213"/>
    </row>
    <row r="91" spans="1:261" outlineLevel="1" x14ac:dyDescent="0.2">
      <c r="A91" s="83" t="s">
        <v>27</v>
      </c>
      <c r="B91" s="218"/>
      <c r="C91" s="197">
        <f>[1]s01KDR1707!Z100</f>
        <v>9.3304838986726448</v>
      </c>
      <c r="D91" s="196"/>
      <c r="E91" s="196"/>
      <c r="F91" s="201">
        <f>[3]s01KDR1707!Z100</f>
        <v>1.7844653762501954</v>
      </c>
      <c r="G91" s="196"/>
      <c r="H91" s="196"/>
      <c r="I91" s="85">
        <f>[4]s01KDR1707!Z100</f>
        <v>7.3332377230575618</v>
      </c>
      <c r="J91" s="196"/>
      <c r="K91" s="196"/>
      <c r="L91" s="199">
        <f>[5]s01KDR1728!X99</f>
        <v>9.4647247689683098</v>
      </c>
      <c r="M91" s="196"/>
      <c r="N91" s="196"/>
      <c r="O91" s="212">
        <f>[6]s01KDR1728!X99</f>
        <v>7.8961169815490537</v>
      </c>
      <c r="P91" s="196"/>
      <c r="Q91" s="196"/>
      <c r="R91" s="196"/>
      <c r="S91" s="196"/>
      <c r="T91" s="196"/>
      <c r="U91" s="196"/>
      <c r="V91" s="196"/>
      <c r="W91" s="196"/>
      <c r="X91" s="196"/>
      <c r="Y91" s="197">
        <f>'[2]s01KDR1711 Банки'!X102</f>
        <v>11.505217804158956</v>
      </c>
      <c r="Z91" s="196"/>
      <c r="AA91" s="196"/>
      <c r="AB91" s="196"/>
      <c r="AC91" s="196"/>
      <c r="AD91" s="199">
        <f>'[9]s01KDR1711 Банки'!X102</f>
        <v>0</v>
      </c>
      <c r="AE91" s="196"/>
      <c r="AF91" s="201">
        <f>'[10]s01KDR1711 Банки'!X102</f>
        <v>0</v>
      </c>
      <c r="AG91" s="196"/>
      <c r="AH91" s="202">
        <f>[11]s01KDR1722!X102</f>
        <v>14.96891916731709</v>
      </c>
      <c r="AI91" s="196"/>
      <c r="AJ91" s="196"/>
      <c r="AK91" s="196"/>
      <c r="AL91" s="196"/>
      <c r="AM91" s="196"/>
      <c r="AN91" s="196"/>
      <c r="AO91" s="196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  <c r="DX91" s="60"/>
      <c r="DY91" s="60"/>
      <c r="DZ91" s="60"/>
      <c r="EA91" s="60"/>
      <c r="EB91" s="60"/>
      <c r="EC91" s="60"/>
      <c r="ED91" s="60"/>
      <c r="EE91" s="60"/>
      <c r="EF91" s="60"/>
      <c r="EG91" s="60"/>
      <c r="EH91" s="60"/>
      <c r="EI91" s="60"/>
      <c r="EJ91" s="60"/>
      <c r="EK91" s="60"/>
      <c r="EL91" s="60"/>
      <c r="EM91" s="60"/>
      <c r="EN91" s="60"/>
      <c r="EO91" s="60"/>
      <c r="EP91" s="60"/>
      <c r="EQ91" s="60"/>
      <c r="ER91" s="60"/>
      <c r="ES91" s="60"/>
      <c r="ET91" s="60"/>
      <c r="EU91" s="60"/>
      <c r="EV91" s="60"/>
      <c r="EW91" s="60"/>
      <c r="EX91" s="60"/>
      <c r="EY91" s="60"/>
      <c r="EZ91" s="60"/>
      <c r="FA91" s="60"/>
      <c r="FB91" s="60"/>
      <c r="FC91" s="60"/>
      <c r="FD91" s="60"/>
      <c r="FE91" s="60"/>
      <c r="FF91" s="60"/>
      <c r="FG91" s="60"/>
      <c r="FH91" s="60"/>
      <c r="FI91" s="60"/>
      <c r="FJ91" s="60"/>
      <c r="FK91" s="60"/>
      <c r="FL91" s="60"/>
      <c r="FM91" s="60"/>
      <c r="FN91" s="60"/>
      <c r="FO91" s="60"/>
      <c r="FP91" s="60"/>
      <c r="FQ91" s="60"/>
      <c r="FR91" s="60"/>
      <c r="FS91" s="60"/>
      <c r="FT91" s="60"/>
      <c r="FU91" s="60"/>
      <c r="FV91" s="60"/>
      <c r="FW91" s="60"/>
      <c r="FX91" s="60"/>
      <c r="FY91" s="60"/>
      <c r="FZ91" s="60"/>
      <c r="GA91" s="60"/>
      <c r="GB91" s="60"/>
      <c r="GC91" s="60"/>
      <c r="GD91" s="60"/>
      <c r="GE91" s="60"/>
      <c r="GF91" s="60"/>
      <c r="GG91" s="60"/>
      <c r="GH91" s="60"/>
      <c r="GI91" s="60"/>
      <c r="GJ91" s="60"/>
      <c r="GK91" s="60"/>
      <c r="GL91" s="60"/>
      <c r="GM91" s="60"/>
      <c r="GN91" s="60"/>
      <c r="GO91" s="60"/>
      <c r="GP91" s="60"/>
      <c r="GQ91" s="60"/>
      <c r="GR91" s="60"/>
      <c r="GS91" s="60"/>
      <c r="GT91" s="60"/>
      <c r="GU91" s="60"/>
      <c r="GV91" s="60"/>
      <c r="GW91" s="60"/>
      <c r="GX91" s="60"/>
      <c r="GY91" s="60"/>
      <c r="GZ91" s="60"/>
      <c r="HA91" s="60"/>
      <c r="HB91" s="60"/>
      <c r="HC91" s="60"/>
      <c r="HD91" s="60"/>
      <c r="HE91" s="60"/>
      <c r="HF91" s="60"/>
      <c r="HG91" s="60"/>
      <c r="HH91" s="60"/>
      <c r="HI91" s="60"/>
      <c r="HJ91" s="60"/>
      <c r="HK91" s="60"/>
      <c r="HL91" s="60"/>
      <c r="HM91" s="60"/>
      <c r="HN91" s="60"/>
      <c r="HO91" s="60"/>
      <c r="HP91" s="60"/>
      <c r="HQ91" s="60"/>
      <c r="HR91" s="60"/>
      <c r="HS91" s="60"/>
      <c r="HT91" s="60"/>
      <c r="HU91" s="60"/>
      <c r="HV91" s="60"/>
      <c r="HW91" s="60"/>
      <c r="HX91" s="60"/>
      <c r="HY91" s="60"/>
      <c r="HZ91" s="60"/>
      <c r="IA91" s="60"/>
      <c r="IB91" s="60"/>
      <c r="IC91" s="60"/>
      <c r="ID91" s="60"/>
      <c r="IE91" s="60"/>
      <c r="IF91" s="60"/>
      <c r="IG91" s="60"/>
      <c r="IH91" s="60"/>
      <c r="II91" s="60"/>
      <c r="IJ91" s="60"/>
      <c r="IK91" s="60"/>
      <c r="IL91" s="60"/>
      <c r="IM91" s="60"/>
      <c r="IN91" s="60"/>
      <c r="IO91" s="60"/>
      <c r="IP91" s="60"/>
      <c r="IQ91" s="60"/>
      <c r="IR91" s="60"/>
      <c r="IS91" s="60"/>
      <c r="IT91" s="60"/>
      <c r="IU91" s="60"/>
      <c r="IV91" s="60"/>
      <c r="IW91" s="60"/>
      <c r="IX91" s="60"/>
      <c r="IY91" s="60"/>
      <c r="IZ91" s="60"/>
      <c r="JA91" s="60"/>
    </row>
    <row r="92" spans="1:261" outlineLevel="1" x14ac:dyDescent="0.2">
      <c r="A92" s="83"/>
      <c r="B92" s="218"/>
      <c r="C92" s="88">
        <f>[1]s01KDR1707!Z101</f>
        <v>0</v>
      </c>
      <c r="F92" s="87">
        <f>[3]s01KDR1707!Z101</f>
        <v>0</v>
      </c>
      <c r="I92" s="85">
        <f>[4]s01KDR1707!Z101</f>
        <v>0</v>
      </c>
      <c r="L92" s="86">
        <f>[5]s01KDR1728!X100</f>
        <v>0</v>
      </c>
      <c r="O92" s="85">
        <f>[6]s01KDR1728!X100</f>
        <v>0</v>
      </c>
      <c r="Y92" s="88">
        <f>'[2]s01KDR1711 Банки'!X103</f>
        <v>0</v>
      </c>
      <c r="AD92" s="86">
        <f>'[9]s01KDR1711 Банки'!X103</f>
        <v>0</v>
      </c>
      <c r="AF92" s="87">
        <f>'[10]s01KDR1711 Банки'!X103</f>
        <v>0</v>
      </c>
      <c r="AH92" s="84">
        <f>[11]s01KDR1722!X103</f>
        <v>0</v>
      </c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  <c r="DX92" s="60"/>
      <c r="DY92" s="60"/>
      <c r="DZ92" s="60"/>
      <c r="EA92" s="60"/>
      <c r="EB92" s="60"/>
      <c r="EC92" s="60"/>
      <c r="ED92" s="60"/>
      <c r="EE92" s="60"/>
      <c r="EF92" s="60"/>
      <c r="EG92" s="60"/>
      <c r="EH92" s="60"/>
      <c r="EI92" s="60"/>
      <c r="EJ92" s="60"/>
      <c r="EK92" s="60"/>
      <c r="EL92" s="60"/>
      <c r="EM92" s="60"/>
      <c r="EN92" s="60"/>
      <c r="EO92" s="60"/>
      <c r="EP92" s="60"/>
      <c r="EQ92" s="60"/>
      <c r="ER92" s="60"/>
      <c r="ES92" s="60"/>
      <c r="ET92" s="60"/>
      <c r="EU92" s="60"/>
      <c r="EV92" s="60"/>
      <c r="EW92" s="60"/>
      <c r="EX92" s="60"/>
      <c r="EY92" s="60"/>
      <c r="EZ92" s="60"/>
      <c r="FA92" s="60"/>
      <c r="FB92" s="60"/>
      <c r="FC92" s="60"/>
      <c r="FD92" s="60"/>
      <c r="FE92" s="60"/>
      <c r="FF92" s="60"/>
      <c r="FG92" s="60"/>
      <c r="FH92" s="60"/>
      <c r="FI92" s="60"/>
      <c r="FJ92" s="60"/>
      <c r="FK92" s="60"/>
      <c r="FL92" s="60"/>
      <c r="FM92" s="60"/>
      <c r="FN92" s="60"/>
      <c r="FO92" s="60"/>
      <c r="FP92" s="60"/>
      <c r="FQ92" s="60"/>
      <c r="FR92" s="60"/>
      <c r="FS92" s="60"/>
      <c r="FT92" s="60"/>
      <c r="FU92" s="60"/>
      <c r="FV92" s="60"/>
      <c r="FW92" s="60"/>
      <c r="FX92" s="60"/>
      <c r="FY92" s="60"/>
      <c r="FZ92" s="60"/>
      <c r="GA92" s="60"/>
      <c r="GB92" s="60"/>
      <c r="GC92" s="60"/>
      <c r="GD92" s="60"/>
      <c r="GE92" s="60"/>
      <c r="GF92" s="60"/>
      <c r="GG92" s="60"/>
      <c r="GH92" s="60"/>
      <c r="GI92" s="60"/>
      <c r="GJ92" s="60"/>
      <c r="GK92" s="60"/>
      <c r="GL92" s="60"/>
      <c r="GM92" s="60"/>
      <c r="GN92" s="60"/>
      <c r="GO92" s="60"/>
      <c r="GP92" s="60"/>
      <c r="GQ92" s="60"/>
      <c r="GR92" s="60"/>
      <c r="GS92" s="60"/>
      <c r="GT92" s="60"/>
      <c r="GU92" s="60"/>
      <c r="GV92" s="60"/>
      <c r="GW92" s="60"/>
      <c r="GX92" s="60"/>
      <c r="GY92" s="60"/>
      <c r="GZ92" s="60"/>
      <c r="HA92" s="60"/>
      <c r="HB92" s="60"/>
      <c r="HC92" s="60"/>
      <c r="HD92" s="60"/>
      <c r="HE92" s="60"/>
      <c r="HF92" s="60"/>
      <c r="HG92" s="60"/>
      <c r="HH92" s="60"/>
      <c r="HI92" s="60"/>
      <c r="HJ92" s="60"/>
      <c r="HK92" s="60"/>
      <c r="HL92" s="60"/>
      <c r="HM92" s="60"/>
      <c r="HN92" s="60"/>
      <c r="HO92" s="60"/>
      <c r="HP92" s="60"/>
      <c r="HQ92" s="60"/>
      <c r="HR92" s="60"/>
      <c r="HS92" s="60"/>
      <c r="HT92" s="60"/>
      <c r="HU92" s="60"/>
      <c r="HV92" s="60"/>
      <c r="HW92" s="60"/>
      <c r="HX92" s="60"/>
      <c r="HY92" s="60"/>
      <c r="HZ92" s="60"/>
      <c r="IA92" s="60"/>
      <c r="IB92" s="60"/>
      <c r="IC92" s="60"/>
      <c r="ID92" s="60"/>
      <c r="IE92" s="60"/>
      <c r="IF92" s="60"/>
      <c r="IG92" s="60"/>
      <c r="IH92" s="60"/>
      <c r="II92" s="60"/>
      <c r="IJ92" s="60"/>
      <c r="IK92" s="60"/>
      <c r="IL92" s="60"/>
      <c r="IM92" s="60"/>
      <c r="IN92" s="60"/>
      <c r="IO92" s="60"/>
      <c r="IP92" s="60"/>
      <c r="IQ92" s="60"/>
      <c r="IR92" s="60"/>
      <c r="IS92" s="60"/>
      <c r="IT92" s="60"/>
      <c r="IU92" s="60"/>
      <c r="IV92" s="60"/>
      <c r="IW92" s="60"/>
      <c r="IX92" s="60"/>
      <c r="IY92" s="60"/>
      <c r="IZ92" s="60"/>
      <c r="JA92" s="60"/>
    </row>
    <row r="93" spans="1:261" outlineLevel="1" x14ac:dyDescent="0.2">
      <c r="A93" s="83"/>
      <c r="B93" s="218"/>
      <c r="C93" s="88">
        <f>[1]s01KDR1707!Z102</f>
        <v>0</v>
      </c>
      <c r="F93" s="87">
        <f>[3]s01KDR1707!Z102</f>
        <v>0</v>
      </c>
      <c r="I93" s="85">
        <f>[4]s01KDR1707!Z102</f>
        <v>0</v>
      </c>
      <c r="L93" s="86">
        <f>[5]s01KDR1728!X101</f>
        <v>0</v>
      </c>
      <c r="O93" s="85">
        <f>[6]s01KDR1728!X101</f>
        <v>0</v>
      </c>
      <c r="Y93" s="88">
        <f>'[2]s01KDR1711 Банки'!X104</f>
        <v>0</v>
      </c>
      <c r="AD93" s="86">
        <f>'[9]s01KDR1711 Банки'!X104</f>
        <v>0</v>
      </c>
      <c r="AF93" s="87">
        <f>'[10]s01KDR1711 Банки'!X104</f>
        <v>0</v>
      </c>
      <c r="AH93" s="84">
        <f>[11]s01KDR1722!X104</f>
        <v>0</v>
      </c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  <c r="EM93" s="60"/>
      <c r="EN93" s="60"/>
      <c r="EO93" s="60"/>
      <c r="EP93" s="60"/>
      <c r="EQ93" s="60"/>
      <c r="ER93" s="60"/>
      <c r="ES93" s="60"/>
      <c r="ET93" s="60"/>
      <c r="EU93" s="60"/>
      <c r="EV93" s="60"/>
      <c r="EW93" s="60"/>
      <c r="EX93" s="60"/>
      <c r="EY93" s="60"/>
      <c r="EZ93" s="60"/>
      <c r="FA93" s="60"/>
      <c r="FB93" s="60"/>
      <c r="FC93" s="60"/>
      <c r="FD93" s="60"/>
      <c r="FE93" s="60"/>
      <c r="FF93" s="60"/>
      <c r="FG93" s="60"/>
      <c r="FH93" s="60"/>
      <c r="FI93" s="60"/>
      <c r="FJ93" s="60"/>
      <c r="FK93" s="60"/>
      <c r="FL93" s="60"/>
      <c r="FM93" s="60"/>
      <c r="FN93" s="60"/>
      <c r="FO93" s="60"/>
      <c r="FP93" s="60"/>
      <c r="FQ93" s="60"/>
      <c r="FR93" s="60"/>
      <c r="FS93" s="60"/>
      <c r="FT93" s="60"/>
      <c r="FU93" s="60"/>
      <c r="FV93" s="60"/>
      <c r="FW93" s="60"/>
      <c r="FX93" s="60"/>
      <c r="FY93" s="60"/>
      <c r="FZ93" s="60"/>
      <c r="GA93" s="60"/>
      <c r="GB93" s="60"/>
      <c r="GC93" s="60"/>
      <c r="GD93" s="60"/>
      <c r="GE93" s="60"/>
      <c r="GF93" s="60"/>
      <c r="GG93" s="60"/>
      <c r="GH93" s="60"/>
      <c r="GI93" s="60"/>
      <c r="GJ93" s="60"/>
      <c r="GK93" s="60"/>
      <c r="GL93" s="60"/>
      <c r="GM93" s="60"/>
      <c r="GN93" s="60"/>
      <c r="GO93" s="60"/>
      <c r="GP93" s="60"/>
      <c r="GQ93" s="60"/>
      <c r="GR93" s="60"/>
      <c r="GS93" s="60"/>
      <c r="GT93" s="60"/>
      <c r="GU93" s="60"/>
      <c r="GV93" s="60"/>
      <c r="GW93" s="60"/>
      <c r="GX93" s="60"/>
      <c r="GY93" s="60"/>
      <c r="GZ93" s="60"/>
      <c r="HA93" s="60"/>
      <c r="HB93" s="60"/>
      <c r="HC93" s="60"/>
      <c r="HD93" s="60"/>
      <c r="HE93" s="60"/>
      <c r="HF93" s="60"/>
      <c r="HG93" s="60"/>
      <c r="HH93" s="60"/>
      <c r="HI93" s="60"/>
      <c r="HJ93" s="60"/>
      <c r="HK93" s="60"/>
      <c r="HL93" s="60"/>
      <c r="HM93" s="60"/>
      <c r="HN93" s="60"/>
      <c r="HO93" s="60"/>
      <c r="HP93" s="60"/>
      <c r="HQ93" s="60"/>
      <c r="HR93" s="60"/>
      <c r="HS93" s="60"/>
      <c r="HT93" s="60"/>
      <c r="HU93" s="60"/>
      <c r="HV93" s="60"/>
      <c r="HW93" s="60"/>
      <c r="HX93" s="60"/>
      <c r="HY93" s="60"/>
      <c r="HZ93" s="60"/>
      <c r="IA93" s="60"/>
      <c r="IB93" s="60"/>
      <c r="IC93" s="60"/>
      <c r="ID93" s="60"/>
      <c r="IE93" s="60"/>
      <c r="IF93" s="60"/>
      <c r="IG93" s="60"/>
      <c r="IH93" s="60"/>
      <c r="II93" s="60"/>
      <c r="IJ93" s="60"/>
      <c r="IK93" s="60"/>
      <c r="IL93" s="60"/>
      <c r="IM93" s="60"/>
      <c r="IN93" s="60"/>
      <c r="IO93" s="60"/>
      <c r="IP93" s="60"/>
      <c r="IQ93" s="60"/>
      <c r="IR93" s="60"/>
      <c r="IS93" s="60"/>
      <c r="IT93" s="60"/>
      <c r="IU93" s="60"/>
      <c r="IV93" s="60"/>
      <c r="IW93" s="60"/>
      <c r="IX93" s="60"/>
      <c r="IY93" s="60"/>
      <c r="IZ93" s="60"/>
      <c r="JA93" s="60"/>
    </row>
    <row r="94" spans="1:261" outlineLevel="1" x14ac:dyDescent="0.2">
      <c r="A94" s="83"/>
      <c r="B94" s="218"/>
      <c r="C94" s="88">
        <f>[1]s01KDR1707!Z103</f>
        <v>0</v>
      </c>
      <c r="F94" s="87">
        <f>[3]s01KDR1707!Z103</f>
        <v>0</v>
      </c>
      <c r="I94" s="85">
        <f>[4]s01KDR1707!Z103</f>
        <v>0</v>
      </c>
      <c r="L94" s="86">
        <f>[5]s01KDR1728!X102</f>
        <v>0</v>
      </c>
      <c r="O94" s="85">
        <f>[6]s01KDR1728!X102</f>
        <v>0</v>
      </c>
      <c r="Y94" s="88">
        <f>'[2]s01KDR1711 Банки'!X105</f>
        <v>0</v>
      </c>
      <c r="AD94" s="86">
        <f>'[9]s01KDR1711 Банки'!X105</f>
        <v>0</v>
      </c>
      <c r="AF94" s="87">
        <f>'[10]s01KDR1711 Банки'!X105</f>
        <v>0</v>
      </c>
      <c r="AH94" s="84">
        <f>[11]s01KDR1722!X105</f>
        <v>0</v>
      </c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  <c r="EM94" s="60"/>
      <c r="EN94" s="60"/>
      <c r="EO94" s="60"/>
      <c r="EP94" s="60"/>
      <c r="EQ94" s="60"/>
      <c r="ER94" s="60"/>
      <c r="ES94" s="60"/>
      <c r="ET94" s="60"/>
      <c r="EU94" s="60"/>
      <c r="EV94" s="60"/>
      <c r="EW94" s="60"/>
      <c r="EX94" s="60"/>
      <c r="EY94" s="60"/>
      <c r="EZ94" s="60"/>
      <c r="FA94" s="60"/>
      <c r="FB94" s="60"/>
      <c r="FC94" s="60"/>
      <c r="FD94" s="60"/>
      <c r="FE94" s="60"/>
      <c r="FF94" s="60"/>
      <c r="FG94" s="60"/>
      <c r="FH94" s="60"/>
      <c r="FI94" s="60"/>
      <c r="FJ94" s="60"/>
      <c r="FK94" s="60"/>
      <c r="FL94" s="60"/>
      <c r="FM94" s="60"/>
      <c r="FN94" s="60"/>
      <c r="FO94" s="60"/>
      <c r="FP94" s="60"/>
      <c r="FQ94" s="60"/>
      <c r="FR94" s="60"/>
      <c r="FS94" s="60"/>
      <c r="FT94" s="60"/>
      <c r="FU94" s="60"/>
      <c r="FV94" s="60"/>
      <c r="FW94" s="60"/>
      <c r="FX94" s="60"/>
      <c r="FY94" s="60"/>
      <c r="FZ94" s="60"/>
      <c r="GA94" s="60"/>
      <c r="GB94" s="60"/>
      <c r="GC94" s="60"/>
      <c r="GD94" s="60"/>
      <c r="GE94" s="60"/>
      <c r="GF94" s="60"/>
      <c r="GG94" s="60"/>
      <c r="GH94" s="60"/>
      <c r="GI94" s="60"/>
      <c r="GJ94" s="60"/>
      <c r="GK94" s="60"/>
      <c r="GL94" s="60"/>
      <c r="GM94" s="60"/>
      <c r="GN94" s="60"/>
      <c r="GO94" s="60"/>
      <c r="GP94" s="60"/>
      <c r="GQ94" s="60"/>
      <c r="GR94" s="60"/>
      <c r="GS94" s="60"/>
      <c r="GT94" s="60"/>
      <c r="GU94" s="60"/>
      <c r="GV94" s="60"/>
      <c r="GW94" s="60"/>
      <c r="GX94" s="60"/>
      <c r="GY94" s="60"/>
      <c r="GZ94" s="60"/>
      <c r="HA94" s="60"/>
      <c r="HB94" s="60"/>
      <c r="HC94" s="60"/>
      <c r="HD94" s="60"/>
      <c r="HE94" s="60"/>
      <c r="HF94" s="60"/>
      <c r="HG94" s="60"/>
      <c r="HH94" s="60"/>
      <c r="HI94" s="60"/>
      <c r="HJ94" s="60"/>
      <c r="HK94" s="60"/>
      <c r="HL94" s="60"/>
      <c r="HM94" s="60"/>
      <c r="HN94" s="60"/>
      <c r="HO94" s="60"/>
      <c r="HP94" s="60"/>
      <c r="HQ94" s="60"/>
      <c r="HR94" s="60"/>
      <c r="HS94" s="60"/>
      <c r="HT94" s="60"/>
      <c r="HU94" s="60"/>
      <c r="HV94" s="60"/>
      <c r="HW94" s="60"/>
      <c r="HX94" s="60"/>
      <c r="HY94" s="60"/>
      <c r="HZ94" s="60"/>
      <c r="IA94" s="60"/>
      <c r="IB94" s="60"/>
      <c r="IC94" s="60"/>
      <c r="ID94" s="60"/>
      <c r="IE94" s="60"/>
      <c r="IF94" s="60"/>
      <c r="IG94" s="60"/>
      <c r="IH94" s="60"/>
      <c r="II94" s="60"/>
      <c r="IJ94" s="60"/>
      <c r="IK94" s="60"/>
      <c r="IL94" s="60"/>
      <c r="IM94" s="60"/>
      <c r="IN94" s="60"/>
      <c r="IO94" s="60"/>
      <c r="IP94" s="60"/>
      <c r="IQ94" s="60"/>
      <c r="IR94" s="60"/>
      <c r="IS94" s="60"/>
      <c r="IT94" s="60"/>
      <c r="IU94" s="60"/>
      <c r="IV94" s="60"/>
      <c r="IW94" s="60"/>
      <c r="IX94" s="60"/>
      <c r="IY94" s="60"/>
      <c r="IZ94" s="60"/>
      <c r="JA94" s="60"/>
    </row>
    <row r="95" spans="1:261" outlineLevel="1" x14ac:dyDescent="0.2">
      <c r="B95" s="218"/>
      <c r="C95" s="88">
        <f>[1]s01KDR1707!Z104</f>
        <v>0</v>
      </c>
      <c r="F95" s="87">
        <f>[3]s01KDR1707!Z104</f>
        <v>0</v>
      </c>
      <c r="I95" s="85">
        <f>[4]s01KDR1707!Z104</f>
        <v>0</v>
      </c>
      <c r="L95" s="86">
        <f>[5]s01KDR1728!X103</f>
        <v>0</v>
      </c>
      <c r="O95" s="85">
        <f>[6]s01KDR1728!X103</f>
        <v>0</v>
      </c>
      <c r="Y95" s="88">
        <f>'[2]s01KDR1711 Банки'!X106</f>
        <v>0</v>
      </c>
      <c r="AD95" s="86">
        <f>'[9]s01KDR1711 Банки'!X106</f>
        <v>0</v>
      </c>
      <c r="AF95" s="87">
        <f>'[10]s01KDR1711 Банки'!X106</f>
        <v>0</v>
      </c>
      <c r="AH95" s="84">
        <f>[11]s01KDR1722!X106</f>
        <v>0</v>
      </c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  <c r="EM95" s="60"/>
      <c r="EN95" s="60"/>
      <c r="EO95" s="60"/>
      <c r="EP95" s="60"/>
      <c r="EQ95" s="60"/>
      <c r="ER95" s="60"/>
      <c r="ES95" s="60"/>
      <c r="ET95" s="60"/>
      <c r="EU95" s="60"/>
      <c r="EV95" s="60"/>
      <c r="EW95" s="60"/>
      <c r="EX95" s="60"/>
      <c r="EY95" s="60"/>
      <c r="EZ95" s="60"/>
      <c r="FA95" s="60"/>
      <c r="FB95" s="60"/>
      <c r="FC95" s="60"/>
      <c r="FD95" s="60"/>
      <c r="FE95" s="60"/>
      <c r="FF95" s="60"/>
      <c r="FG95" s="60"/>
      <c r="FH95" s="60"/>
      <c r="FI95" s="60"/>
      <c r="FJ95" s="60"/>
      <c r="FK95" s="60"/>
      <c r="FL95" s="60"/>
      <c r="FM95" s="60"/>
      <c r="FN95" s="60"/>
      <c r="FO95" s="60"/>
      <c r="FP95" s="60"/>
      <c r="FQ95" s="60"/>
      <c r="FR95" s="60"/>
      <c r="FS95" s="60"/>
      <c r="FT95" s="60"/>
      <c r="FU95" s="60"/>
      <c r="FV95" s="60"/>
      <c r="FW95" s="60"/>
      <c r="FX95" s="60"/>
      <c r="FY95" s="60"/>
      <c r="FZ95" s="60"/>
      <c r="GA95" s="60"/>
      <c r="GB95" s="60"/>
      <c r="GC95" s="60"/>
      <c r="GD95" s="60"/>
      <c r="GE95" s="60"/>
      <c r="GF95" s="60"/>
      <c r="GG95" s="60"/>
      <c r="GH95" s="60"/>
      <c r="GI95" s="60"/>
      <c r="GJ95" s="60"/>
      <c r="GK95" s="60"/>
      <c r="GL95" s="60"/>
      <c r="GM95" s="60"/>
      <c r="GN95" s="60"/>
      <c r="GO95" s="60"/>
      <c r="GP95" s="60"/>
      <c r="GQ95" s="60"/>
      <c r="GR95" s="60"/>
      <c r="GS95" s="60"/>
      <c r="GT95" s="60"/>
      <c r="GU95" s="60"/>
      <c r="GV95" s="60"/>
      <c r="GW95" s="60"/>
      <c r="GX95" s="60"/>
      <c r="GY95" s="60"/>
      <c r="GZ95" s="60"/>
      <c r="HA95" s="60"/>
      <c r="HB95" s="60"/>
      <c r="HC95" s="60"/>
      <c r="HD95" s="60"/>
      <c r="HE95" s="60"/>
      <c r="HF95" s="60"/>
      <c r="HG95" s="60"/>
      <c r="HH95" s="60"/>
      <c r="HI95" s="60"/>
      <c r="HJ95" s="60"/>
      <c r="HK95" s="60"/>
      <c r="HL95" s="60"/>
      <c r="HM95" s="60"/>
      <c r="HN95" s="60"/>
      <c r="HO95" s="60"/>
      <c r="HP95" s="60"/>
      <c r="HQ95" s="60"/>
      <c r="HR95" s="60"/>
      <c r="HS95" s="60"/>
      <c r="HT95" s="60"/>
      <c r="HU95" s="60"/>
      <c r="HV95" s="60"/>
      <c r="HW95" s="60"/>
      <c r="HX95" s="60"/>
      <c r="HY95" s="60"/>
      <c r="HZ95" s="60"/>
      <c r="IA95" s="60"/>
      <c r="IB95" s="60"/>
      <c r="IC95" s="60"/>
      <c r="ID95" s="60"/>
      <c r="IE95" s="60"/>
      <c r="IF95" s="60"/>
      <c r="IG95" s="60"/>
      <c r="IH95" s="60"/>
      <c r="II95" s="60"/>
      <c r="IJ95" s="60"/>
      <c r="IK95" s="60"/>
      <c r="IL95" s="60"/>
      <c r="IM95" s="60"/>
      <c r="IN95" s="60"/>
      <c r="IO95" s="60"/>
      <c r="IP95" s="60"/>
      <c r="IQ95" s="60"/>
      <c r="IR95" s="60"/>
      <c r="IS95" s="60"/>
      <c r="IT95" s="60"/>
      <c r="IU95" s="60"/>
      <c r="IV95" s="60"/>
      <c r="IW95" s="60"/>
      <c r="IX95" s="60"/>
      <c r="IY95" s="60"/>
      <c r="IZ95" s="60"/>
      <c r="JA95" s="60"/>
    </row>
    <row r="96" spans="1:261" outlineLevel="1" x14ac:dyDescent="0.2">
      <c r="C96" s="88">
        <f>[1]s01KDR1707!Z105</f>
        <v>0</v>
      </c>
      <c r="F96" s="87">
        <f>[3]s01KDR1707!Z105</f>
        <v>0</v>
      </c>
      <c r="I96" s="85">
        <f>[4]s01KDR1707!Z105</f>
        <v>0</v>
      </c>
      <c r="L96" s="86">
        <f>[5]s01KDR1728!X104</f>
        <v>0</v>
      </c>
      <c r="O96" s="85">
        <f>[6]s01KDR1728!X104</f>
        <v>0</v>
      </c>
      <c r="Y96" s="88">
        <f>'[2]s01KDR1711 Банки'!X107</f>
        <v>0</v>
      </c>
      <c r="AD96" s="86">
        <f>'[9]s01KDR1711 Банки'!X107</f>
        <v>0</v>
      </c>
      <c r="AF96" s="87">
        <f>'[10]s01KDR1711 Банки'!X107</f>
        <v>0</v>
      </c>
      <c r="AH96" s="84">
        <f>[11]s01KDR1722!X107</f>
        <v>0</v>
      </c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  <c r="EM96" s="60"/>
      <c r="EN96" s="60"/>
      <c r="EO96" s="60"/>
      <c r="EP96" s="60"/>
      <c r="EQ96" s="60"/>
      <c r="ER96" s="60"/>
      <c r="ES96" s="60"/>
      <c r="ET96" s="60"/>
      <c r="EU96" s="60"/>
      <c r="EV96" s="60"/>
      <c r="EW96" s="60"/>
      <c r="EX96" s="60"/>
      <c r="EY96" s="60"/>
      <c r="EZ96" s="60"/>
      <c r="FA96" s="60"/>
      <c r="FB96" s="60"/>
      <c r="FC96" s="60"/>
      <c r="FD96" s="60"/>
      <c r="FE96" s="60"/>
      <c r="FF96" s="60"/>
      <c r="FG96" s="60"/>
      <c r="FH96" s="60"/>
      <c r="FI96" s="60"/>
      <c r="FJ96" s="60"/>
      <c r="FK96" s="60"/>
      <c r="FL96" s="60"/>
      <c r="FM96" s="60"/>
      <c r="FN96" s="60"/>
      <c r="FO96" s="60"/>
      <c r="FP96" s="60"/>
      <c r="FQ96" s="60"/>
      <c r="FR96" s="60"/>
      <c r="FS96" s="60"/>
      <c r="FT96" s="60"/>
      <c r="FU96" s="60"/>
      <c r="FV96" s="60"/>
      <c r="FW96" s="60"/>
      <c r="FX96" s="60"/>
      <c r="FY96" s="60"/>
      <c r="FZ96" s="60"/>
      <c r="GA96" s="60"/>
      <c r="GB96" s="60"/>
      <c r="GC96" s="60"/>
      <c r="GD96" s="60"/>
      <c r="GE96" s="60"/>
      <c r="GF96" s="60"/>
      <c r="GG96" s="60"/>
      <c r="GH96" s="60"/>
      <c r="GI96" s="60"/>
      <c r="GJ96" s="60"/>
      <c r="GK96" s="60"/>
      <c r="GL96" s="60"/>
      <c r="GM96" s="60"/>
      <c r="GN96" s="60"/>
      <c r="GO96" s="60"/>
      <c r="GP96" s="60"/>
      <c r="GQ96" s="60"/>
      <c r="GR96" s="60"/>
      <c r="GS96" s="60"/>
      <c r="GT96" s="60"/>
      <c r="GU96" s="60"/>
      <c r="GV96" s="60"/>
      <c r="GW96" s="60"/>
      <c r="GX96" s="60"/>
      <c r="GY96" s="60"/>
      <c r="GZ96" s="60"/>
      <c r="HA96" s="60"/>
      <c r="HB96" s="60"/>
      <c r="HC96" s="60"/>
      <c r="HD96" s="60"/>
      <c r="HE96" s="60"/>
      <c r="HF96" s="60"/>
      <c r="HG96" s="60"/>
      <c r="HH96" s="60"/>
      <c r="HI96" s="60"/>
      <c r="HJ96" s="60"/>
      <c r="HK96" s="60"/>
      <c r="HL96" s="60"/>
      <c r="HM96" s="60"/>
      <c r="HN96" s="60"/>
      <c r="HO96" s="60"/>
      <c r="HP96" s="60"/>
      <c r="HQ96" s="60"/>
      <c r="HR96" s="60"/>
      <c r="HS96" s="60"/>
      <c r="HT96" s="60"/>
      <c r="HU96" s="60"/>
      <c r="HV96" s="60"/>
      <c r="HW96" s="60"/>
      <c r="HX96" s="60"/>
      <c r="HY96" s="60"/>
      <c r="HZ96" s="60"/>
      <c r="IA96" s="60"/>
      <c r="IB96" s="60"/>
      <c r="IC96" s="60"/>
      <c r="ID96" s="60"/>
      <c r="IE96" s="60"/>
      <c r="IF96" s="60"/>
      <c r="IG96" s="60"/>
      <c r="IH96" s="60"/>
      <c r="II96" s="60"/>
      <c r="IJ96" s="60"/>
      <c r="IK96" s="60"/>
      <c r="IL96" s="60"/>
      <c r="IM96" s="60"/>
      <c r="IN96" s="60"/>
      <c r="IO96" s="60"/>
      <c r="IP96" s="60"/>
      <c r="IQ96" s="60"/>
      <c r="IR96" s="60"/>
      <c r="IS96" s="60"/>
      <c r="IT96" s="60"/>
      <c r="IU96" s="60"/>
      <c r="IV96" s="60"/>
      <c r="IW96" s="60"/>
      <c r="IX96" s="60"/>
      <c r="IY96" s="60"/>
      <c r="IZ96" s="60"/>
      <c r="JA96" s="60"/>
    </row>
    <row r="97" spans="3:261" outlineLevel="1" x14ac:dyDescent="0.2">
      <c r="C97" s="88">
        <f>[1]s01KDR1707!Z106</f>
        <v>0</v>
      </c>
      <c r="F97" s="87">
        <f>[3]s01KDR1707!Z106</f>
        <v>0</v>
      </c>
      <c r="I97" s="85">
        <f>[4]s01KDR1707!Z106</f>
        <v>0</v>
      </c>
      <c r="L97" s="86">
        <f>[5]s01KDR1728!X105</f>
        <v>0</v>
      </c>
      <c r="O97" s="85">
        <f>[6]s01KDR1728!X105</f>
        <v>0</v>
      </c>
      <c r="Y97" s="88">
        <f>'[2]s01KDR1711 Банки'!X108</f>
        <v>0</v>
      </c>
      <c r="AD97" s="86">
        <f>'[9]s01KDR1711 Банки'!X108</f>
        <v>0</v>
      </c>
      <c r="AF97" s="87">
        <f>'[10]s01KDR1711 Банки'!X108</f>
        <v>0</v>
      </c>
      <c r="AH97" s="84">
        <f>[11]s01KDR1722!X108</f>
        <v>0</v>
      </c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  <c r="EM97" s="60"/>
      <c r="EN97" s="60"/>
      <c r="EO97" s="60"/>
      <c r="EP97" s="60"/>
      <c r="EQ97" s="60"/>
      <c r="ER97" s="60"/>
      <c r="ES97" s="60"/>
      <c r="ET97" s="60"/>
      <c r="EU97" s="60"/>
      <c r="EV97" s="60"/>
      <c r="EW97" s="60"/>
      <c r="EX97" s="60"/>
      <c r="EY97" s="60"/>
      <c r="EZ97" s="60"/>
      <c r="FA97" s="60"/>
      <c r="FB97" s="60"/>
      <c r="FC97" s="60"/>
      <c r="FD97" s="60"/>
      <c r="FE97" s="60"/>
      <c r="FF97" s="60"/>
      <c r="FG97" s="60"/>
      <c r="FH97" s="60"/>
      <c r="FI97" s="60"/>
      <c r="FJ97" s="60"/>
      <c r="FK97" s="60"/>
      <c r="FL97" s="60"/>
      <c r="FM97" s="60"/>
      <c r="FN97" s="60"/>
      <c r="FO97" s="60"/>
      <c r="FP97" s="60"/>
      <c r="FQ97" s="60"/>
      <c r="FR97" s="60"/>
      <c r="FS97" s="60"/>
      <c r="FT97" s="60"/>
      <c r="FU97" s="60"/>
      <c r="FV97" s="60"/>
      <c r="FW97" s="60"/>
      <c r="FX97" s="60"/>
      <c r="FY97" s="60"/>
      <c r="FZ97" s="60"/>
      <c r="GA97" s="60"/>
      <c r="GB97" s="60"/>
      <c r="GC97" s="60"/>
      <c r="GD97" s="60"/>
      <c r="GE97" s="60"/>
      <c r="GF97" s="60"/>
      <c r="GG97" s="60"/>
      <c r="GH97" s="60"/>
      <c r="GI97" s="60"/>
      <c r="GJ97" s="60"/>
      <c r="GK97" s="60"/>
      <c r="GL97" s="60"/>
      <c r="GM97" s="60"/>
      <c r="GN97" s="60"/>
      <c r="GO97" s="60"/>
      <c r="GP97" s="60"/>
      <c r="GQ97" s="60"/>
      <c r="GR97" s="60"/>
      <c r="GS97" s="60"/>
      <c r="GT97" s="60"/>
      <c r="GU97" s="60"/>
      <c r="GV97" s="60"/>
      <c r="GW97" s="60"/>
      <c r="GX97" s="60"/>
      <c r="GY97" s="60"/>
      <c r="GZ97" s="60"/>
      <c r="HA97" s="60"/>
      <c r="HB97" s="60"/>
      <c r="HC97" s="60"/>
      <c r="HD97" s="60"/>
      <c r="HE97" s="60"/>
      <c r="HF97" s="60"/>
      <c r="HG97" s="60"/>
      <c r="HH97" s="60"/>
      <c r="HI97" s="60"/>
      <c r="HJ97" s="60"/>
      <c r="HK97" s="60"/>
      <c r="HL97" s="60"/>
      <c r="HM97" s="60"/>
      <c r="HN97" s="60"/>
      <c r="HO97" s="60"/>
      <c r="HP97" s="60"/>
      <c r="HQ97" s="60"/>
      <c r="HR97" s="60"/>
      <c r="HS97" s="60"/>
      <c r="HT97" s="60"/>
      <c r="HU97" s="60"/>
      <c r="HV97" s="60"/>
      <c r="HW97" s="60"/>
      <c r="HX97" s="60"/>
      <c r="HY97" s="60"/>
      <c r="HZ97" s="60"/>
      <c r="IA97" s="60"/>
      <c r="IB97" s="60"/>
      <c r="IC97" s="60"/>
      <c r="ID97" s="60"/>
      <c r="IE97" s="60"/>
      <c r="IF97" s="60"/>
      <c r="IG97" s="60"/>
      <c r="IH97" s="60"/>
      <c r="II97" s="60"/>
      <c r="IJ97" s="60"/>
      <c r="IK97" s="60"/>
      <c r="IL97" s="60"/>
      <c r="IM97" s="60"/>
      <c r="IN97" s="60"/>
      <c r="IO97" s="60"/>
      <c r="IP97" s="60"/>
      <c r="IQ97" s="60"/>
      <c r="IR97" s="60"/>
      <c r="IS97" s="60"/>
      <c r="IT97" s="60"/>
      <c r="IU97" s="60"/>
      <c r="IV97" s="60"/>
      <c r="IW97" s="60"/>
      <c r="IX97" s="60"/>
      <c r="IY97" s="60"/>
      <c r="IZ97" s="60"/>
      <c r="JA97" s="60"/>
    </row>
    <row r="98" spans="3:261" outlineLevel="1" x14ac:dyDescent="0.2">
      <c r="C98" s="88">
        <f>[1]s01KDR1707!Z107</f>
        <v>0</v>
      </c>
      <c r="F98" s="87">
        <f>[3]s01KDR1707!Z107</f>
        <v>0</v>
      </c>
      <c r="I98" s="85">
        <f>[4]s01KDR1707!Z103</f>
        <v>0</v>
      </c>
      <c r="L98" s="86">
        <f>[5]s01KDR1728!X106</f>
        <v>0</v>
      </c>
      <c r="O98" s="85">
        <f>[6]s01KDR1728!X106</f>
        <v>0</v>
      </c>
      <c r="Y98" s="88">
        <f>'[2]s01KDR1711 Банки'!X109</f>
        <v>0</v>
      </c>
      <c r="AD98" s="86">
        <f>'[9]s01KDR1711 Банки'!X109</f>
        <v>0</v>
      </c>
      <c r="AF98" s="87">
        <f>'[10]s01KDR1711 Банки'!X109</f>
        <v>0</v>
      </c>
      <c r="AH98" s="84">
        <f>[11]s01KDR1722!X109</f>
        <v>0</v>
      </c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  <c r="EM98" s="60"/>
      <c r="EN98" s="60"/>
      <c r="EO98" s="60"/>
      <c r="EP98" s="60"/>
      <c r="EQ98" s="60"/>
      <c r="ER98" s="60"/>
      <c r="ES98" s="60"/>
      <c r="ET98" s="60"/>
      <c r="EU98" s="60"/>
      <c r="EV98" s="60"/>
      <c r="EW98" s="60"/>
      <c r="EX98" s="60"/>
      <c r="EY98" s="60"/>
      <c r="EZ98" s="60"/>
      <c r="FA98" s="60"/>
      <c r="FB98" s="60"/>
      <c r="FC98" s="60"/>
      <c r="FD98" s="60"/>
      <c r="FE98" s="60"/>
      <c r="FF98" s="60"/>
      <c r="FG98" s="60"/>
      <c r="FH98" s="60"/>
      <c r="FI98" s="60"/>
      <c r="FJ98" s="60"/>
      <c r="FK98" s="60"/>
      <c r="FL98" s="60"/>
      <c r="FM98" s="60"/>
      <c r="FN98" s="60"/>
      <c r="FO98" s="60"/>
      <c r="FP98" s="60"/>
      <c r="FQ98" s="60"/>
      <c r="FR98" s="60"/>
      <c r="FS98" s="60"/>
      <c r="FT98" s="60"/>
      <c r="FU98" s="60"/>
      <c r="FV98" s="60"/>
      <c r="FW98" s="60"/>
      <c r="FX98" s="60"/>
      <c r="FY98" s="60"/>
      <c r="FZ98" s="60"/>
      <c r="GA98" s="60"/>
      <c r="GB98" s="60"/>
      <c r="GC98" s="60"/>
      <c r="GD98" s="60"/>
      <c r="GE98" s="60"/>
      <c r="GF98" s="60"/>
      <c r="GG98" s="60"/>
      <c r="GH98" s="60"/>
      <c r="GI98" s="60"/>
      <c r="GJ98" s="60"/>
      <c r="GK98" s="60"/>
      <c r="GL98" s="60"/>
      <c r="GM98" s="60"/>
      <c r="GN98" s="60"/>
      <c r="GO98" s="60"/>
      <c r="GP98" s="60"/>
      <c r="GQ98" s="60"/>
      <c r="GR98" s="60"/>
      <c r="GS98" s="60"/>
      <c r="GT98" s="60"/>
      <c r="GU98" s="60"/>
      <c r="GV98" s="60"/>
      <c r="GW98" s="60"/>
      <c r="GX98" s="60"/>
      <c r="GY98" s="60"/>
      <c r="GZ98" s="60"/>
      <c r="HA98" s="60"/>
      <c r="HB98" s="60"/>
      <c r="HC98" s="60"/>
      <c r="HD98" s="60"/>
      <c r="HE98" s="60"/>
      <c r="HF98" s="60"/>
      <c r="HG98" s="60"/>
      <c r="HH98" s="60"/>
      <c r="HI98" s="60"/>
      <c r="HJ98" s="60"/>
      <c r="HK98" s="60"/>
      <c r="HL98" s="60"/>
      <c r="HM98" s="60"/>
      <c r="HN98" s="60"/>
      <c r="HO98" s="60"/>
      <c r="HP98" s="60"/>
      <c r="HQ98" s="60"/>
      <c r="HR98" s="60"/>
      <c r="HS98" s="60"/>
      <c r="HT98" s="60"/>
      <c r="HU98" s="60"/>
      <c r="HV98" s="60"/>
      <c r="HW98" s="60"/>
      <c r="HX98" s="60"/>
      <c r="HY98" s="60"/>
      <c r="HZ98" s="60"/>
      <c r="IA98" s="60"/>
      <c r="IB98" s="60"/>
      <c r="IC98" s="60"/>
      <c r="ID98" s="60"/>
      <c r="IE98" s="60"/>
      <c r="IF98" s="60"/>
      <c r="IG98" s="60"/>
      <c r="IH98" s="60"/>
      <c r="II98" s="60"/>
      <c r="IJ98" s="60"/>
      <c r="IK98" s="60"/>
      <c r="IL98" s="60"/>
      <c r="IM98" s="60"/>
      <c r="IN98" s="60"/>
      <c r="IO98" s="60"/>
      <c r="IP98" s="60"/>
      <c r="IQ98" s="60"/>
      <c r="IR98" s="60"/>
      <c r="IS98" s="60"/>
      <c r="IT98" s="60"/>
      <c r="IU98" s="60"/>
      <c r="IV98" s="60"/>
      <c r="IW98" s="60"/>
      <c r="IX98" s="60"/>
      <c r="IY98" s="60"/>
      <c r="IZ98" s="60"/>
      <c r="JA98" s="60"/>
    </row>
    <row r="99" spans="3:261" x14ac:dyDescent="0.2">
      <c r="C99" s="88">
        <f>[1]s01KDR1707!Z108</f>
        <v>0</v>
      </c>
      <c r="F99" s="87">
        <f>[3]s01KDR1707!Z108</f>
        <v>0</v>
      </c>
      <c r="I99" s="85">
        <f>[4]s01KDR1707!Z104</f>
        <v>0</v>
      </c>
      <c r="L99" s="86">
        <f>[5]s01KDR1728!X107</f>
        <v>0</v>
      </c>
      <c r="O99" s="85">
        <f>[6]s01KDR1728!X107</f>
        <v>0</v>
      </c>
      <c r="Y99" s="88">
        <f>'[2]s01KDR1711 Банки'!X110</f>
        <v>0</v>
      </c>
      <c r="AD99" s="86">
        <f>'[9]s01KDR1711 Банки'!X110</f>
        <v>0</v>
      </c>
      <c r="AF99" s="87">
        <f>'[10]s01KDR1711 Банки'!X110</f>
        <v>0</v>
      </c>
      <c r="AH99" s="84">
        <f>[11]s01KDR1722!X110</f>
        <v>0</v>
      </c>
    </row>
  </sheetData>
  <mergeCells count="16">
    <mergeCell ref="AL2:AM2"/>
    <mergeCell ref="Y1:AN1"/>
    <mergeCell ref="AJ2:AK2"/>
    <mergeCell ref="AB2:AC2"/>
    <mergeCell ref="O2:Q2"/>
    <mergeCell ref="Y2:AA2"/>
    <mergeCell ref="AD2:AE2"/>
    <mergeCell ref="AH2:AI2"/>
    <mergeCell ref="AF2:AG2"/>
    <mergeCell ref="C1:W1"/>
    <mergeCell ref="C2:E2"/>
    <mergeCell ref="F2:H2"/>
    <mergeCell ref="L2:N2"/>
    <mergeCell ref="R2:T2"/>
    <mergeCell ref="U2:W2"/>
    <mergeCell ref="I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A1:AN82"/>
  <sheetViews>
    <sheetView view="pageBreakPreview" zoomScaleNormal="100" zoomScaleSheetLayoutView="100" workbookViewId="0">
      <selection activeCell="AN63" sqref="AN63"/>
    </sheetView>
  </sheetViews>
  <sheetFormatPr defaultRowHeight="12.75" outlineLevelCol="1" x14ac:dyDescent="0.2"/>
  <cols>
    <col min="1" max="1" width="10.28515625" customWidth="1"/>
    <col min="2" max="2" width="13.7109375" customWidth="1"/>
    <col min="3" max="6" width="0" hidden="1" customWidth="1" outlineLevel="1"/>
    <col min="7" max="13" width="0" hidden="1" customWidth="1" outlineLevel="1" collapsed="1"/>
    <col min="14" max="17" width="9.85546875" hidden="1" customWidth="1" outlineLevel="1" collapsed="1"/>
    <col min="18" max="18" width="10.140625" customWidth="1" collapsed="1"/>
    <col min="19" max="25" width="10.140625" customWidth="1"/>
    <col min="26" max="26" width="9.42578125" customWidth="1"/>
    <col min="27" max="27" width="10.7109375" customWidth="1"/>
    <col min="28" max="37" width="10" customWidth="1"/>
    <col min="38" max="38" width="11.28515625" customWidth="1"/>
  </cols>
  <sheetData>
    <row r="1" spans="1:38" ht="40.5" customHeight="1" thickBot="1" x14ac:dyDescent="0.25">
      <c r="A1" s="242" t="s">
        <v>124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</row>
    <row r="2" spans="1:38" ht="22.15" customHeight="1" x14ac:dyDescent="0.4">
      <c r="A2" s="26"/>
      <c r="B2" s="250" t="s">
        <v>93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7"/>
      <c r="AA2" s="244" t="s">
        <v>94</v>
      </c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6"/>
    </row>
    <row r="3" spans="1:38" x14ac:dyDescent="0.2">
      <c r="A3" s="28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29"/>
      <c r="AA3" s="33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34"/>
    </row>
    <row r="4" spans="1:38" x14ac:dyDescent="0.2">
      <c r="A4" s="28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29"/>
      <c r="AA4" s="33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34"/>
    </row>
    <row r="5" spans="1:38" x14ac:dyDescent="0.2">
      <c r="A5" s="28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29"/>
      <c r="AA5" s="33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34"/>
    </row>
    <row r="6" spans="1:38" x14ac:dyDescent="0.2">
      <c r="A6" s="2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29"/>
      <c r="AA6" s="33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34"/>
    </row>
    <row r="7" spans="1:38" x14ac:dyDescent="0.2">
      <c r="A7" s="2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29"/>
      <c r="AA7" s="33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34"/>
    </row>
    <row r="8" spans="1:38" x14ac:dyDescent="0.2">
      <c r="A8" s="28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29"/>
      <c r="AA8" s="33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34"/>
    </row>
    <row r="9" spans="1:38" x14ac:dyDescent="0.2">
      <c r="A9" s="2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29"/>
      <c r="AA9" s="33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34"/>
    </row>
    <row r="10" spans="1:38" x14ac:dyDescent="0.2">
      <c r="A10" s="2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9"/>
      <c r="AA10" s="33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34"/>
    </row>
    <row r="11" spans="1:38" x14ac:dyDescent="0.2">
      <c r="A11" s="28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9"/>
      <c r="AA11" s="33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34"/>
    </row>
    <row r="12" spans="1:38" x14ac:dyDescent="0.2">
      <c r="A12" s="28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29"/>
      <c r="AA12" s="33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34"/>
    </row>
    <row r="13" spans="1:38" x14ac:dyDescent="0.2">
      <c r="A13" s="28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9"/>
      <c r="AA13" s="33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34"/>
    </row>
    <row r="14" spans="1:38" x14ac:dyDescent="0.2">
      <c r="A14" s="2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9"/>
      <c r="AA14" s="33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34"/>
    </row>
    <row r="15" spans="1:38" x14ac:dyDescent="0.2">
      <c r="A15" s="28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9"/>
      <c r="AA15" s="33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34"/>
    </row>
    <row r="16" spans="1:38" x14ac:dyDescent="0.2">
      <c r="A16" s="2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29"/>
      <c r="AA16" s="33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34"/>
    </row>
    <row r="17" spans="1:38" x14ac:dyDescent="0.2">
      <c r="A17" s="2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29"/>
      <c r="AA17" s="33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34"/>
    </row>
    <row r="18" spans="1:38" x14ac:dyDescent="0.2">
      <c r="A18" s="2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29"/>
      <c r="AA18" s="33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34"/>
    </row>
    <row r="19" spans="1:38" x14ac:dyDescent="0.2">
      <c r="A19" s="2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29"/>
      <c r="AA19" s="33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34"/>
    </row>
    <row r="20" spans="1:38" x14ac:dyDescent="0.2">
      <c r="A20" s="2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29"/>
      <c r="AA20" s="33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34"/>
    </row>
    <row r="21" spans="1:38" x14ac:dyDescent="0.2">
      <c r="A21" s="2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29"/>
      <c r="AA21" s="33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34"/>
    </row>
    <row r="22" spans="1:38" x14ac:dyDescent="0.2">
      <c r="A22" s="2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9"/>
      <c r="AA22" s="33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34"/>
    </row>
    <row r="23" spans="1:38" x14ac:dyDescent="0.2">
      <c r="A23" s="2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29"/>
      <c r="AA23" s="33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34"/>
    </row>
    <row r="24" spans="1:38" x14ac:dyDescent="0.2">
      <c r="A24" s="2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29"/>
      <c r="AA24" s="33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34"/>
    </row>
    <row r="25" spans="1:38" x14ac:dyDescent="0.2">
      <c r="A25" s="2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29"/>
      <c r="AA25" s="33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34"/>
    </row>
    <row r="26" spans="1:38" x14ac:dyDescent="0.2">
      <c r="A26" s="2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29"/>
      <c r="AA26" s="33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34"/>
    </row>
    <row r="27" spans="1:38" x14ac:dyDescent="0.2">
      <c r="A27" s="2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29"/>
      <c r="AA27" s="33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34"/>
    </row>
    <row r="28" spans="1:38" x14ac:dyDescent="0.2">
      <c r="A28" s="2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29"/>
      <c r="AA28" s="33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34"/>
    </row>
    <row r="29" spans="1:38" x14ac:dyDescent="0.2">
      <c r="A29" s="28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29"/>
      <c r="AA29" s="33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34"/>
    </row>
    <row r="30" spans="1:38" x14ac:dyDescent="0.2">
      <c r="A30" s="2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29"/>
      <c r="AA30" s="33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34"/>
    </row>
    <row r="31" spans="1:38" x14ac:dyDescent="0.2">
      <c r="A31" s="2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9"/>
      <c r="AA31" s="33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34"/>
    </row>
    <row r="32" spans="1:38" x14ac:dyDescent="0.2">
      <c r="A32" s="2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29"/>
      <c r="AA32" s="33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34"/>
    </row>
    <row r="33" spans="1:38" x14ac:dyDescent="0.2">
      <c r="A33" s="2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29"/>
      <c r="AA33" s="33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34"/>
    </row>
    <row r="34" spans="1:38" x14ac:dyDescent="0.2">
      <c r="A34" s="2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29"/>
      <c r="AA34" s="33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34"/>
    </row>
    <row r="35" spans="1:38" x14ac:dyDescent="0.2">
      <c r="A35" s="2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29"/>
      <c r="AA35" s="33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34"/>
    </row>
    <row r="36" spans="1:38" x14ac:dyDescent="0.2">
      <c r="A36" s="2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29"/>
      <c r="AA36" s="33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34"/>
    </row>
    <row r="37" spans="1:38" x14ac:dyDescent="0.2">
      <c r="A37" s="2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29"/>
      <c r="AA37" s="33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34"/>
    </row>
    <row r="38" spans="1:38" x14ac:dyDescent="0.2">
      <c r="A38" s="2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29"/>
      <c r="AA38" s="33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34"/>
    </row>
    <row r="39" spans="1:38" x14ac:dyDescent="0.2">
      <c r="A39" s="2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29"/>
      <c r="AA39" s="33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34"/>
    </row>
    <row r="40" spans="1:38" x14ac:dyDescent="0.2">
      <c r="A40" s="2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29"/>
      <c r="AA40" s="33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34"/>
    </row>
    <row r="41" spans="1:38" x14ac:dyDescent="0.2">
      <c r="A41" s="2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29"/>
      <c r="AA41" s="33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34"/>
    </row>
    <row r="42" spans="1:38" x14ac:dyDescent="0.2">
      <c r="A42" s="2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29"/>
      <c r="AA42" s="33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34"/>
    </row>
    <row r="43" spans="1:38" x14ac:dyDescent="0.2">
      <c r="A43" s="2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29"/>
      <c r="AA43" s="33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34"/>
    </row>
    <row r="44" spans="1:38" x14ac:dyDescent="0.2">
      <c r="A44" s="2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29"/>
      <c r="AA44" s="33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34"/>
    </row>
    <row r="45" spans="1:38" x14ac:dyDescent="0.2">
      <c r="A45" s="2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29"/>
      <c r="AA45" s="33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34"/>
    </row>
    <row r="46" spans="1:38" x14ac:dyDescent="0.2">
      <c r="A46" s="2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29"/>
      <c r="AA46" s="33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34"/>
    </row>
    <row r="47" spans="1:38" x14ac:dyDescent="0.2">
      <c r="A47" s="2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29"/>
      <c r="AA47" s="33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34"/>
    </row>
    <row r="48" spans="1:38" x14ac:dyDescent="0.2">
      <c r="A48" s="2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29"/>
      <c r="AA48" s="33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34"/>
    </row>
    <row r="49" spans="1:40" x14ac:dyDescent="0.2">
      <c r="A49" s="28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29"/>
      <c r="AA49" s="33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34"/>
    </row>
    <row r="50" spans="1:40" x14ac:dyDescent="0.2">
      <c r="A50" s="28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29"/>
      <c r="AA50" s="33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34"/>
    </row>
    <row r="51" spans="1:40" x14ac:dyDescent="0.2">
      <c r="A51" s="2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9"/>
      <c r="AA51" s="33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34"/>
    </row>
    <row r="52" spans="1:40" x14ac:dyDescent="0.2">
      <c r="A52" s="2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29"/>
      <c r="AA52" s="33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34"/>
    </row>
    <row r="53" spans="1:40" x14ac:dyDescent="0.2">
      <c r="A53" s="28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29"/>
      <c r="AA53" s="33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34"/>
    </row>
    <row r="54" spans="1:40" x14ac:dyDescent="0.2">
      <c r="A54" s="2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29"/>
      <c r="AA54" s="33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34"/>
    </row>
    <row r="55" spans="1:40" ht="13.5" thickBot="1" x14ac:dyDescent="0.25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2"/>
      <c r="AA55" s="35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7"/>
    </row>
    <row r="57" spans="1:40" x14ac:dyDescent="0.2">
      <c r="A57" s="12"/>
      <c r="B57" s="12" t="s">
        <v>54</v>
      </c>
      <c r="C57" s="11" t="s">
        <v>55</v>
      </c>
      <c r="D57" s="11" t="s">
        <v>35</v>
      </c>
      <c r="E57" s="11" t="s">
        <v>36</v>
      </c>
      <c r="F57" s="11" t="s">
        <v>37</v>
      </c>
      <c r="G57" s="11" t="s">
        <v>38</v>
      </c>
      <c r="H57" s="11" t="s">
        <v>39</v>
      </c>
      <c r="I57" s="11" t="s">
        <v>40</v>
      </c>
      <c r="J57" s="11" t="s">
        <v>41</v>
      </c>
      <c r="K57" s="11" t="s">
        <v>42</v>
      </c>
      <c r="L57" s="11" t="s">
        <v>43</v>
      </c>
      <c r="M57" s="11" t="s">
        <v>44</v>
      </c>
      <c r="N57" s="11" t="s">
        <v>45</v>
      </c>
      <c r="O57" s="11" t="s">
        <v>34</v>
      </c>
      <c r="P57" s="11" t="s">
        <v>89</v>
      </c>
      <c r="Q57" s="11" t="s">
        <v>103</v>
      </c>
      <c r="R57" s="11" t="s">
        <v>104</v>
      </c>
      <c r="S57" s="11" t="s">
        <v>38</v>
      </c>
      <c r="T57" s="11" t="s">
        <v>105</v>
      </c>
      <c r="U57" s="11" t="s">
        <v>107</v>
      </c>
      <c r="V57" s="11" t="s">
        <v>108</v>
      </c>
      <c r="W57" s="11" t="s">
        <v>109</v>
      </c>
      <c r="X57" s="11" t="s">
        <v>111</v>
      </c>
      <c r="Y57" s="11" t="s">
        <v>112</v>
      </c>
      <c r="Z57" s="11" t="s">
        <v>113</v>
      </c>
      <c r="AA57" s="11" t="s">
        <v>114</v>
      </c>
      <c r="AB57" s="11" t="s">
        <v>115</v>
      </c>
      <c r="AC57" s="11" t="s">
        <v>117</v>
      </c>
      <c r="AD57" s="11" t="s">
        <v>118</v>
      </c>
      <c r="AE57" s="11" t="s">
        <v>119</v>
      </c>
      <c r="AF57" s="11" t="s">
        <v>122</v>
      </c>
      <c r="AG57" s="11" t="s">
        <v>131</v>
      </c>
      <c r="AH57" s="11" t="s">
        <v>132</v>
      </c>
      <c r="AI57" s="11" t="s">
        <v>174</v>
      </c>
      <c r="AJ57" s="11" t="s">
        <v>175</v>
      </c>
      <c r="AK57" s="11" t="s">
        <v>176</v>
      </c>
      <c r="AL57" s="11" t="s">
        <v>177</v>
      </c>
      <c r="AM57" s="11" t="s">
        <v>184</v>
      </c>
      <c r="AN57" s="159" t="s">
        <v>185</v>
      </c>
    </row>
    <row r="58" spans="1:40" x14ac:dyDescent="0.2">
      <c r="A58" s="247" t="s">
        <v>100</v>
      </c>
      <c r="B58" s="2" t="s">
        <v>53</v>
      </c>
      <c r="C58" s="75">
        <v>6.9491702388521306</v>
      </c>
      <c r="D58" s="75">
        <v>6.8313463746757197</v>
      </c>
      <c r="E58" s="75">
        <v>6.5326503099184903</v>
      </c>
      <c r="F58" s="75">
        <v>7.0465731174682098</v>
      </c>
      <c r="G58" s="75">
        <v>8.5957171283501097</v>
      </c>
      <c r="H58" s="75">
        <v>8.8934140812964309</v>
      </c>
      <c r="I58" s="75">
        <v>8.3881724125937502</v>
      </c>
      <c r="J58" s="75">
        <v>6.8899398066002497</v>
      </c>
      <c r="K58" s="75">
        <v>8.1946100541052402</v>
      </c>
      <c r="L58" s="75">
        <v>14.7761418841806</v>
      </c>
      <c r="M58" s="75">
        <v>13.322038612522601</v>
      </c>
      <c r="N58" s="75">
        <v>13.372231024638101</v>
      </c>
      <c r="O58" s="75">
        <v>12.370767345015555</v>
      </c>
      <c r="P58" s="75">
        <v>12.001422727770629</v>
      </c>
      <c r="Q58" s="75">
        <v>10.579310097913833</v>
      </c>
      <c r="R58" s="75">
        <v>10.325905079914399</v>
      </c>
      <c r="S58" s="75">
        <v>9.90383760780154</v>
      </c>
      <c r="T58" s="75">
        <v>10.800194018883122</v>
      </c>
      <c r="U58" s="75">
        <v>10.996123967185564</v>
      </c>
      <c r="V58" s="75">
        <v>11.520512204353562</v>
      </c>
      <c r="W58" s="75">
        <v>11.119163614671034</v>
      </c>
      <c r="X58" s="75">
        <v>10.457691804574029</v>
      </c>
      <c r="Y58" s="75">
        <v>8.9086949607823982</v>
      </c>
      <c r="Z58" s="75">
        <v>7.0924222317239565</v>
      </c>
      <c r="AA58" s="75">
        <v>5.0964958515331684</v>
      </c>
      <c r="AB58" s="75">
        <v>4.9238446863792085</v>
      </c>
      <c r="AC58" s="75">
        <v>4.0652254014159865</v>
      </c>
      <c r="AD58" s="75">
        <v>12.393729957674971</v>
      </c>
      <c r="AE58" s="75">
        <v>13.107289618990382</v>
      </c>
      <c r="AF58" s="75">
        <v>12.134684843384562</v>
      </c>
      <c r="AG58" s="75">
        <v>8.9004512163410396</v>
      </c>
      <c r="AH58" s="75">
        <v>5.0599783049461085</v>
      </c>
      <c r="AI58" s="75">
        <v>3.8554568657660022</v>
      </c>
      <c r="AJ58" s="75">
        <v>2.6232029889068444</v>
      </c>
      <c r="AK58" s="75">
        <v>2.0557273109068088</v>
      </c>
      <c r="AL58" s="75">
        <v>1.9406883403943782</v>
      </c>
      <c r="AM58" s="75">
        <v>1.613480052548987</v>
      </c>
      <c r="AN58" s="75">
        <f>Вкл.ЮЛ.вал.!AM26</f>
        <v>2.0512945034568739</v>
      </c>
    </row>
    <row r="59" spans="1:40" x14ac:dyDescent="0.2">
      <c r="A59" s="243"/>
      <c r="B59" s="2" t="s">
        <v>31</v>
      </c>
      <c r="C59" s="75">
        <v>0.72111057910130116</v>
      </c>
      <c r="D59" s="75">
        <v>1.0402388783146901</v>
      </c>
      <c r="E59" s="75">
        <v>1.11837715940807</v>
      </c>
      <c r="F59" s="75">
        <v>0.83277808937136999</v>
      </c>
      <c r="G59" s="75">
        <v>0.94093552804383596</v>
      </c>
      <c r="H59" s="75">
        <v>0.774720691515418</v>
      </c>
      <c r="I59" s="75">
        <v>0.79996276086058205</v>
      </c>
      <c r="J59" s="75">
        <v>1.1786081585521699</v>
      </c>
      <c r="K59" s="75">
        <v>1.09672791451381</v>
      </c>
      <c r="L59" s="75">
        <v>1.4706557215251399</v>
      </c>
      <c r="M59" s="75">
        <v>1.1058650302044299</v>
      </c>
      <c r="N59" s="75">
        <v>1.0725182196012799</v>
      </c>
      <c r="O59" s="75">
        <v>1.2784394529256253</v>
      </c>
      <c r="P59" s="75">
        <v>0.84151760347247506</v>
      </c>
      <c r="Q59" s="75">
        <v>1.0279994111079083</v>
      </c>
      <c r="R59" s="75">
        <v>0.98955665441961305</v>
      </c>
      <c r="S59" s="75">
        <v>0.93148156913810221</v>
      </c>
      <c r="T59" s="75">
        <v>0.97058638669286268</v>
      </c>
      <c r="U59" s="75">
        <v>1.1908902028098751</v>
      </c>
      <c r="V59" s="75">
        <v>1.7213315984696271</v>
      </c>
      <c r="W59" s="75">
        <v>1.7390958701459269</v>
      </c>
      <c r="X59" s="75">
        <v>2.118757102765974</v>
      </c>
      <c r="Y59" s="75">
        <v>2.3531450709237314</v>
      </c>
      <c r="Z59" s="75">
        <v>2.1021177874008532</v>
      </c>
      <c r="AA59" s="75">
        <v>1.9887888895058998</v>
      </c>
      <c r="AB59" s="75">
        <v>2.049683551780344</v>
      </c>
      <c r="AC59" s="75">
        <v>2.1897184072638942</v>
      </c>
      <c r="AD59" s="75">
        <v>4.139007323689194</v>
      </c>
      <c r="AE59" s="75">
        <v>4.2235043156131225</v>
      </c>
      <c r="AF59" s="75">
        <v>4.4857972642769761</v>
      </c>
      <c r="AG59" s="75">
        <v>4.3271634844484899</v>
      </c>
      <c r="AH59" s="75">
        <v>3.7508405618187535</v>
      </c>
      <c r="AI59" s="75">
        <v>2.7586171852377204</v>
      </c>
      <c r="AJ59" s="75">
        <v>1.7594248557839809</v>
      </c>
      <c r="AK59" s="75">
        <v>1.3395085567129521</v>
      </c>
      <c r="AL59" s="75">
        <v>1.1666681399008827</v>
      </c>
      <c r="AM59" s="75">
        <v>0.80404147645952373</v>
      </c>
      <c r="AN59" s="75">
        <f>Вкл.ЮЛ.вал.!BZ26</f>
        <v>0.6863983438835034</v>
      </c>
    </row>
    <row r="60" spans="1:40" x14ac:dyDescent="0.2">
      <c r="A60" s="243"/>
      <c r="B60" s="2" t="s">
        <v>126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>
        <f>Вкл.ЮЛ.вал.!CQ26</f>
        <v>3.29</v>
      </c>
      <c r="S60" s="75">
        <f>Вкл.ЮЛ.вал.!CR26</f>
        <v>3.22</v>
      </c>
      <c r="T60" s="75">
        <f>Вкл.ЮЛ.вал.!CS26</f>
        <v>3.32</v>
      </c>
      <c r="U60" s="75">
        <f>Вкл.ЮЛ.вал.!CT26</f>
        <v>3.46</v>
      </c>
      <c r="V60" s="75">
        <f>Вкл.ЮЛ.вал.!CU26</f>
        <v>4.51</v>
      </c>
      <c r="W60" s="75">
        <f>Вкл.ЮЛ.вал.!CV26</f>
        <v>5.14</v>
      </c>
      <c r="X60" s="75">
        <f>Вкл.ЮЛ.вал.!CW26</f>
        <v>6.11</v>
      </c>
      <c r="Y60" s="75">
        <f>Вкл.ЮЛ.вал.!CX26</f>
        <v>5.2</v>
      </c>
      <c r="Z60" s="75">
        <f>Вкл.ЮЛ.вал.!CY26</f>
        <v>5.18</v>
      </c>
      <c r="AA60" s="75">
        <f>Вкл.ЮЛ.вал.!CZ26</f>
        <v>5.17</v>
      </c>
      <c r="AB60" s="75">
        <f>Вкл.ЮЛ.вал.!DA26</f>
        <v>5.64</v>
      </c>
      <c r="AC60" s="75">
        <f>Вкл.ЮЛ.вал.!DB26</f>
        <v>5.95</v>
      </c>
      <c r="AD60" s="75">
        <f>Вкл.ЮЛ.вал.!DC26</f>
        <v>12.88</v>
      </c>
      <c r="AE60" s="75">
        <f>Вкл.ЮЛ.вал.!DD26</f>
        <v>13.32</v>
      </c>
      <c r="AF60" s="75">
        <v>12.748951231503726</v>
      </c>
      <c r="AG60" s="75">
        <v>8.6871435595592796</v>
      </c>
      <c r="AH60" s="75">
        <v>8.718805546605882</v>
      </c>
      <c r="AI60" s="75">
        <v>6.6480713345100613</v>
      </c>
      <c r="AJ60" s="75">
        <v>6.0248816536557195</v>
      </c>
      <c r="AK60" s="75">
        <v>4.7781440325416256</v>
      </c>
      <c r="AL60" s="75">
        <v>3.4397955398561999</v>
      </c>
      <c r="AM60" s="75">
        <v>3.4902758393276869</v>
      </c>
      <c r="AN60" s="75">
        <f>Вкл.ЮЛ.вал.!DL26</f>
        <v>4.1053806724342072</v>
      </c>
    </row>
    <row r="61" spans="1:40" x14ac:dyDescent="0.2">
      <c r="A61" s="243"/>
      <c r="B61" s="15" t="s">
        <v>51</v>
      </c>
      <c r="C61" s="76">
        <v>6.460969785728266</v>
      </c>
      <c r="D61" s="76">
        <v>6.3206756417458703</v>
      </c>
      <c r="E61" s="76">
        <v>5.9884793010197725</v>
      </c>
      <c r="F61" s="76">
        <v>6.7934672561756919</v>
      </c>
      <c r="G61" s="76">
        <v>8.4997748057018878</v>
      </c>
      <c r="H61" s="76">
        <v>8.7446910439588272</v>
      </c>
      <c r="I61" s="76">
        <v>8.1626568371088588</v>
      </c>
      <c r="J61" s="76">
        <v>6.674221741401861</v>
      </c>
      <c r="K61" s="76">
        <v>8.0147236325299467</v>
      </c>
      <c r="L61" s="76">
        <v>14.725946697411834</v>
      </c>
      <c r="M61" s="76">
        <v>13.354534405805097</v>
      </c>
      <c r="N61" s="76">
        <v>13.575485920518787</v>
      </c>
      <c r="O61" s="76">
        <v>12.499129506011174</v>
      </c>
      <c r="P61" s="76">
        <v>11.773668046517292</v>
      </c>
      <c r="Q61" s="76">
        <v>10.499178233075037</v>
      </c>
      <c r="R61" s="76">
        <v>10.1122756868811</v>
      </c>
      <c r="S61" s="76">
        <v>9.5695118616741901</v>
      </c>
      <c r="T61" s="76">
        <v>10.310775217076085</v>
      </c>
      <c r="U61" s="76">
        <v>10.580397370113177</v>
      </c>
      <c r="V61" s="76">
        <v>11.222428569402599</v>
      </c>
      <c r="W61" s="76">
        <v>11.042701480551756</v>
      </c>
      <c r="X61" s="76">
        <v>9.9866135964058387</v>
      </c>
      <c r="Y61" s="76">
        <v>8.3645921419302347</v>
      </c>
      <c r="Z61" s="76">
        <v>5.9843698549260127</v>
      </c>
      <c r="AA61" s="76">
        <v>4.1431044378890496</v>
      </c>
      <c r="AB61" s="76">
        <v>3.2783991784301181</v>
      </c>
      <c r="AC61" s="76">
        <v>3.0970672111930693</v>
      </c>
      <c r="AD61" s="76">
        <v>11.930330981354018</v>
      </c>
      <c r="AE61" s="76">
        <v>12.442449617073308</v>
      </c>
      <c r="AF61" s="76">
        <v>11.604485862818699</v>
      </c>
      <c r="AG61" s="76">
        <v>8.1707138719092196</v>
      </c>
      <c r="AH61" s="76">
        <v>4.0662697892268342</v>
      </c>
      <c r="AI61" s="76">
        <v>2.736068854318467</v>
      </c>
      <c r="AJ61" s="76">
        <v>1.5095074143632246</v>
      </c>
      <c r="AK61" s="76">
        <v>1.0026695833138402</v>
      </c>
      <c r="AL61" s="76">
        <v>0.77231461535047796</v>
      </c>
      <c r="AM61" s="76">
        <v>0.76939328053534817</v>
      </c>
      <c r="AN61" s="76">
        <f>Вкл.ЮЛ.отз!BZ26</f>
        <v>1.0697742619638806</v>
      </c>
    </row>
    <row r="62" spans="1:40" x14ac:dyDescent="0.2">
      <c r="A62" s="243"/>
      <c r="B62" s="15" t="s">
        <v>52</v>
      </c>
      <c r="C62" s="76">
        <v>9.0604971948906723</v>
      </c>
      <c r="D62" s="76">
        <v>8.7156027230917434</v>
      </c>
      <c r="E62" s="76">
        <v>8.592482671642534</v>
      </c>
      <c r="F62" s="76">
        <v>8.567896597941111</v>
      </c>
      <c r="G62" s="76">
        <v>9.3943997930104715</v>
      </c>
      <c r="H62" s="76">
        <v>9.7492592452982638</v>
      </c>
      <c r="I62" s="76">
        <v>9.7144687307017215</v>
      </c>
      <c r="J62" s="76">
        <v>8.5604877159755919</v>
      </c>
      <c r="K62" s="76">
        <v>8.9450497179866915</v>
      </c>
      <c r="L62" s="76">
        <v>15.13420340838266</v>
      </c>
      <c r="M62" s="76">
        <v>13.113052336011085</v>
      </c>
      <c r="N62" s="76">
        <v>11.928119916571056</v>
      </c>
      <c r="O62" s="76">
        <v>11.316071967150375</v>
      </c>
      <c r="P62" s="76">
        <v>13.491919938073178</v>
      </c>
      <c r="Q62" s="76">
        <v>11.100989103443997</v>
      </c>
      <c r="R62" s="76">
        <v>11.861463226827601</v>
      </c>
      <c r="S62" s="76">
        <v>11.491802716401319</v>
      </c>
      <c r="T62" s="76">
        <v>13.235972012589128</v>
      </c>
      <c r="U62" s="76">
        <v>13.74325395600648</v>
      </c>
      <c r="V62" s="76">
        <v>13.314161697381463</v>
      </c>
      <c r="W62" s="76">
        <v>11.41575460082376</v>
      </c>
      <c r="X62" s="76">
        <v>12.407619051568229</v>
      </c>
      <c r="Y62" s="76">
        <v>11.914280254346977</v>
      </c>
      <c r="Z62" s="76">
        <v>10.791852669539374</v>
      </c>
      <c r="AA62" s="76">
        <v>8.8093154497624333</v>
      </c>
      <c r="AB62" s="76">
        <v>8.9764559401470212</v>
      </c>
      <c r="AC62" s="76">
        <v>7.5350665886695287</v>
      </c>
      <c r="AD62" s="76">
        <v>16.809759814389281</v>
      </c>
      <c r="AE62" s="76">
        <v>16.617294622634915</v>
      </c>
      <c r="AF62" s="76">
        <v>14.681845096288059</v>
      </c>
      <c r="AG62" s="76">
        <v>13.3090951811838</v>
      </c>
      <c r="AH62" s="76">
        <v>9.4452608042379804</v>
      </c>
      <c r="AI62" s="76">
        <v>8.0345096734758492</v>
      </c>
      <c r="AJ62" s="76">
        <v>6.1640553048357685</v>
      </c>
      <c r="AK62" s="76">
        <v>5.0277258160710216</v>
      </c>
      <c r="AL62" s="76">
        <v>4.7715004749869321</v>
      </c>
      <c r="AM62" s="76">
        <v>4.2667581215471095</v>
      </c>
      <c r="AN62" s="76">
        <f>Вкл.ЮЛ.отз!AM26</f>
        <v>4.2406760839962265</v>
      </c>
    </row>
    <row r="63" spans="1:40" x14ac:dyDescent="0.2">
      <c r="A63" s="243"/>
      <c r="B63" s="132" t="s">
        <v>32</v>
      </c>
      <c r="C63" s="134">
        <v>6.8331139671964181</v>
      </c>
      <c r="D63" s="134">
        <v>6.7938004963018166</v>
      </c>
      <c r="E63" s="134">
        <v>6.5080194952619044</v>
      </c>
      <c r="F63" s="134">
        <v>7.0021501704227846</v>
      </c>
      <c r="G63" s="134">
        <v>8.5073366631334935</v>
      </c>
      <c r="H63" s="134">
        <v>8.8210276053842414</v>
      </c>
      <c r="I63" s="134">
        <v>8.1971275391392151</v>
      </c>
      <c r="J63" s="134">
        <v>6.5394908654889852</v>
      </c>
      <c r="K63" s="134">
        <v>8.2897191010214772</v>
      </c>
      <c r="L63" s="134">
        <v>14.817284134971004</v>
      </c>
      <c r="M63" s="134">
        <v>13.347985421089815</v>
      </c>
      <c r="N63" s="134">
        <v>13.412259368001028</v>
      </c>
      <c r="O63" s="134">
        <v>12.372053259591874</v>
      </c>
      <c r="P63" s="134">
        <v>11.887794432257593</v>
      </c>
      <c r="Q63" s="134">
        <v>10.571809057790821</v>
      </c>
      <c r="R63" s="134">
        <v>9.9844051373525193</v>
      </c>
      <c r="S63" s="134">
        <v>9.6028851094738901</v>
      </c>
      <c r="T63" s="134">
        <v>10.750975106997938</v>
      </c>
      <c r="U63" s="134">
        <v>10.777369623790253</v>
      </c>
      <c r="V63" s="134">
        <v>10.597212984109516</v>
      </c>
      <c r="W63" s="134">
        <v>10.81908854315747</v>
      </c>
      <c r="X63" s="134">
        <v>9.871049903774102</v>
      </c>
      <c r="Y63" s="134">
        <v>8.5739810407838508</v>
      </c>
      <c r="Z63" s="134">
        <v>7.11124897316658</v>
      </c>
      <c r="AA63" s="134">
        <v>5.1324861746352672</v>
      </c>
      <c r="AB63" s="134">
        <v>4.7314781626623734</v>
      </c>
      <c r="AC63" s="134">
        <v>3.8541605172565401</v>
      </c>
      <c r="AD63" s="134">
        <v>12.70243672647368</v>
      </c>
      <c r="AE63" s="134">
        <v>13.155197265234632</v>
      </c>
      <c r="AF63" s="134">
        <v>11.852317326977793</v>
      </c>
      <c r="AG63" s="134">
        <v>8.8327687418712895</v>
      </c>
      <c r="AH63" s="134">
        <v>4.8060604867173691</v>
      </c>
      <c r="AI63" s="134">
        <v>3.7890762512736682</v>
      </c>
      <c r="AJ63" s="134">
        <v>2.4240091816309435</v>
      </c>
      <c r="AK63" s="134">
        <v>1.5232933519979774</v>
      </c>
      <c r="AL63" s="134">
        <v>1.3832070426871306</v>
      </c>
      <c r="AM63" s="134">
        <v>1.233164535627211</v>
      </c>
      <c r="AN63" s="140">
        <f>AB80</f>
        <v>1.6899285908430142</v>
      </c>
    </row>
    <row r="64" spans="1:40" x14ac:dyDescent="0.2">
      <c r="A64" s="243"/>
      <c r="B64" s="132" t="s">
        <v>33</v>
      </c>
      <c r="C64" s="134">
        <v>8.146179509804174</v>
      </c>
      <c r="D64" s="134">
        <v>7.546903897959135</v>
      </c>
      <c r="E64" s="134">
        <v>6.9015696319623121</v>
      </c>
      <c r="F64" s="134">
        <v>7.3732689648120946</v>
      </c>
      <c r="G64" s="134">
        <v>9.0813115729611642</v>
      </c>
      <c r="H64" s="134">
        <v>9.6410807000722105</v>
      </c>
      <c r="I64" s="134">
        <v>9.2445677781705147</v>
      </c>
      <c r="J64" s="134">
        <v>8.3733261948753164</v>
      </c>
      <c r="K64" s="134">
        <v>7.6801214423721937</v>
      </c>
      <c r="L64" s="134">
        <v>13.911514159545005</v>
      </c>
      <c r="M64" s="134">
        <v>13.032148539624623</v>
      </c>
      <c r="N64" s="134">
        <v>11.827476496568433</v>
      </c>
      <c r="O64" s="134">
        <v>12.358250108187837</v>
      </c>
      <c r="P64" s="134">
        <v>13.714962417654242</v>
      </c>
      <c r="Q64" s="134">
        <v>10.667700666595612</v>
      </c>
      <c r="R64" s="134">
        <v>12.0359826232947</v>
      </c>
      <c r="S64" s="134">
        <v>12.254547793065932</v>
      </c>
      <c r="T64" s="134">
        <v>11.677359324215219</v>
      </c>
      <c r="U64" s="134">
        <v>13.373676409817413</v>
      </c>
      <c r="V64" s="134">
        <v>14.01223522888144</v>
      </c>
      <c r="W64" s="134">
        <v>14.160517477625776</v>
      </c>
      <c r="X64" s="134">
        <v>13.798167047044483</v>
      </c>
      <c r="Y64" s="134">
        <v>10.782556499330502</v>
      </c>
      <c r="Z64" s="134">
        <v>6.8191258311705258</v>
      </c>
      <c r="AA64" s="134">
        <v>4.8172026292505841</v>
      </c>
      <c r="AB64" s="134">
        <v>6.8023663793805405</v>
      </c>
      <c r="AC64" s="134">
        <v>6.9415716796093268</v>
      </c>
      <c r="AD64" s="134">
        <v>11.097479412904477</v>
      </c>
      <c r="AE64" s="134">
        <v>12.746445458497867</v>
      </c>
      <c r="AF64" s="134">
        <v>14.46077528846082</v>
      </c>
      <c r="AG64" s="134">
        <v>9.1780095687273793</v>
      </c>
      <c r="AH64" s="134">
        <v>6.425274081898765</v>
      </c>
      <c r="AI64" s="134">
        <v>4.5145708117833445</v>
      </c>
      <c r="AJ64" s="134">
        <v>5.7750385983180612</v>
      </c>
      <c r="AK64" s="134">
        <v>5.6269816660251069</v>
      </c>
      <c r="AL64" s="134">
        <v>5.6628681059548196</v>
      </c>
      <c r="AM64" s="134">
        <v>3.8302711049639431</v>
      </c>
      <c r="AN64" s="140">
        <f>AC80</f>
        <v>5.2582360507715746</v>
      </c>
    </row>
    <row r="65" spans="1:40" x14ac:dyDescent="0.2">
      <c r="A65" s="243" t="s">
        <v>96</v>
      </c>
      <c r="B65" s="133" t="s">
        <v>95</v>
      </c>
      <c r="C65" s="134">
        <v>8.0865041345984601</v>
      </c>
      <c r="D65" s="134">
        <v>8.0514415696823196</v>
      </c>
      <c r="E65" s="134">
        <v>7.9761412255512996</v>
      </c>
      <c r="F65" s="134">
        <v>7.8163340092966003</v>
      </c>
      <c r="G65" s="134">
        <v>8.4018352216350696</v>
      </c>
      <c r="H65" s="134">
        <v>8.8069834907984692</v>
      </c>
      <c r="I65" s="134">
        <v>8.8935008390761201</v>
      </c>
      <c r="J65" s="134">
        <v>8.7018433404236593</v>
      </c>
      <c r="K65" s="134">
        <v>8.5453296827358702</v>
      </c>
      <c r="L65" s="134">
        <v>12.291258926243099</v>
      </c>
      <c r="M65" s="134">
        <v>12.7793340600922</v>
      </c>
      <c r="N65" s="134">
        <v>12.562549527409301</v>
      </c>
      <c r="O65" s="134">
        <v>12.4716555311765</v>
      </c>
      <c r="P65" s="134">
        <v>12.123814744776917</v>
      </c>
      <c r="Q65" s="134">
        <v>11.945945959746656</v>
      </c>
      <c r="R65" s="134">
        <v>11.752145695342399</v>
      </c>
      <c r="S65" s="134">
        <v>11.637684320354753</v>
      </c>
      <c r="T65" s="134">
        <v>11.931514408557748</v>
      </c>
      <c r="U65" s="134">
        <v>11.991463959775063</v>
      </c>
      <c r="V65" s="134">
        <v>12.17554446970218</v>
      </c>
      <c r="W65" s="134">
        <v>12.525260898651545</v>
      </c>
      <c r="X65" s="134">
        <v>12.500365448600784</v>
      </c>
      <c r="Y65" s="134">
        <v>12.016751939609302</v>
      </c>
      <c r="Z65" s="134">
        <v>10.876907055821304</v>
      </c>
      <c r="AA65" s="134">
        <v>9.3186106145586702</v>
      </c>
      <c r="AB65" s="134">
        <v>8.4522438636712227</v>
      </c>
      <c r="AC65" s="134">
        <v>8.0102337331546618</v>
      </c>
      <c r="AD65" s="134">
        <v>10.993472354817794</v>
      </c>
      <c r="AE65" s="134">
        <v>13.555369971290501</v>
      </c>
      <c r="AF65" s="134">
        <v>13.997631297638712</v>
      </c>
      <c r="AG65" s="134">
        <v>12.7910395881289</v>
      </c>
      <c r="AH65" s="134">
        <v>10.66976807621197</v>
      </c>
      <c r="AI65" s="134">
        <v>9.4738398844972895</v>
      </c>
      <c r="AJ65" s="134">
        <v>8.0877291399888982</v>
      </c>
      <c r="AK65" s="134">
        <v>7.1157473120620702</v>
      </c>
      <c r="AL65" s="134">
        <v>6.5876031886363462</v>
      </c>
      <c r="AM65" s="134">
        <v>6.0773127400207381</v>
      </c>
      <c r="AN65" s="134">
        <f>Вкл.ЮЛ.все!AM26</f>
        <v>5.6894857159607239</v>
      </c>
    </row>
    <row r="66" spans="1:40" x14ac:dyDescent="0.2">
      <c r="A66" s="243"/>
      <c r="B66" s="133" t="s">
        <v>31</v>
      </c>
      <c r="C66" s="134">
        <v>1.36722758345846</v>
      </c>
      <c r="D66" s="134">
        <v>1.2990260356174199</v>
      </c>
      <c r="E66" s="134">
        <v>1.2912822570964999</v>
      </c>
      <c r="F66" s="134">
        <v>1.2349123962670601</v>
      </c>
      <c r="G66" s="134">
        <v>1.19390749620529</v>
      </c>
      <c r="H66" s="134">
        <v>1.1762242137374299</v>
      </c>
      <c r="I66" s="134">
        <v>1.13592581177084</v>
      </c>
      <c r="J66" s="134">
        <v>1.0914485095131401</v>
      </c>
      <c r="K66" s="134">
        <v>1.0690126231711401</v>
      </c>
      <c r="L66" s="134">
        <v>1.12906547735381</v>
      </c>
      <c r="M66" s="134">
        <v>1.13258253519201</v>
      </c>
      <c r="N66" s="134">
        <v>1.13696100203059</v>
      </c>
      <c r="O66" s="134">
        <v>1.1757808269489101</v>
      </c>
      <c r="P66" s="134">
        <v>1.175686532607777</v>
      </c>
      <c r="Q66" s="134">
        <v>1.0927275102863825</v>
      </c>
      <c r="R66" s="134">
        <v>1.0490069957616801</v>
      </c>
      <c r="S66" s="134">
        <v>1.0415653757384213</v>
      </c>
      <c r="T66" s="134">
        <v>1.0313451358035526</v>
      </c>
      <c r="U66" s="134">
        <v>1.1013720195397341</v>
      </c>
      <c r="V66" s="134">
        <v>1.3818512019026077</v>
      </c>
      <c r="W66" s="134">
        <v>1.6766306505806081</v>
      </c>
      <c r="X66" s="134">
        <v>1.8315961590623997</v>
      </c>
      <c r="Y66" s="134">
        <v>1.9331558818342711</v>
      </c>
      <c r="Z66" s="134">
        <v>2.0136196085435958</v>
      </c>
      <c r="AA66" s="134">
        <v>2.1074432386462192</v>
      </c>
      <c r="AB66" s="134">
        <v>2.1646226201491858</v>
      </c>
      <c r="AC66" s="134">
        <v>2.2741448792800711</v>
      </c>
      <c r="AD66" s="134">
        <v>2.7678906823084666</v>
      </c>
      <c r="AE66" s="134">
        <v>3.5425053877448023</v>
      </c>
      <c r="AF66" s="134">
        <v>3.8245496206427432</v>
      </c>
      <c r="AG66" s="134">
        <v>3.97762116881567</v>
      </c>
      <c r="AH66" s="134">
        <v>3.9018213972846554</v>
      </c>
      <c r="AI66" s="134">
        <v>3.6300999968765675</v>
      </c>
      <c r="AJ66" s="134">
        <v>3.2374948963635335</v>
      </c>
      <c r="AK66" s="134">
        <v>2.8440704749535897</v>
      </c>
      <c r="AL66" s="134">
        <v>2.5740710034247525</v>
      </c>
      <c r="AM66" s="134">
        <v>2.3760873860116001</v>
      </c>
      <c r="AN66" s="134">
        <f>Вкл.ЮЛ.все!BZ26</f>
        <v>1.9788982772309887</v>
      </c>
    </row>
    <row r="67" spans="1:40" x14ac:dyDescent="0.2">
      <c r="A67" s="248" t="s">
        <v>101</v>
      </c>
      <c r="B67" s="14" t="s">
        <v>53</v>
      </c>
      <c r="C67" s="77">
        <v>9.7240515263061322</v>
      </c>
      <c r="D67" s="77">
        <v>9.6274374910779894</v>
      </c>
      <c r="E67" s="77">
        <v>9.4196717686293994</v>
      </c>
      <c r="F67" s="77">
        <v>9.1912804092782192</v>
      </c>
      <c r="G67" s="77">
        <v>10.346319357145401</v>
      </c>
      <c r="H67" s="77">
        <v>11.4689441769594</v>
      </c>
      <c r="I67" s="77">
        <v>11.642022616174099</v>
      </c>
      <c r="J67" s="77">
        <v>11.5915980321451</v>
      </c>
      <c r="K67" s="77">
        <v>11.680386490742199</v>
      </c>
      <c r="L67" s="77">
        <v>14.6073391843245</v>
      </c>
      <c r="M67" s="77">
        <v>16.185096919282099</v>
      </c>
      <c r="N67" s="77">
        <v>16.8918045632789</v>
      </c>
      <c r="O67" s="77">
        <v>17.476633320538717</v>
      </c>
      <c r="P67" s="77">
        <v>17.680983273001335</v>
      </c>
      <c r="Q67" s="77">
        <v>17.763152578415905</v>
      </c>
      <c r="R67" s="77">
        <v>17.541967280201298</v>
      </c>
      <c r="S67" s="77">
        <v>15.852763279369711</v>
      </c>
      <c r="T67" s="77">
        <v>16.075750532472568</v>
      </c>
      <c r="U67" s="77">
        <v>16.686674161707831</v>
      </c>
      <c r="V67" s="77">
        <v>17.217051051779471</v>
      </c>
      <c r="W67" s="77">
        <v>17.287868532679312</v>
      </c>
      <c r="X67" s="77">
        <v>17.439612515911378</v>
      </c>
      <c r="Y67" s="77">
        <v>16.770442591353937</v>
      </c>
      <c r="Z67" s="77">
        <v>15.771298680285645</v>
      </c>
      <c r="AA67" s="77">
        <v>14.915005343354732</v>
      </c>
      <c r="AB67" s="77">
        <v>13.559666283269801</v>
      </c>
      <c r="AC67" s="77">
        <v>11.850689940415693</v>
      </c>
      <c r="AD67" s="77">
        <v>15.758458000673535</v>
      </c>
      <c r="AE67" s="77">
        <v>18.871433542381222</v>
      </c>
      <c r="AF67" s="77">
        <v>18.655639447752019</v>
      </c>
      <c r="AG67" s="77">
        <v>17.9734760769202</v>
      </c>
      <c r="AH67" s="77">
        <v>15.57402963030793</v>
      </c>
      <c r="AI67" s="77">
        <v>13.976457861179833</v>
      </c>
      <c r="AJ67" s="77">
        <v>11.620937794664968</v>
      </c>
      <c r="AK67" s="77">
        <v>9.8155471921393911</v>
      </c>
      <c r="AL67" s="77">
        <v>9.9805951802778843</v>
      </c>
      <c r="AM67" s="77">
        <v>9.9111625509876315</v>
      </c>
      <c r="AN67" s="77">
        <f>Вкл.ФЛ.вал.!AM26</f>
        <v>9.3304838986726448</v>
      </c>
    </row>
    <row r="68" spans="1:40" x14ac:dyDescent="0.2">
      <c r="A68" s="249"/>
      <c r="B68" s="14" t="s">
        <v>31</v>
      </c>
      <c r="C68" s="77">
        <v>0.69189688025903551</v>
      </c>
      <c r="D68" s="77">
        <v>0.65494833134102504</v>
      </c>
      <c r="E68" s="77">
        <v>0.58684812728438696</v>
      </c>
      <c r="F68" s="77">
        <v>0.47586275031076097</v>
      </c>
      <c r="G68" s="77">
        <v>0.63317369714355098</v>
      </c>
      <c r="H68" s="77">
        <v>0.79519369679908403</v>
      </c>
      <c r="I68" s="77">
        <v>0.80249805612026903</v>
      </c>
      <c r="J68" s="77">
        <v>0.99686239914568597</v>
      </c>
      <c r="K68" s="77">
        <v>0.944913775645573</v>
      </c>
      <c r="L68" s="77">
        <v>1.0514153300903299</v>
      </c>
      <c r="M68" s="77">
        <v>1.1720912552718901</v>
      </c>
      <c r="N68" s="77">
        <v>1.1948274857488099</v>
      </c>
      <c r="O68" s="77">
        <v>1.2653028460497755</v>
      </c>
      <c r="P68" s="77">
        <v>1.2904760232260899</v>
      </c>
      <c r="Q68" s="77">
        <v>1.2347623751917935</v>
      </c>
      <c r="R68" s="77">
        <v>1.22294653799103</v>
      </c>
      <c r="S68" s="77">
        <v>1.1965520183272988</v>
      </c>
      <c r="T68" s="77">
        <v>1.1803566509079084</v>
      </c>
      <c r="U68" s="77">
        <v>1.2417753355245764</v>
      </c>
      <c r="V68" s="77">
        <v>2.222310053311789</v>
      </c>
      <c r="W68" s="77">
        <v>3.0419162331270879</v>
      </c>
      <c r="X68" s="77">
        <v>3.3979178281419098</v>
      </c>
      <c r="Y68" s="77">
        <v>3.422988245978523</v>
      </c>
      <c r="Z68" s="77">
        <v>3.4470136303114618</v>
      </c>
      <c r="AA68" s="77">
        <v>3.4969298915032301</v>
      </c>
      <c r="AB68" s="77">
        <v>3.5005139605315603</v>
      </c>
      <c r="AC68" s="77">
        <v>3.4605565233690752</v>
      </c>
      <c r="AD68" s="77">
        <v>5.1243206623749247</v>
      </c>
      <c r="AE68" s="77">
        <v>5.829455888904616</v>
      </c>
      <c r="AF68" s="77">
        <v>5.648606602848405</v>
      </c>
      <c r="AG68" s="77">
        <v>5.6725810276339299</v>
      </c>
      <c r="AH68" s="77">
        <v>5.4500613775469162</v>
      </c>
      <c r="AI68" s="77">
        <v>4.9936292137489664</v>
      </c>
      <c r="AJ68" s="77">
        <v>3.4824793742464446</v>
      </c>
      <c r="AK68" s="77">
        <v>2.6582207255933854</v>
      </c>
      <c r="AL68" s="77">
        <v>2.5612602026679916</v>
      </c>
      <c r="AM68" s="77">
        <v>2.4082518503185604</v>
      </c>
      <c r="AN68" s="77">
        <f>Вкл.ФЛ.вал.!BZ26</f>
        <v>1.7844653762501954</v>
      </c>
    </row>
    <row r="69" spans="1:40" x14ac:dyDescent="0.2">
      <c r="A69" s="249"/>
      <c r="B69" s="2" t="s">
        <v>126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>
        <f>Вкл.ФЛ.вал.!CQ26</f>
        <v>4.8899999999999997</v>
      </c>
      <c r="S69" s="77">
        <f>Вкл.ФЛ.вал.!CR26</f>
        <v>5.26</v>
      </c>
      <c r="T69" s="77">
        <f>Вкл.ФЛ.вал.!CS26</f>
        <v>4.75</v>
      </c>
      <c r="U69" s="77">
        <f>Вкл.ФЛ.вал.!CT26</f>
        <v>5.75</v>
      </c>
      <c r="V69" s="77">
        <f>Вкл.ФЛ.вал.!CU26</f>
        <v>6.86</v>
      </c>
      <c r="W69" s="77">
        <f>Вкл.ФЛ.вал.!CV26</f>
        <v>7.09</v>
      </c>
      <c r="X69" s="77">
        <f>Вкл.ФЛ.вал.!CW26</f>
        <v>7.23</v>
      </c>
      <c r="Y69" s="77">
        <f>Вкл.ФЛ.вал.!CX26</f>
        <v>7.48</v>
      </c>
      <c r="Z69" s="77">
        <f>Вкл.ФЛ.вал.!CY26</f>
        <v>7.6</v>
      </c>
      <c r="AA69" s="77">
        <f>Вкл.ФЛ.вал.!CZ26</f>
        <v>7.97</v>
      </c>
      <c r="AB69" s="77">
        <f>Вкл.ФЛ.вал.!DA26</f>
        <v>7.33</v>
      </c>
      <c r="AC69" s="77">
        <f>Вкл.ФЛ.вал.!DB26</f>
        <v>7.15</v>
      </c>
      <c r="AD69" s="77">
        <f>Вкл.ФЛ.вал.!DC26</f>
        <v>19.27</v>
      </c>
      <c r="AE69" s="77">
        <f>Вкл.ФЛ.вал.!DD26</f>
        <v>18.84</v>
      </c>
      <c r="AF69" s="77">
        <v>16.539119595629877</v>
      </c>
      <c r="AG69" s="77">
        <v>14.676940187023201</v>
      </c>
      <c r="AH69" s="77">
        <v>12.830252903210143</v>
      </c>
      <c r="AI69" s="77">
        <v>10.666761838307227</v>
      </c>
      <c r="AJ69" s="77">
        <v>9.9107229725383359</v>
      </c>
      <c r="AK69" s="77">
        <v>8.5652179822840591</v>
      </c>
      <c r="AL69" s="77">
        <v>7.57735292399133</v>
      </c>
      <c r="AM69" s="77">
        <v>6.8239774650692731</v>
      </c>
      <c r="AN69" s="77">
        <f>Вкл.ФЛ.вал.!DL26</f>
        <v>7.3332377230575618</v>
      </c>
    </row>
    <row r="70" spans="1:40" x14ac:dyDescent="0.2">
      <c r="A70" s="249"/>
      <c r="B70" s="10" t="s">
        <v>51</v>
      </c>
      <c r="C70" s="78">
        <v>5.6269236851589497</v>
      </c>
      <c r="D70" s="78">
        <v>5.5577510785822533</v>
      </c>
      <c r="E70" s="78">
        <v>5.5648614989431238</v>
      </c>
      <c r="F70" s="78">
        <v>5.4720872917287871</v>
      </c>
      <c r="G70" s="78">
        <v>7.1901144751400103</v>
      </c>
      <c r="H70" s="78">
        <v>8.716391134036181</v>
      </c>
      <c r="I70" s="78">
        <v>8.5328262157375701</v>
      </c>
      <c r="J70" s="78">
        <v>8.0522926930417889</v>
      </c>
      <c r="K70" s="78">
        <v>8.2197694655825497</v>
      </c>
      <c r="L70" s="78">
        <v>12.62458688083138</v>
      </c>
      <c r="M70" s="78">
        <v>13.418821922541902</v>
      </c>
      <c r="N70" s="78">
        <v>12.810976073264586</v>
      </c>
      <c r="O70" s="78">
        <v>12.283676929811671</v>
      </c>
      <c r="P70" s="78">
        <v>12.201862113679208</v>
      </c>
      <c r="Q70" s="78">
        <v>12.785895792909388</v>
      </c>
      <c r="R70" s="78">
        <v>11.8095387302275</v>
      </c>
      <c r="S70" s="78">
        <v>11.027997400162608</v>
      </c>
      <c r="T70" s="78">
        <v>11.068191949522351</v>
      </c>
      <c r="U70" s="78">
        <v>11.25572224883175</v>
      </c>
      <c r="V70" s="78">
        <v>11.471050625758792</v>
      </c>
      <c r="W70" s="78">
        <v>11.87665651443548</v>
      </c>
      <c r="X70" s="78">
        <v>11.81736163706716</v>
      </c>
      <c r="Y70" s="78">
        <v>11.28905492340798</v>
      </c>
      <c r="Z70" s="78">
        <v>11.123950821491603</v>
      </c>
      <c r="AA70" s="78">
        <v>10.92253760202639</v>
      </c>
      <c r="AB70" s="78">
        <v>10.833583408318839</v>
      </c>
      <c r="AC70" s="78">
        <v>10.500447566247219</v>
      </c>
      <c r="AD70" s="78">
        <v>14.855135101525887</v>
      </c>
      <c r="AE70" s="78">
        <v>14.804622487953987</v>
      </c>
      <c r="AF70" s="78">
        <v>14.705047721687729</v>
      </c>
      <c r="AG70" s="78">
        <v>14.4320866316913</v>
      </c>
      <c r="AH70" s="78">
        <v>12.397195281531955</v>
      </c>
      <c r="AI70" s="78">
        <v>10.441441264715152</v>
      </c>
      <c r="AJ70" s="78">
        <v>7.7511075839818009</v>
      </c>
      <c r="AK70" s="78">
        <v>6.8056108943954277</v>
      </c>
      <c r="AL70" s="78">
        <v>6.8680586127915895</v>
      </c>
      <c r="AM70" s="78">
        <v>6.7234970488059655</v>
      </c>
      <c r="AN70" s="78">
        <f>Вкл.ФЛ.отз!BZ26</f>
        <v>7.8961169815490537</v>
      </c>
    </row>
    <row r="71" spans="1:40" x14ac:dyDescent="0.2">
      <c r="A71" s="249"/>
      <c r="B71" s="10" t="s">
        <v>52</v>
      </c>
      <c r="C71" s="78">
        <v>10.083192909158109</v>
      </c>
      <c r="D71" s="78">
        <v>9.9530513441671253</v>
      </c>
      <c r="E71" s="78">
        <v>9.7561721661428837</v>
      </c>
      <c r="F71" s="78">
        <v>9.5732142080382623</v>
      </c>
      <c r="G71" s="78">
        <v>10.8358761759609</v>
      </c>
      <c r="H71" s="78">
        <v>11.867527556424394</v>
      </c>
      <c r="I71" s="78">
        <v>12.075643745203275</v>
      </c>
      <c r="J71" s="78">
        <v>12.092843672464378</v>
      </c>
      <c r="K71" s="78">
        <v>12.369086636386429</v>
      </c>
      <c r="L71" s="78">
        <v>15.102695681550717</v>
      </c>
      <c r="M71" s="78">
        <v>16.822362002027482</v>
      </c>
      <c r="N71" s="78">
        <v>17.614992710892427</v>
      </c>
      <c r="O71" s="78">
        <v>18.341467748863025</v>
      </c>
      <c r="P71" s="78">
        <v>18.356046197724169</v>
      </c>
      <c r="Q71" s="78">
        <v>18.34793034911095</v>
      </c>
      <c r="R71" s="78">
        <v>18.074718480110899</v>
      </c>
      <c r="S71" s="78">
        <v>16.365782165633085</v>
      </c>
      <c r="T71" s="78">
        <v>16.54615036142695</v>
      </c>
      <c r="U71" s="78">
        <v>17.131717284375686</v>
      </c>
      <c r="V71" s="78">
        <v>17.698978249773155</v>
      </c>
      <c r="W71" s="78">
        <v>17.82422676556331</v>
      </c>
      <c r="X71" s="78">
        <v>17.994020606467096</v>
      </c>
      <c r="Y71" s="78">
        <v>17.339690114391846</v>
      </c>
      <c r="Z71" s="78">
        <v>16.229070538879867</v>
      </c>
      <c r="AA71" s="78">
        <v>15.371361426824976</v>
      </c>
      <c r="AB71" s="78">
        <v>14.079949206650172</v>
      </c>
      <c r="AC71" s="78">
        <v>11.993272361553792</v>
      </c>
      <c r="AD71" s="78">
        <v>15.883225860231887</v>
      </c>
      <c r="AE71" s="78">
        <v>19.411051088394842</v>
      </c>
      <c r="AF71" s="78">
        <v>19.143155196949419</v>
      </c>
      <c r="AG71" s="78">
        <v>18.436705825788302</v>
      </c>
      <c r="AH71" s="78">
        <v>15.927535878379789</v>
      </c>
      <c r="AI71" s="78">
        <v>14.341282792753674</v>
      </c>
      <c r="AJ71" s="78">
        <v>12.017028038740699</v>
      </c>
      <c r="AK71" s="78">
        <v>10.132292748551073</v>
      </c>
      <c r="AL71" s="78">
        <v>10.274747510697111</v>
      </c>
      <c r="AM71" s="78">
        <v>10.214632905267266</v>
      </c>
      <c r="AN71" s="78">
        <f>Вкл.ФЛ.отз!AM26</f>
        <v>9.4647247689683098</v>
      </c>
    </row>
    <row r="72" spans="1:40" x14ac:dyDescent="0.2">
      <c r="A72" s="249"/>
      <c r="B72" s="132" t="s">
        <v>32</v>
      </c>
      <c r="C72" s="134">
        <v>8.6720380677978248</v>
      </c>
      <c r="D72" s="134">
        <v>8.6152574700672435</v>
      </c>
      <c r="E72" s="134">
        <v>8.439206030826039</v>
      </c>
      <c r="F72" s="134">
        <v>8.1953122270949326</v>
      </c>
      <c r="G72" s="134">
        <v>9.7722883161301386</v>
      </c>
      <c r="H72" s="134">
        <v>11.347233350359671</v>
      </c>
      <c r="I72" s="134">
        <v>11.505744846713894</v>
      </c>
      <c r="J72" s="134">
        <v>11.559114990364851</v>
      </c>
      <c r="K72" s="134">
        <v>11.747336788440036</v>
      </c>
      <c r="L72" s="134">
        <v>15.160468242341638</v>
      </c>
      <c r="M72" s="134">
        <v>16.872846942410369</v>
      </c>
      <c r="N72" s="134">
        <v>17.619199640041906</v>
      </c>
      <c r="O72" s="134">
        <v>18.17022053752931</v>
      </c>
      <c r="P72" s="134">
        <v>18.30705444665281</v>
      </c>
      <c r="Q72" s="134">
        <v>18.220030936984081</v>
      </c>
      <c r="R72" s="134">
        <v>17.938844913327198</v>
      </c>
      <c r="S72" s="134">
        <v>16.067510661047077</v>
      </c>
      <c r="T72" s="134">
        <v>16.239906928462023</v>
      </c>
      <c r="U72" s="134">
        <v>16.878817999140619</v>
      </c>
      <c r="V72" s="134">
        <v>17.471671533937965</v>
      </c>
      <c r="W72" s="134">
        <v>17.497308090023029</v>
      </c>
      <c r="X72" s="134">
        <v>17.465247125518335</v>
      </c>
      <c r="Y72" s="134">
        <v>16.759965405600727</v>
      </c>
      <c r="Z72" s="134">
        <v>15.639107668551619</v>
      </c>
      <c r="AA72" s="134">
        <v>14.660085864072403</v>
      </c>
      <c r="AB72" s="134">
        <v>13.055751489965346</v>
      </c>
      <c r="AC72" s="134">
        <v>10.720400738667488</v>
      </c>
      <c r="AD72" s="134">
        <v>14.778562938506797</v>
      </c>
      <c r="AE72" s="134">
        <v>18.307161160359939</v>
      </c>
      <c r="AF72" s="134">
        <v>18.02094629447258</v>
      </c>
      <c r="AG72" s="134">
        <v>17.1224478490258</v>
      </c>
      <c r="AH72" s="134">
        <v>14.44628853261624</v>
      </c>
      <c r="AI72" s="134">
        <v>12.85266736887513</v>
      </c>
      <c r="AJ72" s="134">
        <v>10.321455507073891</v>
      </c>
      <c r="AK72" s="134">
        <v>8.2167794754572228</v>
      </c>
      <c r="AL72" s="134">
        <v>7.9117501898886538</v>
      </c>
      <c r="AM72" s="134">
        <v>8.0062685440101991</v>
      </c>
      <c r="AN72" s="140">
        <f>AB82</f>
        <v>7.2105385376245481</v>
      </c>
    </row>
    <row r="73" spans="1:40" x14ac:dyDescent="0.2">
      <c r="A73" s="249"/>
      <c r="B73" s="132" t="s">
        <v>33</v>
      </c>
      <c r="C73" s="134">
        <v>11.740406136581237</v>
      </c>
      <c r="D73" s="134">
        <v>11.715581924725237</v>
      </c>
      <c r="E73" s="134">
        <v>11.441973173042168</v>
      </c>
      <c r="F73" s="134">
        <v>11.211013606721906</v>
      </c>
      <c r="G73" s="134">
        <v>11.537447956487117</v>
      </c>
      <c r="H73" s="134">
        <v>11.754868536283249</v>
      </c>
      <c r="I73" s="134">
        <v>11.95087234260413</v>
      </c>
      <c r="J73" s="134">
        <v>11.671516274752001</v>
      </c>
      <c r="K73" s="134">
        <v>11.494557414735588</v>
      </c>
      <c r="L73" s="134">
        <v>11.649406197913679</v>
      </c>
      <c r="M73" s="134">
        <v>10.748918939394308</v>
      </c>
      <c r="N73" s="134">
        <v>10.061974072203418</v>
      </c>
      <c r="O73" s="134">
        <v>10.428689829896918</v>
      </c>
      <c r="P73" s="134">
        <v>11.984401202316782</v>
      </c>
      <c r="Q73" s="134">
        <v>13.31048862845647</v>
      </c>
      <c r="R73" s="134">
        <v>14.658645696613799</v>
      </c>
      <c r="S73" s="134">
        <v>14.824936649806581</v>
      </c>
      <c r="T73" s="134">
        <v>15.298508423645774</v>
      </c>
      <c r="U73" s="134">
        <v>15.83819240830827</v>
      </c>
      <c r="V73" s="134">
        <v>16.086325290395905</v>
      </c>
      <c r="W73" s="134">
        <v>16.509056424334275</v>
      </c>
      <c r="X73" s="134">
        <v>17.341069274233362</v>
      </c>
      <c r="Y73" s="134">
        <v>16.816807449423948</v>
      </c>
      <c r="Z73" s="134">
        <v>16.444722053982943</v>
      </c>
      <c r="AA73" s="134">
        <v>16.024708009896766</v>
      </c>
      <c r="AB73" s="134">
        <v>16.455467805795358</v>
      </c>
      <c r="AC73" s="134">
        <v>16.183081360168593</v>
      </c>
      <c r="AD73" s="134">
        <v>20.390916945870512</v>
      </c>
      <c r="AE73" s="134">
        <v>20.928994736537568</v>
      </c>
      <c r="AF73" s="134">
        <v>20.70979024480145</v>
      </c>
      <c r="AG73" s="134">
        <v>20.2101179663401</v>
      </c>
      <c r="AH73" s="134">
        <v>18.400035810971101</v>
      </c>
      <c r="AI73" s="134">
        <v>16.721465290717436</v>
      </c>
      <c r="AJ73" s="134">
        <v>14.872608065564213</v>
      </c>
      <c r="AK73" s="134">
        <v>13.790789578763594</v>
      </c>
      <c r="AL73" s="134">
        <v>14.457379586216804</v>
      </c>
      <c r="AM73" s="134">
        <v>14.725010960602418</v>
      </c>
      <c r="AN73" s="140">
        <f>AC82</f>
        <v>13.942156603745808</v>
      </c>
    </row>
    <row r="74" spans="1:40" x14ac:dyDescent="0.2">
      <c r="A74" s="243" t="s">
        <v>97</v>
      </c>
      <c r="B74" s="133" t="s">
        <v>95</v>
      </c>
      <c r="C74" s="134">
        <v>10.5931183429909</v>
      </c>
      <c r="D74" s="134">
        <v>10.6283419507168</v>
      </c>
      <c r="E74" s="134">
        <v>10.5532538973898</v>
      </c>
      <c r="F74" s="134">
        <v>10.5958252382437</v>
      </c>
      <c r="G74" s="134">
        <v>10.5803580631903</v>
      </c>
      <c r="H74" s="134">
        <v>10.5736165961097</v>
      </c>
      <c r="I74" s="134">
        <v>10.576776300882999</v>
      </c>
      <c r="J74" s="134">
        <v>10.745287229590099</v>
      </c>
      <c r="K74" s="134">
        <v>10.7823996855217</v>
      </c>
      <c r="L74" s="134">
        <v>11.1612597145258</v>
      </c>
      <c r="M74" s="134">
        <v>11.691959834594799</v>
      </c>
      <c r="N74" s="134">
        <v>12.133351648725601</v>
      </c>
      <c r="O74" s="134">
        <v>12.864089595155299</v>
      </c>
      <c r="P74" s="134">
        <v>13.467862170574016</v>
      </c>
      <c r="Q74" s="134">
        <v>13.65</v>
      </c>
      <c r="R74" s="134">
        <v>14.3194947197393</v>
      </c>
      <c r="S74" s="134">
        <v>14.489678274323165</v>
      </c>
      <c r="T74" s="134">
        <v>14.497532093980903</v>
      </c>
      <c r="U74" s="134">
        <v>14.534879465124007</v>
      </c>
      <c r="V74" s="134">
        <v>14.907926347498652</v>
      </c>
      <c r="W74" s="134">
        <v>15.55919944649669</v>
      </c>
      <c r="X74" s="134">
        <v>15.950485408652877</v>
      </c>
      <c r="Y74" s="134">
        <v>16.222896136165261</v>
      </c>
      <c r="Z74" s="134">
        <v>16.196850611828932</v>
      </c>
      <c r="AA74" s="134">
        <v>15.940963848268487</v>
      </c>
      <c r="AB74" s="134">
        <v>15.803834381069992</v>
      </c>
      <c r="AC74" s="134">
        <v>15.49015867910313</v>
      </c>
      <c r="AD74" s="134">
        <v>16.39113784245751</v>
      </c>
      <c r="AE74" s="134">
        <v>17.135882473573542</v>
      </c>
      <c r="AF74" s="134">
        <v>17.578491089198007</v>
      </c>
      <c r="AG74" s="134">
        <v>17.9456245372441</v>
      </c>
      <c r="AH74" s="134">
        <v>17.857657647392745</v>
      </c>
      <c r="AI74" s="134">
        <v>17.439039117695255</v>
      </c>
      <c r="AJ74" s="134">
        <v>16.767081360994496</v>
      </c>
      <c r="AK74" s="134">
        <v>16.123533022791779</v>
      </c>
      <c r="AL74" s="134">
        <v>15.484846616907292</v>
      </c>
      <c r="AM74" s="134">
        <v>15.032906760060621</v>
      </c>
      <c r="AN74" s="134">
        <f>Вкл.ФЛ.все!AM26</f>
        <v>14.897417329676417</v>
      </c>
    </row>
    <row r="75" spans="1:40" x14ac:dyDescent="0.2">
      <c r="A75" s="243"/>
      <c r="B75" s="133" t="s">
        <v>31</v>
      </c>
      <c r="C75" s="134">
        <v>1.5903880829449599</v>
      </c>
      <c r="D75" s="134">
        <v>1.5871637392636</v>
      </c>
      <c r="E75" s="134">
        <v>1.5597548833557699</v>
      </c>
      <c r="F75" s="134">
        <v>1.5108308833267099</v>
      </c>
      <c r="G75" s="134">
        <v>1.5340293968621299</v>
      </c>
      <c r="H75" s="134">
        <v>1.5224179140526899</v>
      </c>
      <c r="I75" s="134">
        <v>1.52089341398072</v>
      </c>
      <c r="J75" s="134">
        <v>1.5375760847917901</v>
      </c>
      <c r="K75" s="134">
        <v>1.5532759460296</v>
      </c>
      <c r="L75" s="134">
        <v>1.6353135861921</v>
      </c>
      <c r="M75" s="134">
        <v>1.6723533928029699</v>
      </c>
      <c r="N75" s="134">
        <v>1.6839234400173899</v>
      </c>
      <c r="O75" s="134">
        <v>1.71529843772667</v>
      </c>
      <c r="P75" s="134">
        <v>1.7259211265977175</v>
      </c>
      <c r="Q75" s="134">
        <v>1.71</v>
      </c>
      <c r="R75" s="134">
        <v>1.72416427594273</v>
      </c>
      <c r="S75" s="134">
        <v>1.7109778714318988</v>
      </c>
      <c r="T75" s="134">
        <v>1.713752526283002</v>
      </c>
      <c r="U75" s="134">
        <v>1.7159773856455403</v>
      </c>
      <c r="V75" s="134">
        <v>1.7672318687284387</v>
      </c>
      <c r="W75" s="134">
        <v>1.9139351123500923</v>
      </c>
      <c r="X75" s="134">
        <v>2.1529535306480172</v>
      </c>
      <c r="Y75" s="134">
        <v>2.3673678473583473</v>
      </c>
      <c r="Z75" s="134">
        <v>2.5387784653197669</v>
      </c>
      <c r="AA75" s="134">
        <v>2.6797999464412725</v>
      </c>
      <c r="AB75" s="134">
        <v>2.8097896463291256</v>
      </c>
      <c r="AC75" s="134">
        <v>2.8912630098311096</v>
      </c>
      <c r="AD75" s="134">
        <v>3.083363914698797</v>
      </c>
      <c r="AE75" s="134">
        <v>3.3689514619021721</v>
      </c>
      <c r="AF75" s="134">
        <v>3.615416955989152</v>
      </c>
      <c r="AG75" s="134">
        <v>3.8581503354061799</v>
      </c>
      <c r="AH75" s="134">
        <v>4.0586356124364658</v>
      </c>
      <c r="AI75" s="134">
        <v>4.221610790932111</v>
      </c>
      <c r="AJ75" s="134">
        <v>4.2044865429167269</v>
      </c>
      <c r="AK75" s="134">
        <v>4.1142652363284586</v>
      </c>
      <c r="AL75" s="134">
        <v>3.993040276443987</v>
      </c>
      <c r="AM75" s="134">
        <v>3.8829887703658916</v>
      </c>
      <c r="AN75" s="134">
        <f>Вкл.ФЛ.все!BZ26</f>
        <v>3.7778877294128446</v>
      </c>
    </row>
    <row r="78" spans="1:40" ht="13.5" thickBot="1" x14ac:dyDescent="0.25">
      <c r="AB78" s="135" t="s">
        <v>98</v>
      </c>
      <c r="AC78" s="135" t="s">
        <v>99</v>
      </c>
      <c r="AD78" s="135"/>
      <c r="AE78" s="135"/>
      <c r="AF78" s="135"/>
      <c r="AG78" s="135"/>
      <c r="AH78" s="135"/>
      <c r="AI78" s="135"/>
    </row>
    <row r="79" spans="1:40" ht="21" x14ac:dyDescent="0.2">
      <c r="AA79" s="118" t="s">
        <v>90</v>
      </c>
      <c r="AB79" s="119">
        <f>[1]s01KDR1707!P97</f>
        <v>2.5792624090829661</v>
      </c>
      <c r="AC79" s="120">
        <f>[1]s01KDR1707!X97</f>
        <v>9.0728042536919489</v>
      </c>
      <c r="AD79" s="146"/>
      <c r="AE79" s="146"/>
      <c r="AF79" s="146"/>
      <c r="AG79" s="146"/>
      <c r="AH79" s="146"/>
      <c r="AI79" s="146"/>
    </row>
    <row r="80" spans="1:40" ht="21" x14ac:dyDescent="0.2">
      <c r="AA80" s="121" t="s">
        <v>91</v>
      </c>
      <c r="AB80" s="141">
        <f>[1]s01KDR1707!P98</f>
        <v>1.6899285908430142</v>
      </c>
      <c r="AC80" s="142">
        <f>[1]s01KDR1707!X98</f>
        <v>5.2582360507715746</v>
      </c>
      <c r="AD80" s="147"/>
      <c r="AE80" s="147"/>
      <c r="AF80" s="147"/>
      <c r="AG80" s="147"/>
      <c r="AH80" s="147"/>
      <c r="AI80" s="147"/>
    </row>
    <row r="81" spans="27:35" ht="31.5" x14ac:dyDescent="0.2">
      <c r="AA81" s="121" t="s">
        <v>92</v>
      </c>
      <c r="AB81" s="117">
        <f>[1]s01KDR1707!P99</f>
        <v>2.0917362069608538</v>
      </c>
      <c r="AC81" s="122">
        <f>[1]s01KDR1707!X99</f>
        <v>5.7345965138697608</v>
      </c>
      <c r="AD81" s="146"/>
      <c r="AE81" s="146"/>
      <c r="AF81" s="146"/>
      <c r="AG81" s="146"/>
      <c r="AH81" s="146"/>
      <c r="AI81" s="146"/>
    </row>
    <row r="82" spans="27:35" ht="21.75" thickBot="1" x14ac:dyDescent="0.25">
      <c r="AA82" s="123" t="s">
        <v>27</v>
      </c>
      <c r="AB82" s="143">
        <f>[1]s01KDR1707!P100</f>
        <v>7.2105385376245481</v>
      </c>
      <c r="AC82" s="144">
        <f>[1]s01KDR1707!X100</f>
        <v>13.942156603745808</v>
      </c>
      <c r="AD82" s="147"/>
      <c r="AE82" s="147"/>
      <c r="AF82" s="147"/>
      <c r="AG82" s="147"/>
      <c r="AH82" s="147"/>
      <c r="AI82" s="147"/>
    </row>
  </sheetData>
  <mergeCells count="7">
    <mergeCell ref="A1:AL1"/>
    <mergeCell ref="A74:A75"/>
    <mergeCell ref="AA2:AL2"/>
    <mergeCell ref="A58:A64"/>
    <mergeCell ref="A67:A73"/>
    <mergeCell ref="B2:Y2"/>
    <mergeCell ref="A65:A66"/>
  </mergeCells>
  <printOptions horizontalCentered="1"/>
  <pageMargins left="0.25" right="0.25" top="0.75" bottom="0.75" header="0.3" footer="0.3"/>
  <pageSetup paperSize="9"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N80"/>
  <sheetViews>
    <sheetView view="pageBreakPreview" topLeftCell="A13" zoomScaleNormal="100" zoomScaleSheetLayoutView="100" workbookViewId="0">
      <selection sqref="A1:AL57"/>
    </sheetView>
  </sheetViews>
  <sheetFormatPr defaultRowHeight="12.75" outlineLevelCol="1" x14ac:dyDescent="0.2"/>
  <cols>
    <col min="1" max="1" width="8.85546875" customWidth="1"/>
    <col min="2" max="2" width="13.7109375" customWidth="1"/>
    <col min="3" max="6" width="0" hidden="1" customWidth="1" outlineLevel="1"/>
    <col min="7" max="13" width="0" hidden="1" customWidth="1" outlineLevel="1" collapsed="1"/>
    <col min="14" max="15" width="10.85546875" hidden="1" customWidth="1" outlineLevel="1" collapsed="1"/>
    <col min="16" max="16" width="10.42578125" hidden="1" customWidth="1" outlineLevel="1" collapsed="1"/>
    <col min="17" max="17" width="10.28515625" hidden="1" customWidth="1" outlineLevel="1" collapsed="1"/>
    <col min="18" max="18" width="10.28515625" customWidth="1" collapsed="1"/>
    <col min="19" max="25" width="10.28515625" customWidth="1"/>
    <col min="26" max="26" width="9.140625" customWidth="1"/>
    <col min="27" max="28" width="10.7109375" customWidth="1"/>
    <col min="29" max="38" width="10.140625" customWidth="1"/>
  </cols>
  <sheetData>
    <row r="1" spans="1:38" ht="44.25" customHeight="1" thickBot="1" x14ac:dyDescent="0.25">
      <c r="A1" s="242" t="s">
        <v>125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</row>
    <row r="2" spans="1:38" s="1" customFormat="1" ht="24.6" customHeight="1" x14ac:dyDescent="0.4">
      <c r="A2" s="38"/>
      <c r="B2" s="263" t="s">
        <v>93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3"/>
      <c r="AA2" s="257" t="s">
        <v>94</v>
      </c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9"/>
    </row>
    <row r="3" spans="1:38" x14ac:dyDescent="0.2">
      <c r="A3" s="24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5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2"/>
    </row>
    <row r="4" spans="1:38" x14ac:dyDescent="0.2">
      <c r="A4" s="24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5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2"/>
    </row>
    <row r="5" spans="1:38" x14ac:dyDescent="0.2">
      <c r="A5" s="24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5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2"/>
    </row>
    <row r="6" spans="1:38" x14ac:dyDescent="0.2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5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2"/>
    </row>
    <row r="7" spans="1:38" x14ac:dyDescent="0.2">
      <c r="A7" s="2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5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2"/>
    </row>
    <row r="8" spans="1:38" x14ac:dyDescent="0.2">
      <c r="A8" s="24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2"/>
    </row>
    <row r="9" spans="1:38" x14ac:dyDescent="0.2">
      <c r="A9" s="24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2"/>
    </row>
    <row r="10" spans="1:38" x14ac:dyDescent="0.2">
      <c r="A10" s="24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5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2"/>
    </row>
    <row r="11" spans="1:38" x14ac:dyDescent="0.2">
      <c r="A11" s="24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5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2"/>
    </row>
    <row r="12" spans="1:38" x14ac:dyDescent="0.2">
      <c r="A12" s="2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5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2"/>
    </row>
    <row r="13" spans="1:38" x14ac:dyDescent="0.2">
      <c r="A13" s="24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5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2"/>
    </row>
    <row r="14" spans="1:38" x14ac:dyDescent="0.2">
      <c r="A14" s="24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5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2"/>
    </row>
    <row r="15" spans="1:38" x14ac:dyDescent="0.2">
      <c r="A15" s="2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5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2"/>
    </row>
    <row r="16" spans="1:38" x14ac:dyDescent="0.2">
      <c r="A16" s="24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5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2"/>
    </row>
    <row r="17" spans="1:38" x14ac:dyDescent="0.2">
      <c r="A17" s="24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5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2"/>
    </row>
    <row r="18" spans="1:38" x14ac:dyDescent="0.2">
      <c r="A18" s="24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5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2"/>
    </row>
    <row r="19" spans="1:38" x14ac:dyDescent="0.2">
      <c r="A19" s="24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5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2"/>
    </row>
    <row r="20" spans="1:38" x14ac:dyDescent="0.2">
      <c r="A20" s="24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5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2"/>
    </row>
    <row r="21" spans="1:38" x14ac:dyDescent="0.2">
      <c r="A21" s="2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5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2"/>
    </row>
    <row r="22" spans="1:38" x14ac:dyDescent="0.2">
      <c r="A22" s="2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5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2"/>
    </row>
    <row r="23" spans="1:38" x14ac:dyDescent="0.2">
      <c r="A23" s="24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5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2"/>
    </row>
    <row r="24" spans="1:38" x14ac:dyDescent="0.2">
      <c r="A24" s="24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5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2"/>
    </row>
    <row r="25" spans="1:38" x14ac:dyDescent="0.2">
      <c r="A25" s="24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5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2"/>
    </row>
    <row r="26" spans="1:38" x14ac:dyDescent="0.2">
      <c r="A26" s="24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5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2"/>
    </row>
    <row r="27" spans="1:38" x14ac:dyDescent="0.2">
      <c r="A27" s="24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5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2"/>
    </row>
    <row r="28" spans="1:38" x14ac:dyDescent="0.2">
      <c r="A28" s="24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5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2"/>
    </row>
    <row r="29" spans="1:38" x14ac:dyDescent="0.2">
      <c r="A29" s="2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5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2"/>
    </row>
    <row r="30" spans="1:38" x14ac:dyDescent="0.2">
      <c r="A30" s="24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5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2"/>
    </row>
    <row r="31" spans="1:38" x14ac:dyDescent="0.2">
      <c r="A31" s="24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5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2"/>
    </row>
    <row r="32" spans="1:38" x14ac:dyDescent="0.2">
      <c r="A32" s="24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5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2"/>
    </row>
    <row r="33" spans="1:38" x14ac:dyDescent="0.2">
      <c r="A33" s="2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5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2"/>
    </row>
    <row r="34" spans="1:38" x14ac:dyDescent="0.2">
      <c r="A34" s="2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5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2"/>
    </row>
    <row r="35" spans="1:38" x14ac:dyDescent="0.2">
      <c r="A35" s="24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5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2"/>
    </row>
    <row r="36" spans="1:38" x14ac:dyDescent="0.2">
      <c r="A36" s="2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5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2"/>
    </row>
    <row r="37" spans="1:38" x14ac:dyDescent="0.2">
      <c r="A37" s="24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5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2"/>
    </row>
    <row r="38" spans="1:38" x14ac:dyDescent="0.2">
      <c r="A38" s="24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5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2"/>
    </row>
    <row r="39" spans="1:38" x14ac:dyDescent="0.2">
      <c r="A39" s="24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5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2"/>
    </row>
    <row r="40" spans="1:38" x14ac:dyDescent="0.2">
      <c r="A40" s="24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5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2"/>
    </row>
    <row r="41" spans="1:38" x14ac:dyDescent="0.2">
      <c r="A41" s="24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5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2"/>
    </row>
    <row r="42" spans="1:38" x14ac:dyDescent="0.2">
      <c r="A42" s="24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5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2"/>
    </row>
    <row r="43" spans="1:38" x14ac:dyDescent="0.2">
      <c r="A43" s="2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5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2"/>
    </row>
    <row r="44" spans="1:38" x14ac:dyDescent="0.2">
      <c r="A44" s="24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5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2"/>
    </row>
    <row r="45" spans="1:38" x14ac:dyDescent="0.2">
      <c r="A45" s="24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5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2"/>
    </row>
    <row r="46" spans="1:38" x14ac:dyDescent="0.2">
      <c r="A46" s="24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5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2"/>
    </row>
    <row r="47" spans="1:38" x14ac:dyDescent="0.2">
      <c r="A47" s="24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5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2"/>
    </row>
    <row r="48" spans="1:38" x14ac:dyDescent="0.2">
      <c r="A48" s="24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5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2"/>
    </row>
    <row r="49" spans="1:40" x14ac:dyDescent="0.2">
      <c r="A49" s="24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5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2"/>
    </row>
    <row r="50" spans="1:40" x14ac:dyDescent="0.2">
      <c r="A50" s="24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5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2"/>
    </row>
    <row r="51" spans="1:40" x14ac:dyDescent="0.2">
      <c r="A51" s="24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5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2"/>
    </row>
    <row r="52" spans="1:40" x14ac:dyDescent="0.2">
      <c r="A52" s="24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5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2"/>
    </row>
    <row r="53" spans="1:40" x14ac:dyDescent="0.2">
      <c r="A53" s="24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5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2"/>
    </row>
    <row r="54" spans="1:40" x14ac:dyDescent="0.2">
      <c r="A54" s="24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5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2"/>
    </row>
    <row r="55" spans="1:40" x14ac:dyDescent="0.2">
      <c r="A55" s="24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5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2"/>
    </row>
    <row r="56" spans="1:40" ht="11.45" customHeight="1" x14ac:dyDescent="0.2">
      <c r="A56" s="24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5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2"/>
    </row>
    <row r="57" spans="1:40" s="155" customFormat="1" ht="12" customHeight="1" thickBot="1" x14ac:dyDescent="0.3">
      <c r="A57" s="150"/>
      <c r="B57" s="151" t="s">
        <v>106</v>
      </c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2"/>
      <c r="AA57" s="153"/>
      <c r="AB57" s="153" t="s">
        <v>106</v>
      </c>
      <c r="AC57" s="153"/>
      <c r="AD57" s="153"/>
      <c r="AE57" s="153"/>
      <c r="AF57" s="153"/>
      <c r="AG57" s="153"/>
      <c r="AH57" s="153"/>
      <c r="AI57" s="153"/>
      <c r="AJ57" s="153"/>
      <c r="AK57" s="153"/>
      <c r="AL57" s="154"/>
    </row>
    <row r="59" spans="1:40" x14ac:dyDescent="0.2">
      <c r="A59" s="12"/>
      <c r="B59" s="12" t="s">
        <v>54</v>
      </c>
      <c r="C59" s="11" t="s">
        <v>55</v>
      </c>
      <c r="D59" s="11" t="s">
        <v>35</v>
      </c>
      <c r="E59" s="11" t="s">
        <v>36</v>
      </c>
      <c r="F59" s="11" t="s">
        <v>37</v>
      </c>
      <c r="G59" s="11" t="s">
        <v>38</v>
      </c>
      <c r="H59" s="11" t="s">
        <v>39</v>
      </c>
      <c r="I59" s="11" t="s">
        <v>40</v>
      </c>
      <c r="J59" s="11" t="s">
        <v>41</v>
      </c>
      <c r="K59" s="11" t="s">
        <v>42</v>
      </c>
      <c r="L59" s="11" t="s">
        <v>43</v>
      </c>
      <c r="M59" s="11" t="s">
        <v>44</v>
      </c>
      <c r="N59" s="11" t="s">
        <v>45</v>
      </c>
      <c r="O59" s="11" t="s">
        <v>34</v>
      </c>
      <c r="P59" s="11" t="s">
        <v>89</v>
      </c>
      <c r="Q59" s="11" t="s">
        <v>103</v>
      </c>
      <c r="R59" s="11" t="s">
        <v>104</v>
      </c>
      <c r="S59" s="11" t="s">
        <v>38</v>
      </c>
      <c r="T59" s="11" t="s">
        <v>105</v>
      </c>
      <c r="U59" s="11" t="s">
        <v>107</v>
      </c>
      <c r="V59" s="11" t="s">
        <v>108</v>
      </c>
      <c r="W59" s="11" t="s">
        <v>109</v>
      </c>
      <c r="X59" s="11" t="s">
        <v>111</v>
      </c>
      <c r="Y59" s="11" t="s">
        <v>112</v>
      </c>
      <c r="Z59" s="11" t="s">
        <v>113</v>
      </c>
      <c r="AA59" s="11" t="s">
        <v>114</v>
      </c>
      <c r="AB59" s="11" t="s">
        <v>115</v>
      </c>
      <c r="AC59" s="11" t="s">
        <v>117</v>
      </c>
      <c r="AD59" s="11" t="s">
        <v>118</v>
      </c>
      <c r="AE59" s="11" t="s">
        <v>119</v>
      </c>
      <c r="AF59" s="11" t="s">
        <v>122</v>
      </c>
      <c r="AG59" s="11" t="s">
        <v>130</v>
      </c>
      <c r="AH59" s="11" t="s">
        <v>133</v>
      </c>
      <c r="AI59" s="11" t="s">
        <v>174</v>
      </c>
      <c r="AJ59" s="11" t="s">
        <v>175</v>
      </c>
      <c r="AK59" s="11" t="s">
        <v>176</v>
      </c>
      <c r="AL59" s="11" t="s">
        <v>177</v>
      </c>
      <c r="AM59" s="11" t="s">
        <v>184</v>
      </c>
      <c r="AN59" s="159" t="s">
        <v>185</v>
      </c>
    </row>
    <row r="60" spans="1:40" x14ac:dyDescent="0.2">
      <c r="A60" s="260" t="s">
        <v>100</v>
      </c>
      <c r="B60" s="9" t="s">
        <v>29</v>
      </c>
      <c r="C60" s="75"/>
      <c r="D60" s="75">
        <v>3.60915844717446</v>
      </c>
      <c r="E60" s="75">
        <v>3.57067816238651</v>
      </c>
      <c r="F60" s="75">
        <v>5.14289854447249</v>
      </c>
      <c r="G60" s="75">
        <v>4.62932371108678</v>
      </c>
      <c r="H60" s="75">
        <v>4.9152715486711998</v>
      </c>
      <c r="I60" s="75">
        <v>6.3206773880269997</v>
      </c>
      <c r="J60" s="75">
        <v>5.6907910448256196</v>
      </c>
      <c r="K60" s="75">
        <v>5.3466337295039699</v>
      </c>
      <c r="L60" s="75">
        <v>5.49910407157597</v>
      </c>
      <c r="M60" s="75">
        <v>6.7455445398006004</v>
      </c>
      <c r="N60" s="75">
        <v>5.0238340129993997</v>
      </c>
      <c r="O60" s="75">
        <v>5.1172425188668003</v>
      </c>
      <c r="P60" s="75">
        <v>3.8795883745567945</v>
      </c>
      <c r="Q60" s="75">
        <v>5.7710217587515622</v>
      </c>
      <c r="R60" s="75">
        <v>6.7532677030960304</v>
      </c>
      <c r="S60" s="75">
        <v>5.4006879010210387</v>
      </c>
      <c r="T60" s="75">
        <v>5.2555598143742284</v>
      </c>
      <c r="U60" s="75">
        <v>6.4478337551461999</v>
      </c>
      <c r="V60" s="75">
        <v>7.1622325271618257</v>
      </c>
      <c r="W60" s="75">
        <v>7.6231042017302277</v>
      </c>
      <c r="X60" s="75">
        <v>8.3688193167668175</v>
      </c>
      <c r="Y60" s="75">
        <v>5.6626651208584873</v>
      </c>
      <c r="Z60" s="75">
        <v>5.454858893853479</v>
      </c>
      <c r="AA60" s="75">
        <v>9.9320472520940282</v>
      </c>
      <c r="AB60" s="75">
        <v>7.4920242373873664</v>
      </c>
      <c r="AC60" s="75">
        <v>6.8241111910387682</v>
      </c>
      <c r="AD60" s="75">
        <v>7.2507633630338857</v>
      </c>
      <c r="AE60" s="75">
        <v>12.217695744700199</v>
      </c>
      <c r="AF60" s="75">
        <v>6.2987364725206287</v>
      </c>
      <c r="AG60" s="75">
        <v>6.02288000456823</v>
      </c>
      <c r="AH60" s="75">
        <v>10.95505016607739</v>
      </c>
      <c r="AI60" s="75">
        <v>5.6137175850533039</v>
      </c>
      <c r="AJ60" s="75">
        <v>6.1051819301707493</v>
      </c>
      <c r="AK60" s="75">
        <v>5.2850867931399579</v>
      </c>
      <c r="AL60" s="75">
        <v>5.2312981832531653</v>
      </c>
      <c r="AM60" s="75">
        <v>5.4808059226728014</v>
      </c>
      <c r="AN60" s="75">
        <f>Кр.ЮЛ.!BZ26</f>
        <v>4.4850681162051158</v>
      </c>
    </row>
    <row r="61" spans="1:40" x14ac:dyDescent="0.2">
      <c r="A61" s="261"/>
      <c r="B61" s="9" t="s">
        <v>30</v>
      </c>
      <c r="C61" s="13">
        <v>10.762311376821891</v>
      </c>
      <c r="D61" s="13">
        <v>10.941716410537399</v>
      </c>
      <c r="E61" s="13">
        <v>10.7834140453337</v>
      </c>
      <c r="F61" s="13">
        <v>10.929383559680801</v>
      </c>
      <c r="G61" s="13">
        <v>11.157590293159799</v>
      </c>
      <c r="H61" s="13">
        <v>11.310752870475399</v>
      </c>
      <c r="I61" s="13">
        <v>11.1688290583156</v>
      </c>
      <c r="J61" s="13">
        <v>11.2206446642261</v>
      </c>
      <c r="K61" s="13">
        <v>10.934401192507799</v>
      </c>
      <c r="L61" s="13">
        <v>11.120410925777501</v>
      </c>
      <c r="M61" s="13">
        <v>11.481617232096101</v>
      </c>
      <c r="N61" s="13">
        <v>11.2627238963845</v>
      </c>
      <c r="O61" s="13">
        <v>11.367841245134851</v>
      </c>
      <c r="P61" s="13">
        <v>11.530398163018084</v>
      </c>
      <c r="Q61" s="13">
        <v>11.455880562855119</v>
      </c>
      <c r="R61" s="13">
        <v>11.903952204403801</v>
      </c>
      <c r="S61" s="13">
        <v>12.445735743610811</v>
      </c>
      <c r="T61" s="13">
        <v>12.620595941616372</v>
      </c>
      <c r="U61" s="13">
        <v>12.946549442060547</v>
      </c>
      <c r="V61" s="13">
        <v>13.182186228405149</v>
      </c>
      <c r="W61" s="13">
        <v>13.667379170106976</v>
      </c>
      <c r="X61" s="13">
        <v>13.632983271079448</v>
      </c>
      <c r="Y61" s="13">
        <v>13.790495925512637</v>
      </c>
      <c r="Z61" s="13">
        <v>13.905773599226393</v>
      </c>
      <c r="AA61" s="13">
        <v>13.923507424643345</v>
      </c>
      <c r="AB61" s="13">
        <v>13.440493916798793</v>
      </c>
      <c r="AC61" s="13">
        <v>13.080722764996141</v>
      </c>
      <c r="AD61" s="13">
        <v>19.056727658268649</v>
      </c>
      <c r="AE61" s="13">
        <v>20.248468966259704</v>
      </c>
      <c r="AF61" s="13">
        <v>19.963536264749365</v>
      </c>
      <c r="AG61" s="13">
        <v>19.610833010981299</v>
      </c>
      <c r="AH61" s="13">
        <v>17.440499538920111</v>
      </c>
      <c r="AI61" s="13">
        <v>15.877339258703714</v>
      </c>
      <c r="AJ61" s="13">
        <v>14.156624174878075</v>
      </c>
      <c r="AK61" s="13">
        <v>12.300439926396052</v>
      </c>
      <c r="AL61" s="13">
        <v>11.227104231326141</v>
      </c>
      <c r="AM61" s="13">
        <v>10.201223257622928</v>
      </c>
      <c r="AN61" s="13">
        <f>Кр.ЮЛ.!AM26</f>
        <v>9.9730684237736114</v>
      </c>
    </row>
    <row r="62" spans="1:40" x14ac:dyDescent="0.2">
      <c r="A62" s="261"/>
      <c r="B62" s="2" t="s">
        <v>126</v>
      </c>
      <c r="C62" s="103"/>
      <c r="D62" s="103">
        <v>4.6140980650183199</v>
      </c>
      <c r="E62" s="103">
        <v>4.7411683993996299</v>
      </c>
      <c r="F62" s="103">
        <v>5.0323738735512196</v>
      </c>
      <c r="G62" s="103">
        <v>5.1935912906311001</v>
      </c>
      <c r="H62" s="103">
        <v>5.6193549381850296</v>
      </c>
      <c r="I62" s="103">
        <v>5.3585863486834002</v>
      </c>
      <c r="J62" s="103">
        <v>5.3864736421162602</v>
      </c>
      <c r="K62" s="103">
        <v>5.3641131702314899</v>
      </c>
      <c r="L62" s="103">
        <v>5.6245498731357504</v>
      </c>
      <c r="M62" s="103">
        <v>5.2265113856729304</v>
      </c>
      <c r="N62" s="103">
        <v>5.9879870369525001</v>
      </c>
      <c r="O62" s="103">
        <v>6.0686206970599308</v>
      </c>
      <c r="P62" s="103">
        <v>6.0487286378014868</v>
      </c>
      <c r="Q62" s="103">
        <v>6.7372659232541254</v>
      </c>
      <c r="R62" s="103">
        <f>Кр.ЮЛ.скв!Q26</f>
        <v>9.5399999999999991</v>
      </c>
      <c r="S62" s="103">
        <f>Кр.ЮЛ.скв!R26</f>
        <v>9.52</v>
      </c>
      <c r="T62" s="103">
        <f>Кр.ЮЛ.скв!S26</f>
        <v>9.9</v>
      </c>
      <c r="U62" s="103">
        <f>Кр.ЮЛ.скв!T26</f>
        <v>10.039999999999999</v>
      </c>
      <c r="V62" s="103">
        <f>Кр.ЮЛ.скв!U26</f>
        <v>10.43</v>
      </c>
      <c r="W62" s="103">
        <f>Кр.ЮЛ.скв!V26</f>
        <v>11.29</v>
      </c>
      <c r="X62" s="103">
        <f>Кр.ЮЛ.скв!W26</f>
        <v>11.21</v>
      </c>
      <c r="Y62" s="103">
        <f>Кр.ЮЛ.скв!X26</f>
        <v>11.92</v>
      </c>
      <c r="Z62" s="103">
        <f>Кр.ЮЛ.скв!Y26</f>
        <v>11.54</v>
      </c>
      <c r="AA62" s="103">
        <f>Кр.ЮЛ.скв!Z26</f>
        <v>11.63</v>
      </c>
      <c r="AB62" s="103">
        <f>Кр.ЮЛ.скв!AA26</f>
        <v>12.3</v>
      </c>
      <c r="AC62" s="103">
        <f>Кр.ЮЛ.скв!AB26</f>
        <v>11.78</v>
      </c>
      <c r="AD62" s="103">
        <f>Кр.ЮЛ.скв!AC26</f>
        <v>26.29</v>
      </c>
      <c r="AE62" s="103">
        <f>Кр.ЮЛ.скв!AD26</f>
        <v>24.57</v>
      </c>
      <c r="AF62" s="103">
        <v>20.932065089877693</v>
      </c>
      <c r="AG62" s="103">
        <v>18.802048274790501</v>
      </c>
      <c r="AH62" s="103">
        <v>17.275064016816401</v>
      </c>
      <c r="AI62" s="103">
        <v>16.487414288330545</v>
      </c>
      <c r="AJ62" s="103">
        <v>15.09192385216579</v>
      </c>
      <c r="AK62" s="103">
        <v>14.292980523711424</v>
      </c>
      <c r="AL62" s="103">
        <v>12.952528173287243</v>
      </c>
      <c r="AM62" s="103">
        <v>12.34042410705317</v>
      </c>
      <c r="AN62" s="103">
        <f>Кр.ЮЛ.скв!AM26</f>
        <v>12.356698242615956</v>
      </c>
    </row>
    <row r="63" spans="1:40" x14ac:dyDescent="0.2">
      <c r="A63" s="261"/>
      <c r="B63" s="102" t="s">
        <v>31</v>
      </c>
      <c r="C63" s="103">
        <v>4.2285715686832992</v>
      </c>
      <c r="D63" s="103">
        <v>4.0021832067554604</v>
      </c>
      <c r="E63" s="103">
        <v>4.1603855411602897</v>
      </c>
      <c r="F63" s="103">
        <v>4.3010025869255202</v>
      </c>
      <c r="G63" s="103">
        <v>4.5722802129582698</v>
      </c>
      <c r="H63" s="103">
        <v>4.8674245863173002</v>
      </c>
      <c r="I63" s="103">
        <v>4.6995688820644297</v>
      </c>
      <c r="J63" s="103">
        <v>4.8341975633085399</v>
      </c>
      <c r="K63" s="103">
        <v>4.6876822653678802</v>
      </c>
      <c r="L63" s="103">
        <v>4.9265270576721303</v>
      </c>
      <c r="M63" s="103">
        <v>4.4916255119847897</v>
      </c>
      <c r="N63" s="103">
        <v>5.18683283532354</v>
      </c>
      <c r="O63" s="103">
        <v>5.1664082365257347</v>
      </c>
      <c r="P63" s="103">
        <v>5.2986764061793767</v>
      </c>
      <c r="Q63" s="103">
        <v>5.810871066979713</v>
      </c>
      <c r="R63" s="103">
        <v>5.4996065178215803</v>
      </c>
      <c r="S63" s="103">
        <v>5.4604197589154237</v>
      </c>
      <c r="T63" s="103">
        <v>5.5959930296136831</v>
      </c>
      <c r="U63" s="103">
        <v>5.5913252845656265</v>
      </c>
      <c r="V63" s="103">
        <v>5.977232003138476</v>
      </c>
      <c r="W63" s="103">
        <v>6.2753417885535692</v>
      </c>
      <c r="X63" s="103">
        <v>6.3483276984882711</v>
      </c>
      <c r="Y63" s="103">
        <v>6.3104520172495153</v>
      </c>
      <c r="Z63" s="103">
        <v>6.1397005065144361</v>
      </c>
      <c r="AA63" s="103">
        <v>6.566824511747841</v>
      </c>
      <c r="AB63" s="103">
        <v>6.5771136901640626</v>
      </c>
      <c r="AC63" s="103">
        <v>6.7038924597947025</v>
      </c>
      <c r="AD63" s="103">
        <v>8.1427616264458607</v>
      </c>
      <c r="AE63" s="103">
        <v>9.1419603025344642</v>
      </c>
      <c r="AF63" s="103">
        <v>9.0289014989201082</v>
      </c>
      <c r="AG63" s="103">
        <v>8.85194667118488</v>
      </c>
      <c r="AH63" s="103">
        <v>8.7307520112306722</v>
      </c>
      <c r="AI63" s="103">
        <v>9.6957305715844626</v>
      </c>
      <c r="AJ63" s="103">
        <v>9.621287089123479</v>
      </c>
      <c r="AK63" s="103">
        <v>8.8962000914343946</v>
      </c>
      <c r="AL63" s="103">
        <v>8.5271127364623496</v>
      </c>
      <c r="AM63" s="103">
        <v>7.8448137449177535</v>
      </c>
      <c r="AN63" s="103">
        <f>Кр.ЮЛ.скв!BZ26</f>
        <v>8.4490546267760624</v>
      </c>
    </row>
    <row r="64" spans="1:40" x14ac:dyDescent="0.2">
      <c r="A64" s="261"/>
      <c r="B64" s="132" t="s">
        <v>32</v>
      </c>
      <c r="C64" s="134">
        <v>10.997673779732521</v>
      </c>
      <c r="D64" s="134">
        <v>10.9770369339561</v>
      </c>
      <c r="E64" s="134">
        <v>10.9495673019264</v>
      </c>
      <c r="F64" s="134">
        <v>10.9291449564448</v>
      </c>
      <c r="G64" s="134">
        <v>11.234068063518601</v>
      </c>
      <c r="H64" s="134">
        <v>11.4134019412356</v>
      </c>
      <c r="I64" s="134">
        <v>11.5547787196949</v>
      </c>
      <c r="J64" s="134">
        <v>11.493466515828199</v>
      </c>
      <c r="K64" s="134">
        <v>11.1195087542274</v>
      </c>
      <c r="L64" s="134">
        <v>11.2126023239669</v>
      </c>
      <c r="M64" s="134">
        <v>12.0274787809585</v>
      </c>
      <c r="N64" s="134">
        <v>12.1930745714662</v>
      </c>
      <c r="O64" s="134">
        <v>11.8469114359737</v>
      </c>
      <c r="P64" s="134">
        <v>11.642270840357551</v>
      </c>
      <c r="Q64" s="134">
        <v>11.289386626799141</v>
      </c>
      <c r="R64" s="134">
        <v>12.096204986825001</v>
      </c>
      <c r="S64" s="134">
        <v>12.576139416709434</v>
      </c>
      <c r="T64" s="134">
        <v>12.689028654595797</v>
      </c>
      <c r="U64" s="134">
        <v>13.080829469373525</v>
      </c>
      <c r="V64" s="134">
        <v>13.392791127598739</v>
      </c>
      <c r="W64" s="134">
        <v>13.722681579153056</v>
      </c>
      <c r="X64" s="134">
        <v>13.81486092004489</v>
      </c>
      <c r="Y64" s="134">
        <v>13.909092319962584</v>
      </c>
      <c r="Z64" s="134">
        <v>14.04284896235337</v>
      </c>
      <c r="AA64" s="134">
        <v>13.967409951345438</v>
      </c>
      <c r="AB64" s="134">
        <v>13.558786465582656</v>
      </c>
      <c r="AC64" s="134">
        <v>13.568151651539356</v>
      </c>
      <c r="AD64" s="134">
        <v>18.605647866043014</v>
      </c>
      <c r="AE64" s="134">
        <v>19.478831826640519</v>
      </c>
      <c r="AF64" s="134">
        <v>19.633743267029107</v>
      </c>
      <c r="AG64" s="134">
        <v>19.2200431836958</v>
      </c>
      <c r="AH64" s="134">
        <v>17.34240200282575</v>
      </c>
      <c r="AI64" s="134">
        <v>15.504034206090827</v>
      </c>
      <c r="AJ64" s="134">
        <v>13.892836846438344</v>
      </c>
      <c r="AK64" s="134">
        <v>12.06356250379147</v>
      </c>
      <c r="AL64" s="134">
        <v>11.083769572503154</v>
      </c>
      <c r="AM64" s="134">
        <v>9.9928126449904173</v>
      </c>
      <c r="AN64" s="134">
        <f>AB78</f>
        <v>9.9255216533313337</v>
      </c>
    </row>
    <row r="65" spans="1:40" x14ac:dyDescent="0.2">
      <c r="A65" s="262"/>
      <c r="B65" s="132" t="s">
        <v>33</v>
      </c>
      <c r="C65" s="134">
        <v>10.557321389261478</v>
      </c>
      <c r="D65" s="134">
        <v>10.915609831428901</v>
      </c>
      <c r="E65" s="134">
        <v>10.682178221612199</v>
      </c>
      <c r="F65" s="134">
        <v>10.9295416517076</v>
      </c>
      <c r="G65" s="134">
        <v>11.091586891772501</v>
      </c>
      <c r="H65" s="134">
        <v>11.206791810678901</v>
      </c>
      <c r="I65" s="134">
        <v>10.8316689697673</v>
      </c>
      <c r="J65" s="134">
        <v>10.983217817204601</v>
      </c>
      <c r="K65" s="134">
        <v>10.7424672306249</v>
      </c>
      <c r="L65" s="134">
        <v>11.0126416848861</v>
      </c>
      <c r="M65" s="134">
        <v>11.036670792297301</v>
      </c>
      <c r="N65" s="134">
        <v>10.5774638710791</v>
      </c>
      <c r="O65" s="134">
        <v>10.885599894598</v>
      </c>
      <c r="P65" s="134">
        <v>11.314955792182621</v>
      </c>
      <c r="Q65" s="134">
        <v>11.764243896457041</v>
      </c>
      <c r="R65" s="134">
        <v>11.581168344688701</v>
      </c>
      <c r="S65" s="134">
        <v>12.234046487412009</v>
      </c>
      <c r="T65" s="134">
        <v>12.502269836434497</v>
      </c>
      <c r="U65" s="134">
        <v>12.727478449325018</v>
      </c>
      <c r="V65" s="134">
        <v>12.868592401551924</v>
      </c>
      <c r="W65" s="134">
        <v>13.575898711051288</v>
      </c>
      <c r="X65" s="134">
        <v>13.327964230309785</v>
      </c>
      <c r="Y65" s="134">
        <v>13.565836153473482</v>
      </c>
      <c r="Z65" s="134">
        <v>13.71033348757928</v>
      </c>
      <c r="AA65" s="134">
        <v>13.860252286336479</v>
      </c>
      <c r="AB65" s="134">
        <v>13.173164795388736</v>
      </c>
      <c r="AC65" s="134">
        <v>11.913508157136468</v>
      </c>
      <c r="AD65" s="134">
        <v>20.31863868212039</v>
      </c>
      <c r="AE65" s="134">
        <v>22.688162201686328</v>
      </c>
      <c r="AF65" s="134">
        <v>20.694365228267209</v>
      </c>
      <c r="AG65" s="134">
        <v>20.688528850590401</v>
      </c>
      <c r="AH65" s="134">
        <v>17.671632630870906</v>
      </c>
      <c r="AI65" s="134">
        <v>17.235969055613147</v>
      </c>
      <c r="AJ65" s="134">
        <v>14.769243876537844</v>
      </c>
      <c r="AK65" s="134">
        <v>12.850402109969441</v>
      </c>
      <c r="AL65" s="134">
        <v>11.560163046278333</v>
      </c>
      <c r="AM65" s="134">
        <v>10.623785950473975</v>
      </c>
      <c r="AN65" s="140">
        <f>AC78</f>
        <v>10.075463561698999</v>
      </c>
    </row>
    <row r="66" spans="1:40" x14ac:dyDescent="0.2">
      <c r="A66" s="243" t="s">
        <v>96</v>
      </c>
      <c r="B66" s="133" t="s">
        <v>95</v>
      </c>
      <c r="C66" s="134">
        <v>9.9668548745537002</v>
      </c>
      <c r="D66" s="134">
        <v>10.174492011246899</v>
      </c>
      <c r="E66" s="134">
        <v>10.188792197785499</v>
      </c>
      <c r="F66" s="134">
        <v>10.2076282318036</v>
      </c>
      <c r="G66" s="134">
        <v>10.276161429238501</v>
      </c>
      <c r="H66" s="134">
        <v>10.207068327922199</v>
      </c>
      <c r="I66" s="134">
        <v>10.019210360014</v>
      </c>
      <c r="J66" s="134">
        <v>9.9346327182125496</v>
      </c>
      <c r="K66" s="134">
        <v>10.031684399689601</v>
      </c>
      <c r="L66" s="134">
        <v>10.175559536995401</v>
      </c>
      <c r="M66" s="134">
        <v>10.367548907560201</v>
      </c>
      <c r="N66" s="134">
        <v>10.420529346574099</v>
      </c>
      <c r="O66" s="134">
        <v>10.453173497718501</v>
      </c>
      <c r="P66" s="134">
        <v>10.367459956293688</v>
      </c>
      <c r="Q66" s="134">
        <v>10.436089525826043</v>
      </c>
      <c r="R66" s="134">
        <v>10.5903357087149</v>
      </c>
      <c r="S66" s="134">
        <v>11.025565158353068</v>
      </c>
      <c r="T66" s="134">
        <v>11.51574933178888</v>
      </c>
      <c r="U66" s="134">
        <v>11.634630077752854</v>
      </c>
      <c r="V66" s="134">
        <v>11.930008912860256</v>
      </c>
      <c r="W66" s="134">
        <v>12.44249377669601</v>
      </c>
      <c r="X66" s="134">
        <v>12.550663193119414</v>
      </c>
      <c r="Y66" s="134">
        <v>12.707877512450956</v>
      </c>
      <c r="Z66" s="134">
        <v>12.824132529972694</v>
      </c>
      <c r="AA66" s="134">
        <v>12.903278017630816</v>
      </c>
      <c r="AB66" s="134">
        <v>12.905825370161738</v>
      </c>
      <c r="AC66" s="134">
        <v>13.015330179067064</v>
      </c>
      <c r="AD66" s="134">
        <v>15.71509820698839</v>
      </c>
      <c r="AE66" s="134">
        <v>17.069476028308554</v>
      </c>
      <c r="AF66" s="134">
        <v>17.620438064370205</v>
      </c>
      <c r="AG66" s="134">
        <v>17.784554657474999</v>
      </c>
      <c r="AH66" s="134">
        <v>17.454860361121703</v>
      </c>
      <c r="AI66" s="134">
        <v>16.748033655950788</v>
      </c>
      <c r="AJ66" s="134">
        <v>15.844855286689777</v>
      </c>
      <c r="AK66" s="134">
        <v>14.54378583522171</v>
      </c>
      <c r="AL66" s="134">
        <v>13.713132078964518</v>
      </c>
      <c r="AM66" s="134">
        <v>12.81873127384369</v>
      </c>
      <c r="AN66" s="140">
        <f>Кр.ЮЛ.все!AM26</f>
        <v>12.297725229426627</v>
      </c>
    </row>
    <row r="67" spans="1:40" x14ac:dyDescent="0.2">
      <c r="A67" s="243"/>
      <c r="B67" s="133" t="s">
        <v>31</v>
      </c>
      <c r="C67" s="134">
        <v>5.5840589706009744</v>
      </c>
      <c r="D67" s="134">
        <v>5.3835582989762507</v>
      </c>
      <c r="E67" s="134">
        <v>5.3738835755750767</v>
      </c>
      <c r="F67" s="134">
        <v>5.3436372624411383</v>
      </c>
      <c r="G67" s="134">
        <v>5.372489630948686</v>
      </c>
      <c r="H67" s="134">
        <v>5.4062870520101676</v>
      </c>
      <c r="I67" s="134">
        <v>5.4427832392892768</v>
      </c>
      <c r="J67" s="134">
        <v>5.4088348093598366</v>
      </c>
      <c r="K67" s="134">
        <v>5.4213874914071578</v>
      </c>
      <c r="L67" s="134">
        <v>5.4825175172505736</v>
      </c>
      <c r="M67" s="134">
        <v>5.4870428187233591</v>
      </c>
      <c r="N67" s="134">
        <v>5.4837565757738194</v>
      </c>
      <c r="O67" s="134">
        <v>5.4984636017049597</v>
      </c>
      <c r="P67" s="134">
        <v>5.5687908888423303</v>
      </c>
      <c r="Q67" s="134">
        <v>5.5738716817190381</v>
      </c>
      <c r="R67" s="134">
        <v>5.5729405003018</v>
      </c>
      <c r="S67" s="134">
        <v>5.6077710595653354</v>
      </c>
      <c r="T67" s="134">
        <v>5.6235479241045887</v>
      </c>
      <c r="U67" s="134">
        <v>5.6356377570550347</v>
      </c>
      <c r="V67" s="134">
        <v>5.7025325049354034</v>
      </c>
      <c r="W67" s="134">
        <v>5.8195852087027786</v>
      </c>
      <c r="X67" s="134">
        <v>5.9199926148188275</v>
      </c>
      <c r="Y67" s="134">
        <v>5.9962507804277028</v>
      </c>
      <c r="Z67" s="134">
        <v>6.0276910030456508</v>
      </c>
      <c r="AA67" s="134">
        <v>6.0735811108288482</v>
      </c>
      <c r="AB67" s="134">
        <v>6.1302488138482891</v>
      </c>
      <c r="AC67" s="134">
        <v>6.1876115495753652</v>
      </c>
      <c r="AD67" s="134">
        <v>6.2558609345901139</v>
      </c>
      <c r="AE67" s="134">
        <v>6.3740586270335511</v>
      </c>
      <c r="AF67" s="134">
        <v>6.4596695280177654</v>
      </c>
      <c r="AG67" s="134">
        <v>6.4780158467404698</v>
      </c>
      <c r="AH67" s="134">
        <v>6.6274608393064804</v>
      </c>
      <c r="AI67" s="134">
        <v>6.5411584996158041</v>
      </c>
      <c r="AJ67" s="134">
        <v>6.6267045936806479</v>
      </c>
      <c r="AK67" s="134">
        <v>6.6235559530951322</v>
      </c>
      <c r="AL67" s="134">
        <v>6.6383976513041878</v>
      </c>
      <c r="AM67" s="134">
        <v>6.6013238634024214</v>
      </c>
      <c r="AN67" s="134">
        <f>Кр.ЮЛ.все!BZ26</f>
        <v>6.5519231400571298</v>
      </c>
    </row>
    <row r="68" spans="1:40" x14ac:dyDescent="0.2">
      <c r="A68" s="254" t="s">
        <v>101</v>
      </c>
      <c r="B68" s="14" t="s">
        <v>29</v>
      </c>
      <c r="C68" s="77"/>
      <c r="D68" s="77">
        <v>1.9141524561254699</v>
      </c>
      <c r="E68" s="77">
        <v>1.96959928972514</v>
      </c>
      <c r="F68" s="77">
        <v>2.0952731666123801</v>
      </c>
      <c r="G68" s="77">
        <v>1.74326165182126</v>
      </c>
      <c r="H68" s="77">
        <v>1.70122566581804</v>
      </c>
      <c r="I68" s="77">
        <v>1.9145632900818299</v>
      </c>
      <c r="J68" s="77">
        <v>2.1904207635806898</v>
      </c>
      <c r="K68" s="77">
        <v>2.0202787498747901</v>
      </c>
      <c r="L68" s="77">
        <v>2.1416773939384299</v>
      </c>
      <c r="M68" s="77">
        <v>1.8373334784116799</v>
      </c>
      <c r="N68" s="77">
        <v>1.9692646506485201</v>
      </c>
      <c r="O68" s="77">
        <v>1.8038650587609599</v>
      </c>
      <c r="P68" s="77">
        <v>1.8816091168529701</v>
      </c>
      <c r="Q68" s="77">
        <v>2.00660213402326</v>
      </c>
      <c r="R68" s="77">
        <v>2.4737679780750601</v>
      </c>
      <c r="S68" s="77">
        <v>2.3341190673799921</v>
      </c>
      <c r="T68" s="77">
        <v>1.7149312190113588</v>
      </c>
      <c r="U68" s="77">
        <v>1.8431156810715743</v>
      </c>
      <c r="V68" s="77">
        <v>2.0416264468099552</v>
      </c>
      <c r="W68" s="77">
        <v>2.0102031093267492</v>
      </c>
      <c r="X68" s="77">
        <v>1.9125247421288323</v>
      </c>
      <c r="Y68" s="77">
        <v>2.061359685476019</v>
      </c>
      <c r="Z68" s="77">
        <v>2.0163855616645963</v>
      </c>
      <c r="AA68" s="77">
        <v>2.3676419696545907</v>
      </c>
      <c r="AB68" s="77">
        <v>2.12299490593713</v>
      </c>
      <c r="AC68" s="77">
        <v>2.2890457120275771</v>
      </c>
      <c r="AD68" s="77">
        <v>2.4036127657413764</v>
      </c>
      <c r="AE68" s="77">
        <v>2.3618440132668028</v>
      </c>
      <c r="AF68" s="77">
        <v>2.3577739778956111</v>
      </c>
      <c r="AG68" s="77">
        <v>2.4028951166894701</v>
      </c>
      <c r="AH68" s="77">
        <v>2.4876170010595011</v>
      </c>
      <c r="AI68" s="77">
        <v>2.4300816291293557</v>
      </c>
      <c r="AJ68" s="77">
        <v>2.2890435497876269</v>
      </c>
      <c r="AK68" s="77">
        <v>2.20103706502517</v>
      </c>
      <c r="AL68" s="77">
        <v>2.1820227909602776</v>
      </c>
      <c r="AM68" s="77">
        <v>2.2454622095971533</v>
      </c>
      <c r="AN68" s="77">
        <f>Кр.ФЛ.!BZ26</f>
        <v>2.2210409688051369</v>
      </c>
    </row>
    <row r="69" spans="1:40" x14ac:dyDescent="0.2">
      <c r="A69" s="255"/>
      <c r="B69" s="14" t="s">
        <v>30</v>
      </c>
      <c r="C69" s="77">
        <v>9.4227786624270653</v>
      </c>
      <c r="D69" s="77">
        <v>9.4724832245714001</v>
      </c>
      <c r="E69" s="77">
        <v>10.1494095986485</v>
      </c>
      <c r="F69" s="77">
        <v>10.065032158686</v>
      </c>
      <c r="G69" s="77">
        <v>10.500478023863799</v>
      </c>
      <c r="H69" s="77">
        <v>10.072542213718201</v>
      </c>
      <c r="I69" s="77">
        <v>9.6650000269279399</v>
      </c>
      <c r="J69" s="77">
        <v>9.8233624480622304</v>
      </c>
      <c r="K69" s="77">
        <v>9.8071427622816003</v>
      </c>
      <c r="L69" s="77">
        <v>9.1141810053571692</v>
      </c>
      <c r="M69" s="77">
        <v>8.9961761708694308</v>
      </c>
      <c r="N69" s="77">
        <v>9.1268067953014391</v>
      </c>
      <c r="O69" s="77">
        <v>9.0043546584355614</v>
      </c>
      <c r="P69" s="77">
        <v>9.0834000048347576</v>
      </c>
      <c r="Q69" s="77">
        <v>9.3680088895247788</v>
      </c>
      <c r="R69" s="77">
        <v>9.8777559163407904</v>
      </c>
      <c r="S69" s="77">
        <v>10.782576880624511</v>
      </c>
      <c r="T69" s="77">
        <v>11.02072467098956</v>
      </c>
      <c r="U69" s="77">
        <v>11.120905765333244</v>
      </c>
      <c r="V69" s="77">
        <v>11.459105040155945</v>
      </c>
      <c r="W69" s="77">
        <v>11.715148039922342</v>
      </c>
      <c r="X69" s="77">
        <v>11.575581092030147</v>
      </c>
      <c r="Y69" s="77">
        <v>11.616921101844492</v>
      </c>
      <c r="Z69" s="77">
        <v>11.44829366136697</v>
      </c>
      <c r="AA69" s="77">
        <v>11.482296265107824</v>
      </c>
      <c r="AB69" s="77">
        <v>11.69960466925977</v>
      </c>
      <c r="AC69" s="77">
        <v>12.016983801329614</v>
      </c>
      <c r="AD69" s="77">
        <v>12.538220665070341</v>
      </c>
      <c r="AE69" s="77">
        <v>13.474337628309385</v>
      </c>
      <c r="AF69" s="77">
        <v>13.698422691156079</v>
      </c>
      <c r="AG69" s="77">
        <v>14.391714522045</v>
      </c>
      <c r="AH69" s="77">
        <v>14.31740441510266</v>
      </c>
      <c r="AI69" s="77">
        <v>13.916449593611048</v>
      </c>
      <c r="AJ69" s="77">
        <v>13.194677718189334</v>
      </c>
      <c r="AK69" s="77">
        <v>12.664101059895085</v>
      </c>
      <c r="AL69" s="77">
        <v>12.311894910989505</v>
      </c>
      <c r="AM69" s="77">
        <v>11.734457821121557</v>
      </c>
      <c r="AN69" s="77">
        <f>Кр.ФЛ.!AM26</f>
        <v>11.505217804158956</v>
      </c>
    </row>
    <row r="70" spans="1:40" x14ac:dyDescent="0.2">
      <c r="A70" s="255"/>
      <c r="B70" s="10" t="s">
        <v>49</v>
      </c>
      <c r="C70" s="78">
        <v>12.0844743125764</v>
      </c>
      <c r="D70" s="78">
        <v>11.6672382618739</v>
      </c>
      <c r="E70" s="78">
        <v>11.4698951692419</v>
      </c>
      <c r="F70" s="78">
        <v>11.6263770219736</v>
      </c>
      <c r="G70" s="78">
        <v>12.2326593956113</v>
      </c>
      <c r="H70" s="78">
        <v>11.9145365796316</v>
      </c>
      <c r="I70" s="78">
        <v>11.254232570269901</v>
      </c>
      <c r="J70" s="78">
        <v>10.7404931375363</v>
      </c>
      <c r="K70" s="78">
        <v>10.9596493481066</v>
      </c>
      <c r="L70" s="78">
        <v>10.6346789061497</v>
      </c>
      <c r="M70" s="78">
        <v>10.3284718585922</v>
      </c>
      <c r="N70" s="78">
        <v>10.3607205688054</v>
      </c>
      <c r="O70" s="78">
        <v>10.3897303380501</v>
      </c>
      <c r="P70" s="78">
        <v>9.6681164377851712</v>
      </c>
      <c r="Q70" s="78">
        <v>9.5445860516290661</v>
      </c>
      <c r="R70" s="78">
        <v>11.1349444165519</v>
      </c>
      <c r="S70" s="78">
        <v>11.857539021897443</v>
      </c>
      <c r="T70" s="78">
        <v>12.956136879925774</v>
      </c>
      <c r="U70" s="78">
        <v>12.855580254652621</v>
      </c>
      <c r="V70" s="78">
        <v>12.949070658692348</v>
      </c>
      <c r="W70" s="78">
        <v>13.907113754813489</v>
      </c>
      <c r="X70" s="78">
        <v>13.741075752571378</v>
      </c>
      <c r="Y70" s="78">
        <v>13.712493278073476</v>
      </c>
      <c r="Z70" s="78">
        <v>13.653700299958153</v>
      </c>
      <c r="AA70" s="78">
        <v>13.847982957215772</v>
      </c>
      <c r="AB70" s="78">
        <v>14.152291568696024</v>
      </c>
      <c r="AC70" s="78">
        <v>14.277006938596848</v>
      </c>
      <c r="AD70" s="78">
        <v>15.716822501036626</v>
      </c>
      <c r="AE70" s="78">
        <v>16.03613961939698</v>
      </c>
      <c r="AF70" s="78">
        <v>16.490784940709293</v>
      </c>
      <c r="AG70" s="78">
        <v>16.3969527846162</v>
      </c>
      <c r="AH70" s="78">
        <v>16.51075141567097</v>
      </c>
      <c r="AI70" s="78">
        <v>16.534890328055312</v>
      </c>
      <c r="AJ70" s="78">
        <v>16.208532371742979</v>
      </c>
      <c r="AK70" s="78">
        <v>16.301545037415838</v>
      </c>
      <c r="AL70" s="78">
        <v>15.921807573874791</v>
      </c>
      <c r="AM70" s="78">
        <v>15.394997988867898</v>
      </c>
      <c r="AN70" s="78">
        <f>Кр.ФЛ.напр!AM26</f>
        <v>14.96891916731709</v>
      </c>
    </row>
    <row r="71" spans="1:40" x14ac:dyDescent="0.2">
      <c r="A71" s="255"/>
      <c r="B71" s="10" t="s">
        <v>50</v>
      </c>
      <c r="C71" s="78">
        <v>8.7007167654955602</v>
      </c>
      <c r="D71" s="78">
        <v>9.0210726757292097</v>
      </c>
      <c r="E71" s="78">
        <v>9.8283252806687695</v>
      </c>
      <c r="F71" s="78">
        <v>9.71764614849792</v>
      </c>
      <c r="G71" s="78">
        <v>10.0464033990476</v>
      </c>
      <c r="H71" s="78">
        <v>9.5274582699905999</v>
      </c>
      <c r="I71" s="78">
        <v>9.2033504197414793</v>
      </c>
      <c r="J71" s="78">
        <v>9.5872046788184608</v>
      </c>
      <c r="K71" s="78">
        <v>9.5525962583819499</v>
      </c>
      <c r="L71" s="78">
        <v>8.5189807441783305</v>
      </c>
      <c r="M71" s="78">
        <v>8.6848891008989408</v>
      </c>
      <c r="N71" s="78">
        <v>8.7621038843680399</v>
      </c>
      <c r="O71" s="78">
        <v>8.5985386958535095</v>
      </c>
      <c r="P71" s="78">
        <v>8.9826822635816725</v>
      </c>
      <c r="Q71" s="78">
        <v>9.3289485989741152</v>
      </c>
      <c r="R71" s="78">
        <v>9.65121783044032</v>
      </c>
      <c r="S71" s="78">
        <v>10.523219534042711</v>
      </c>
      <c r="T71" s="78">
        <v>10.691161240792109</v>
      </c>
      <c r="U71" s="78">
        <v>10.73624494384466</v>
      </c>
      <c r="V71" s="78">
        <v>11.00830651151826</v>
      </c>
      <c r="W71" s="78">
        <v>11.203547672588165</v>
      </c>
      <c r="X71" s="78">
        <v>11.039511584219197</v>
      </c>
      <c r="Y71" s="78">
        <v>11.045559381178743</v>
      </c>
      <c r="Z71" s="78">
        <v>10.954492937273789</v>
      </c>
      <c r="AA71" s="78">
        <v>10.880256761602825</v>
      </c>
      <c r="AB71" s="78">
        <v>11.314164016916338</v>
      </c>
      <c r="AC71" s="78">
        <v>11.649705079466873</v>
      </c>
      <c r="AD71" s="78">
        <v>11.861982450863906</v>
      </c>
      <c r="AE71" s="78">
        <v>12.847846161919058</v>
      </c>
      <c r="AF71" s="78">
        <v>13.08989919893247</v>
      </c>
      <c r="AG71" s="78">
        <v>13.928158305573699</v>
      </c>
      <c r="AH71" s="78">
        <v>13.931771200778753</v>
      </c>
      <c r="AI71" s="78">
        <v>13.469834142215349</v>
      </c>
      <c r="AJ71" s="78">
        <v>12.647035773496849</v>
      </c>
      <c r="AK71" s="78">
        <v>12.06098133170588</v>
      </c>
      <c r="AL71" s="78">
        <v>11.778917372853131</v>
      </c>
      <c r="AM71" s="78">
        <v>11.169623747060687</v>
      </c>
      <c r="AN71" s="78">
        <f>Кр.ФЛ.напр!BZ26</f>
        <v>11.136933818149013</v>
      </c>
    </row>
    <row r="72" spans="1:40" x14ac:dyDescent="0.2">
      <c r="A72" s="255"/>
      <c r="B72" s="132" t="s">
        <v>32</v>
      </c>
      <c r="C72" s="134">
        <v>7.7897034381537749</v>
      </c>
      <c r="D72" s="134">
        <v>7.8010588572266899</v>
      </c>
      <c r="E72" s="134">
        <v>8.6538363429960494</v>
      </c>
      <c r="F72" s="134">
        <v>8.2456102800137803</v>
      </c>
      <c r="G72" s="134">
        <v>8.72441683538581</v>
      </c>
      <c r="H72" s="134">
        <v>8.8171091002771806</v>
      </c>
      <c r="I72" s="134">
        <v>8.4200895179415696</v>
      </c>
      <c r="J72" s="134">
        <v>8.4801783003061093</v>
      </c>
      <c r="K72" s="134">
        <v>8.6418571750705109</v>
      </c>
      <c r="L72" s="134">
        <v>8.6735134069688993</v>
      </c>
      <c r="M72" s="134">
        <v>8.6949281183401599</v>
      </c>
      <c r="N72" s="134">
        <v>8.6304824884831906</v>
      </c>
      <c r="O72" s="134">
        <v>8.2767283941641203</v>
      </c>
      <c r="P72" s="134">
        <v>8.537961569436634</v>
      </c>
      <c r="Q72" s="134">
        <v>8.5855334768386857</v>
      </c>
      <c r="R72" s="134">
        <v>8.5478308780415002</v>
      </c>
      <c r="S72" s="134">
        <v>8.6068745914445444</v>
      </c>
      <c r="T72" s="134">
        <v>9.1958747893822075</v>
      </c>
      <c r="U72" s="134">
        <v>8.9948311356511006</v>
      </c>
      <c r="V72" s="134">
        <v>9.0022003005140565</v>
      </c>
      <c r="W72" s="134">
        <v>9.5148469516582601</v>
      </c>
      <c r="X72" s="134">
        <v>9.4823236039173224</v>
      </c>
      <c r="Y72" s="134">
        <v>9.6403054388484115</v>
      </c>
      <c r="Z72" s="134">
        <v>9.6679303606399234</v>
      </c>
      <c r="AA72" s="134">
        <v>9.7021757060580622</v>
      </c>
      <c r="AB72" s="134">
        <v>10.374525230537181</v>
      </c>
      <c r="AC72" s="134">
        <v>10.785275374992613</v>
      </c>
      <c r="AD72" s="134">
        <v>12.582051446415267</v>
      </c>
      <c r="AE72" s="134">
        <v>13.635353467668443</v>
      </c>
      <c r="AF72" s="134">
        <v>13.431562957707023</v>
      </c>
      <c r="AG72" s="134">
        <v>13.269027098436901</v>
      </c>
      <c r="AH72" s="134">
        <v>12.85328970320692</v>
      </c>
      <c r="AI72" s="134">
        <v>12.522603041472449</v>
      </c>
      <c r="AJ72" s="134">
        <v>12.180142385475245</v>
      </c>
      <c r="AK72" s="134">
        <v>11.960871563979733</v>
      </c>
      <c r="AL72" s="134">
        <v>12.270117019469682</v>
      </c>
      <c r="AM72" s="134">
        <v>11.620592222408867</v>
      </c>
      <c r="AN72" s="140">
        <f>AB80</f>
        <v>11.368430600516623</v>
      </c>
    </row>
    <row r="73" spans="1:40" x14ac:dyDescent="0.2">
      <c r="A73" s="256"/>
      <c r="B73" s="132" t="s">
        <v>33</v>
      </c>
      <c r="C73" s="134">
        <v>9.8412489309254276</v>
      </c>
      <c r="D73" s="134">
        <v>9.9877558745769193</v>
      </c>
      <c r="E73" s="134">
        <v>10.5148206837838</v>
      </c>
      <c r="F73" s="134">
        <v>10.4934953840992</v>
      </c>
      <c r="G73" s="134">
        <v>11.0669709219155</v>
      </c>
      <c r="H73" s="134">
        <v>10.4573251355437</v>
      </c>
      <c r="I73" s="134">
        <v>10.0258933584768</v>
      </c>
      <c r="J73" s="134">
        <v>10.1873200979038</v>
      </c>
      <c r="K73" s="134">
        <v>10.112862081525099</v>
      </c>
      <c r="L73" s="134">
        <v>9.2546800358133101</v>
      </c>
      <c r="M73" s="134">
        <v>9.1190439272468495</v>
      </c>
      <c r="N73" s="134">
        <v>9.3174356716576892</v>
      </c>
      <c r="O73" s="134">
        <v>9.2924907209046097</v>
      </c>
      <c r="P73" s="134">
        <v>9.324693782807886</v>
      </c>
      <c r="Q73" s="134">
        <v>9.6872004107319007</v>
      </c>
      <c r="R73" s="134">
        <v>10.4028921112101</v>
      </c>
      <c r="S73" s="134">
        <v>11.543949338305378</v>
      </c>
      <c r="T73" s="134">
        <v>11.704770339174573</v>
      </c>
      <c r="U73" s="134">
        <v>11.853213974208101</v>
      </c>
      <c r="V73" s="134">
        <v>12.226311221452352</v>
      </c>
      <c r="W73" s="134">
        <v>12.416901785690705</v>
      </c>
      <c r="X73" s="134">
        <v>12.266216901545622</v>
      </c>
      <c r="Y73" s="134">
        <v>12.252217141959605</v>
      </c>
      <c r="Z73" s="134">
        <v>12.05481105454813</v>
      </c>
      <c r="AA73" s="134">
        <v>12.057942303738498</v>
      </c>
      <c r="AB73" s="134">
        <v>12.204297840952048</v>
      </c>
      <c r="AC73" s="134">
        <v>12.442903841181012</v>
      </c>
      <c r="AD73" s="134">
        <v>12.521530471585168</v>
      </c>
      <c r="AE73" s="134">
        <v>13.411100996433191</v>
      </c>
      <c r="AF73" s="134">
        <v>13.806110343665278</v>
      </c>
      <c r="AG73" s="134">
        <v>14.786754455842299</v>
      </c>
      <c r="AH73" s="134">
        <v>14.823275222958967</v>
      </c>
      <c r="AI73" s="134">
        <v>14.390007841151734</v>
      </c>
      <c r="AJ73" s="134">
        <v>13.523519694126611</v>
      </c>
      <c r="AK73" s="134">
        <v>12.89358900387556</v>
      </c>
      <c r="AL73" s="134">
        <v>12.324763420061974</v>
      </c>
      <c r="AM73" s="134">
        <v>11.769160561208928</v>
      </c>
      <c r="AN73" s="140">
        <f>AC80</f>
        <v>11.55104695959859</v>
      </c>
    </row>
    <row r="74" spans="1:40" x14ac:dyDescent="0.2">
      <c r="A74" s="252" t="s">
        <v>97</v>
      </c>
      <c r="B74" s="133" t="s">
        <v>182</v>
      </c>
      <c r="C74" s="134">
        <v>12.083661004269899</v>
      </c>
      <c r="D74" s="134">
        <v>12.4364386276066</v>
      </c>
      <c r="E74" s="134">
        <v>12.355650369241101</v>
      </c>
      <c r="F74" s="134">
        <v>12.2706137869048</v>
      </c>
      <c r="G74" s="134">
        <v>12.288320031026</v>
      </c>
      <c r="H74" s="134">
        <v>12.203251964292299</v>
      </c>
      <c r="I74" s="134">
        <v>11.9306869882782</v>
      </c>
      <c r="J74" s="134">
        <v>11.8098617811868</v>
      </c>
      <c r="K74" s="134">
        <v>11.8357013066907</v>
      </c>
      <c r="L74" s="134">
        <v>11.826578517279801</v>
      </c>
      <c r="M74" s="134">
        <v>11.8669611640714</v>
      </c>
      <c r="N74" s="134">
        <v>11.882115139457101</v>
      </c>
      <c r="O74" s="134">
        <v>11.9002147757197</v>
      </c>
      <c r="P74" s="134">
        <v>11.831984771560407</v>
      </c>
      <c r="Q74" s="134">
        <v>11.85987516463673</v>
      </c>
      <c r="R74" s="134">
        <v>11.9272423857861</v>
      </c>
      <c r="S74" s="134">
        <v>12.182867926919522</v>
      </c>
      <c r="T74" s="134">
        <v>12.671389082382102</v>
      </c>
      <c r="U74" s="134">
        <v>12.77230527238876</v>
      </c>
      <c r="V74" s="134">
        <v>13.076078870089029</v>
      </c>
      <c r="W74" s="134">
        <v>13.556491947719589</v>
      </c>
      <c r="X74" s="134">
        <v>13.637166676066851</v>
      </c>
      <c r="Y74" s="134">
        <v>13.721200720264726</v>
      </c>
      <c r="Z74" s="134">
        <v>13.612690320598379</v>
      </c>
      <c r="AA74" s="134">
        <v>13.696914274546828</v>
      </c>
      <c r="AB74" s="134">
        <v>13.777082117549339</v>
      </c>
      <c r="AC74" s="134">
        <v>13.905767286762659</v>
      </c>
      <c r="AD74" s="134">
        <v>15.826738456369212</v>
      </c>
      <c r="AE74" s="134">
        <v>15.678695547386894</v>
      </c>
      <c r="AF74" s="134">
        <v>15.799564535418071</v>
      </c>
      <c r="AG74" s="134">
        <v>15.929894339955601</v>
      </c>
      <c r="AH74" s="134">
        <v>16.052746544490507</v>
      </c>
      <c r="AI74" s="134">
        <v>16.136788484793637</v>
      </c>
      <c r="AJ74" s="134">
        <v>16.167683197752293</v>
      </c>
      <c r="AK74" s="134">
        <v>16.120182029469365</v>
      </c>
      <c r="AL74" s="134">
        <v>15.90703962819264</v>
      </c>
      <c r="AM74" s="134">
        <v>15.868048340459481</v>
      </c>
      <c r="AN74" s="134">
        <f>Кр.ФЛ.все!AM26</f>
        <v>15.655890494276642</v>
      </c>
    </row>
    <row r="75" spans="1:40" x14ac:dyDescent="0.2">
      <c r="A75" s="253"/>
      <c r="B75" s="133" t="s">
        <v>183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>
        <v>10.25</v>
      </c>
      <c r="AA75" s="134">
        <f>Кр.ФЛ.недв!Z26</f>
        <v>8.8123071698235727</v>
      </c>
      <c r="AB75" s="134">
        <f>Кр.ФЛ.недв!AA26</f>
        <v>8.8716305103824649</v>
      </c>
      <c r="AC75" s="134">
        <f>Кр.ФЛ.недв!AB26</f>
        <v>8.8891827044950791</v>
      </c>
      <c r="AD75" s="134">
        <f>Кр.ФЛ.недв!AC26</f>
        <v>10.22294800915399</v>
      </c>
      <c r="AE75" s="134">
        <f>Кр.ФЛ.недв!AD26</f>
        <v>9.9562578996410114</v>
      </c>
      <c r="AF75" s="134">
        <f>Кр.ФЛ.недв!AE26</f>
        <v>10.028061166693032</v>
      </c>
      <c r="AG75" s="134">
        <f>Кр.ФЛ.недв!AF26</f>
        <v>10.063435494978195</v>
      </c>
      <c r="AH75" s="134">
        <f>Кр.ФЛ.недв!AG26</f>
        <v>10.132426016525777</v>
      </c>
      <c r="AI75" s="134">
        <f>Кр.ФЛ.недв!AH26</f>
        <v>10.171857460956048</v>
      </c>
      <c r="AJ75" s="134">
        <f>Кр.ФЛ.недв!AI26</f>
        <v>10.185312743995155</v>
      </c>
      <c r="AK75" s="134">
        <f>Кр.ФЛ.недв!AJ26</f>
        <v>10.199781799627566</v>
      </c>
      <c r="AL75" s="134">
        <v>10.201918163070914</v>
      </c>
      <c r="AM75" s="134">
        <v>10.201918163070914</v>
      </c>
      <c r="AN75" s="134">
        <f>Кр.ФЛ.недв!AM26</f>
        <v>10.201918163070914</v>
      </c>
    </row>
    <row r="76" spans="1:40" ht="13.5" thickBot="1" x14ac:dyDescent="0.25">
      <c r="AB76" s="135" t="s">
        <v>98</v>
      </c>
      <c r="AC76" s="135" t="s">
        <v>99</v>
      </c>
      <c r="AD76" s="135"/>
      <c r="AE76" s="135"/>
      <c r="AF76" s="135"/>
      <c r="AG76" s="135"/>
      <c r="AH76" s="135"/>
    </row>
    <row r="77" spans="1:40" ht="21.75" thickBot="1" x14ac:dyDescent="0.25">
      <c r="AA77" s="118" t="s">
        <v>90</v>
      </c>
      <c r="AB77" s="119">
        <f>'[2]s01KDR1711 Банки'!N99</f>
        <v>9.984365451627184</v>
      </c>
      <c r="AC77" s="120">
        <f>'[2]s01KDR1711 Банки'!V99</f>
        <v>10.39216228580997</v>
      </c>
      <c r="AD77" s="146"/>
      <c r="AE77" s="146"/>
      <c r="AF77" s="146"/>
      <c r="AG77" s="146"/>
      <c r="AH77" s="146"/>
    </row>
    <row r="78" spans="1:40" ht="21.75" thickBot="1" x14ac:dyDescent="0.25">
      <c r="AA78" s="121" t="s">
        <v>91</v>
      </c>
      <c r="AB78" s="141">
        <f>'[2]s01KDR1711 Банки'!N100</f>
        <v>9.9255216533313337</v>
      </c>
      <c r="AC78" s="120">
        <f>'[2]s01KDR1711 Банки'!V100</f>
        <v>10.075463561698999</v>
      </c>
      <c r="AD78" s="147"/>
      <c r="AE78" s="147"/>
      <c r="AF78" s="147"/>
      <c r="AG78" s="147"/>
      <c r="AH78" s="147"/>
    </row>
    <row r="79" spans="1:40" ht="31.5" x14ac:dyDescent="0.2">
      <c r="AA79" s="121" t="s">
        <v>92</v>
      </c>
      <c r="AB79" s="117">
        <f>'[2]s01KDR1711 Банки'!N101</f>
        <v>10.524548132683647</v>
      </c>
      <c r="AC79" s="120">
        <f>'[2]s01KDR1711 Банки'!V101</f>
        <v>11.342941460775002</v>
      </c>
      <c r="AD79" s="146"/>
      <c r="AE79" s="146"/>
      <c r="AF79" s="146"/>
      <c r="AG79" s="146"/>
      <c r="AH79" s="146"/>
    </row>
    <row r="80" spans="1:40" ht="21.75" thickBot="1" x14ac:dyDescent="0.25">
      <c r="AA80" s="123" t="s">
        <v>27</v>
      </c>
      <c r="AB80" s="143">
        <f>'[2]s01KDR1711 Банки'!N102</f>
        <v>11.368430600516623</v>
      </c>
      <c r="AC80" s="144">
        <f>'[2]s01KDR1711 Банки'!V102</f>
        <v>11.55104695959859</v>
      </c>
      <c r="AD80" s="147"/>
      <c r="AE80" s="147"/>
      <c r="AF80" s="147"/>
      <c r="AG80" s="147"/>
      <c r="AH80" s="147"/>
    </row>
  </sheetData>
  <mergeCells count="7">
    <mergeCell ref="A74:A75"/>
    <mergeCell ref="A68:A73"/>
    <mergeCell ref="A1:AL1"/>
    <mergeCell ref="AA2:AL2"/>
    <mergeCell ref="A60:A65"/>
    <mergeCell ref="B2:Y2"/>
    <mergeCell ref="A66:A67"/>
  </mergeCells>
  <printOptions horizontalCentered="1"/>
  <pageMargins left="0.23622047244094491" right="0.23622047244094491" top="0.15748031496062992" bottom="0.15748031496062992" header="0.11811023622047245" footer="0.11811023622047245"/>
  <pageSetup paperSize="9" scale="6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CF1F4"/>
    <pageSetUpPr fitToPage="1"/>
  </sheetPr>
  <dimension ref="A1:DG28"/>
  <sheetViews>
    <sheetView view="pageBreakPreview" zoomScale="90" zoomScaleNormal="90" zoomScaleSheetLayoutView="90" workbookViewId="0">
      <selection activeCell="AD28" sqref="AD28"/>
    </sheetView>
  </sheetViews>
  <sheetFormatPr defaultColWidth="9.140625" defaultRowHeight="15" outlineLevelCol="1" x14ac:dyDescent="0.25"/>
  <cols>
    <col min="1" max="1" width="24.71093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7" width="7.5703125" style="40" hidden="1" customWidth="1" outlineLevel="1" collapsed="1"/>
    <col min="18" max="22" width="7.5703125" style="40" hidden="1" customWidth="1" outlineLevel="1"/>
    <col min="23" max="24" width="7.5703125" style="40" hidden="1" customWidth="1" outlineLevel="1" collapsed="1"/>
    <col min="25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5.2851562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1" width="7.5703125" style="40" hidden="1" customWidth="1" outlineLevel="1"/>
    <col min="62" max="62" width="7.5703125" style="40" hidden="1" customWidth="1" outlineLevel="1" collapsed="1"/>
    <col min="63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272" width="9.140625" style="40"/>
    <col min="273" max="273" width="6" style="40" customWidth="1"/>
    <col min="274" max="274" width="26.7109375" style="40" customWidth="1"/>
    <col min="275" max="310" width="0" style="40" hidden="1" customWidth="1"/>
    <col min="311" max="322" width="9.140625" style="40" customWidth="1"/>
    <col min="323" max="323" width="8.42578125" style="40" customWidth="1"/>
    <col min="324" max="335" width="8.7109375" style="40" customWidth="1"/>
    <col min="336" max="528" width="9.140625" style="40"/>
    <col min="529" max="529" width="6" style="40" customWidth="1"/>
    <col min="530" max="530" width="26.7109375" style="40" customWidth="1"/>
    <col min="531" max="566" width="0" style="40" hidden="1" customWidth="1"/>
    <col min="567" max="578" width="9.140625" style="40" customWidth="1"/>
    <col min="579" max="579" width="8.42578125" style="40" customWidth="1"/>
    <col min="580" max="591" width="8.7109375" style="40" customWidth="1"/>
    <col min="592" max="784" width="9.140625" style="40"/>
    <col min="785" max="785" width="6" style="40" customWidth="1"/>
    <col min="786" max="786" width="26.7109375" style="40" customWidth="1"/>
    <col min="787" max="822" width="0" style="40" hidden="1" customWidth="1"/>
    <col min="823" max="834" width="9.140625" style="40" customWidth="1"/>
    <col min="835" max="835" width="8.42578125" style="40" customWidth="1"/>
    <col min="836" max="847" width="8.7109375" style="40" customWidth="1"/>
    <col min="848" max="1040" width="9.140625" style="40"/>
    <col min="1041" max="1041" width="6" style="40" customWidth="1"/>
    <col min="1042" max="1042" width="26.7109375" style="40" customWidth="1"/>
    <col min="1043" max="1078" width="0" style="40" hidden="1" customWidth="1"/>
    <col min="1079" max="1090" width="9.140625" style="40" customWidth="1"/>
    <col min="1091" max="1091" width="8.42578125" style="40" customWidth="1"/>
    <col min="1092" max="1103" width="8.7109375" style="40" customWidth="1"/>
    <col min="1104" max="1296" width="9.140625" style="40"/>
    <col min="1297" max="1297" width="6" style="40" customWidth="1"/>
    <col min="1298" max="1298" width="26.7109375" style="40" customWidth="1"/>
    <col min="1299" max="1334" width="0" style="40" hidden="1" customWidth="1"/>
    <col min="1335" max="1346" width="9.140625" style="40" customWidth="1"/>
    <col min="1347" max="1347" width="8.42578125" style="40" customWidth="1"/>
    <col min="1348" max="1359" width="8.7109375" style="40" customWidth="1"/>
    <col min="1360" max="1552" width="9.140625" style="40"/>
    <col min="1553" max="1553" width="6" style="40" customWidth="1"/>
    <col min="1554" max="1554" width="26.7109375" style="40" customWidth="1"/>
    <col min="1555" max="1590" width="0" style="40" hidden="1" customWidth="1"/>
    <col min="1591" max="1602" width="9.140625" style="40" customWidth="1"/>
    <col min="1603" max="1603" width="8.42578125" style="40" customWidth="1"/>
    <col min="1604" max="1615" width="8.7109375" style="40" customWidth="1"/>
    <col min="1616" max="1808" width="9.140625" style="40"/>
    <col min="1809" max="1809" width="6" style="40" customWidth="1"/>
    <col min="1810" max="1810" width="26.7109375" style="40" customWidth="1"/>
    <col min="1811" max="1846" width="0" style="40" hidden="1" customWidth="1"/>
    <col min="1847" max="1858" width="9.140625" style="40" customWidth="1"/>
    <col min="1859" max="1859" width="8.42578125" style="40" customWidth="1"/>
    <col min="1860" max="1871" width="8.7109375" style="40" customWidth="1"/>
    <col min="1872" max="2064" width="9.140625" style="40"/>
    <col min="2065" max="2065" width="6" style="40" customWidth="1"/>
    <col min="2066" max="2066" width="26.7109375" style="40" customWidth="1"/>
    <col min="2067" max="2102" width="0" style="40" hidden="1" customWidth="1"/>
    <col min="2103" max="2114" width="9.140625" style="40" customWidth="1"/>
    <col min="2115" max="2115" width="8.42578125" style="40" customWidth="1"/>
    <col min="2116" max="2127" width="8.7109375" style="40" customWidth="1"/>
    <col min="2128" max="2320" width="9.140625" style="40"/>
    <col min="2321" max="2321" width="6" style="40" customWidth="1"/>
    <col min="2322" max="2322" width="26.7109375" style="40" customWidth="1"/>
    <col min="2323" max="2358" width="0" style="40" hidden="1" customWidth="1"/>
    <col min="2359" max="2370" width="9.140625" style="40" customWidth="1"/>
    <col min="2371" max="2371" width="8.42578125" style="40" customWidth="1"/>
    <col min="2372" max="2383" width="8.7109375" style="40" customWidth="1"/>
    <col min="2384" max="2576" width="9.140625" style="40"/>
    <col min="2577" max="2577" width="6" style="40" customWidth="1"/>
    <col min="2578" max="2578" width="26.7109375" style="40" customWidth="1"/>
    <col min="2579" max="2614" width="0" style="40" hidden="1" customWidth="1"/>
    <col min="2615" max="2626" width="9.140625" style="40" customWidth="1"/>
    <col min="2627" max="2627" width="8.42578125" style="40" customWidth="1"/>
    <col min="2628" max="2639" width="8.7109375" style="40" customWidth="1"/>
    <col min="2640" max="2832" width="9.140625" style="40"/>
    <col min="2833" max="2833" width="6" style="40" customWidth="1"/>
    <col min="2834" max="2834" width="26.7109375" style="40" customWidth="1"/>
    <col min="2835" max="2870" width="0" style="40" hidden="1" customWidth="1"/>
    <col min="2871" max="2882" width="9.140625" style="40" customWidth="1"/>
    <col min="2883" max="2883" width="8.42578125" style="40" customWidth="1"/>
    <col min="2884" max="2895" width="8.7109375" style="40" customWidth="1"/>
    <col min="2896" max="3088" width="9.140625" style="40"/>
    <col min="3089" max="3089" width="6" style="40" customWidth="1"/>
    <col min="3090" max="3090" width="26.7109375" style="40" customWidth="1"/>
    <col min="3091" max="3126" width="0" style="40" hidden="1" customWidth="1"/>
    <col min="3127" max="3138" width="9.140625" style="40" customWidth="1"/>
    <col min="3139" max="3139" width="8.42578125" style="40" customWidth="1"/>
    <col min="3140" max="3151" width="8.7109375" style="40" customWidth="1"/>
    <col min="3152" max="3344" width="9.140625" style="40"/>
    <col min="3345" max="3345" width="6" style="40" customWidth="1"/>
    <col min="3346" max="3346" width="26.7109375" style="40" customWidth="1"/>
    <col min="3347" max="3382" width="0" style="40" hidden="1" customWidth="1"/>
    <col min="3383" max="3394" width="9.140625" style="40" customWidth="1"/>
    <col min="3395" max="3395" width="8.42578125" style="40" customWidth="1"/>
    <col min="3396" max="3407" width="8.7109375" style="40" customWidth="1"/>
    <col min="3408" max="3600" width="9.140625" style="40"/>
    <col min="3601" max="3601" width="6" style="40" customWidth="1"/>
    <col min="3602" max="3602" width="26.7109375" style="40" customWidth="1"/>
    <col min="3603" max="3638" width="0" style="40" hidden="1" customWidth="1"/>
    <col min="3639" max="3650" width="9.140625" style="40" customWidth="1"/>
    <col min="3651" max="3651" width="8.42578125" style="40" customWidth="1"/>
    <col min="3652" max="3663" width="8.7109375" style="40" customWidth="1"/>
    <col min="3664" max="3856" width="9.140625" style="40"/>
    <col min="3857" max="3857" width="6" style="40" customWidth="1"/>
    <col min="3858" max="3858" width="26.7109375" style="40" customWidth="1"/>
    <col min="3859" max="3894" width="0" style="40" hidden="1" customWidth="1"/>
    <col min="3895" max="3906" width="9.140625" style="40" customWidth="1"/>
    <col min="3907" max="3907" width="8.42578125" style="40" customWidth="1"/>
    <col min="3908" max="3919" width="8.7109375" style="40" customWidth="1"/>
    <col min="3920" max="4112" width="9.140625" style="40"/>
    <col min="4113" max="4113" width="6" style="40" customWidth="1"/>
    <col min="4114" max="4114" width="26.7109375" style="40" customWidth="1"/>
    <col min="4115" max="4150" width="0" style="40" hidden="1" customWidth="1"/>
    <col min="4151" max="4162" width="9.140625" style="40" customWidth="1"/>
    <col min="4163" max="4163" width="8.42578125" style="40" customWidth="1"/>
    <col min="4164" max="4175" width="8.7109375" style="40" customWidth="1"/>
    <col min="4176" max="4368" width="9.140625" style="40"/>
    <col min="4369" max="4369" width="6" style="40" customWidth="1"/>
    <col min="4370" max="4370" width="26.7109375" style="40" customWidth="1"/>
    <col min="4371" max="4406" width="0" style="40" hidden="1" customWidth="1"/>
    <col min="4407" max="4418" width="9.140625" style="40" customWidth="1"/>
    <col min="4419" max="4419" width="8.42578125" style="40" customWidth="1"/>
    <col min="4420" max="4431" width="8.7109375" style="40" customWidth="1"/>
    <col min="4432" max="4624" width="9.140625" style="40"/>
    <col min="4625" max="4625" width="6" style="40" customWidth="1"/>
    <col min="4626" max="4626" width="26.7109375" style="40" customWidth="1"/>
    <col min="4627" max="4662" width="0" style="40" hidden="1" customWidth="1"/>
    <col min="4663" max="4674" width="9.140625" style="40" customWidth="1"/>
    <col min="4675" max="4675" width="8.42578125" style="40" customWidth="1"/>
    <col min="4676" max="4687" width="8.7109375" style="40" customWidth="1"/>
    <col min="4688" max="4880" width="9.140625" style="40"/>
    <col min="4881" max="4881" width="6" style="40" customWidth="1"/>
    <col min="4882" max="4882" width="26.7109375" style="40" customWidth="1"/>
    <col min="4883" max="4918" width="0" style="40" hidden="1" customWidth="1"/>
    <col min="4919" max="4930" width="9.140625" style="40" customWidth="1"/>
    <col min="4931" max="4931" width="8.42578125" style="40" customWidth="1"/>
    <col min="4932" max="4943" width="8.7109375" style="40" customWidth="1"/>
    <col min="4944" max="5136" width="9.140625" style="40"/>
    <col min="5137" max="5137" width="6" style="40" customWidth="1"/>
    <col min="5138" max="5138" width="26.7109375" style="40" customWidth="1"/>
    <col min="5139" max="5174" width="0" style="40" hidden="1" customWidth="1"/>
    <col min="5175" max="5186" width="9.140625" style="40" customWidth="1"/>
    <col min="5187" max="5187" width="8.42578125" style="40" customWidth="1"/>
    <col min="5188" max="5199" width="8.7109375" style="40" customWidth="1"/>
    <col min="5200" max="5392" width="9.140625" style="40"/>
    <col min="5393" max="5393" width="6" style="40" customWidth="1"/>
    <col min="5394" max="5394" width="26.7109375" style="40" customWidth="1"/>
    <col min="5395" max="5430" width="0" style="40" hidden="1" customWidth="1"/>
    <col min="5431" max="5442" width="9.140625" style="40" customWidth="1"/>
    <col min="5443" max="5443" width="8.42578125" style="40" customWidth="1"/>
    <col min="5444" max="5455" width="8.7109375" style="40" customWidth="1"/>
    <col min="5456" max="5648" width="9.140625" style="40"/>
    <col min="5649" max="5649" width="6" style="40" customWidth="1"/>
    <col min="5650" max="5650" width="26.7109375" style="40" customWidth="1"/>
    <col min="5651" max="5686" width="0" style="40" hidden="1" customWidth="1"/>
    <col min="5687" max="5698" width="9.140625" style="40" customWidth="1"/>
    <col min="5699" max="5699" width="8.42578125" style="40" customWidth="1"/>
    <col min="5700" max="5711" width="8.7109375" style="40" customWidth="1"/>
    <col min="5712" max="5904" width="9.140625" style="40"/>
    <col min="5905" max="5905" width="6" style="40" customWidth="1"/>
    <col min="5906" max="5906" width="26.7109375" style="40" customWidth="1"/>
    <col min="5907" max="5942" width="0" style="40" hidden="1" customWidth="1"/>
    <col min="5943" max="5954" width="9.140625" style="40" customWidth="1"/>
    <col min="5955" max="5955" width="8.42578125" style="40" customWidth="1"/>
    <col min="5956" max="5967" width="8.7109375" style="40" customWidth="1"/>
    <col min="5968" max="6160" width="9.140625" style="40"/>
    <col min="6161" max="6161" width="6" style="40" customWidth="1"/>
    <col min="6162" max="6162" width="26.7109375" style="40" customWidth="1"/>
    <col min="6163" max="6198" width="0" style="40" hidden="1" customWidth="1"/>
    <col min="6199" max="6210" width="9.140625" style="40" customWidth="1"/>
    <col min="6211" max="6211" width="8.42578125" style="40" customWidth="1"/>
    <col min="6212" max="6223" width="8.7109375" style="40" customWidth="1"/>
    <col min="6224" max="6416" width="9.140625" style="40"/>
    <col min="6417" max="6417" width="6" style="40" customWidth="1"/>
    <col min="6418" max="6418" width="26.7109375" style="40" customWidth="1"/>
    <col min="6419" max="6454" width="0" style="40" hidden="1" customWidth="1"/>
    <col min="6455" max="6466" width="9.140625" style="40" customWidth="1"/>
    <col min="6467" max="6467" width="8.42578125" style="40" customWidth="1"/>
    <col min="6468" max="6479" width="8.7109375" style="40" customWidth="1"/>
    <col min="6480" max="6672" width="9.140625" style="40"/>
    <col min="6673" max="6673" width="6" style="40" customWidth="1"/>
    <col min="6674" max="6674" width="26.7109375" style="40" customWidth="1"/>
    <col min="6675" max="6710" width="0" style="40" hidden="1" customWidth="1"/>
    <col min="6711" max="6722" width="9.140625" style="40" customWidth="1"/>
    <col min="6723" max="6723" width="8.42578125" style="40" customWidth="1"/>
    <col min="6724" max="6735" width="8.7109375" style="40" customWidth="1"/>
    <col min="6736" max="6928" width="9.140625" style="40"/>
    <col min="6929" max="6929" width="6" style="40" customWidth="1"/>
    <col min="6930" max="6930" width="26.7109375" style="40" customWidth="1"/>
    <col min="6931" max="6966" width="0" style="40" hidden="1" customWidth="1"/>
    <col min="6967" max="6978" width="9.140625" style="40" customWidth="1"/>
    <col min="6979" max="6979" width="8.42578125" style="40" customWidth="1"/>
    <col min="6980" max="6991" width="8.7109375" style="40" customWidth="1"/>
    <col min="6992" max="7184" width="9.140625" style="40"/>
    <col min="7185" max="7185" width="6" style="40" customWidth="1"/>
    <col min="7186" max="7186" width="26.7109375" style="40" customWidth="1"/>
    <col min="7187" max="7222" width="0" style="40" hidden="1" customWidth="1"/>
    <col min="7223" max="7234" width="9.140625" style="40" customWidth="1"/>
    <col min="7235" max="7235" width="8.42578125" style="40" customWidth="1"/>
    <col min="7236" max="7247" width="8.7109375" style="40" customWidth="1"/>
    <col min="7248" max="7440" width="9.140625" style="40"/>
    <col min="7441" max="7441" width="6" style="40" customWidth="1"/>
    <col min="7442" max="7442" width="26.7109375" style="40" customWidth="1"/>
    <col min="7443" max="7478" width="0" style="40" hidden="1" customWidth="1"/>
    <col min="7479" max="7490" width="9.140625" style="40" customWidth="1"/>
    <col min="7491" max="7491" width="8.42578125" style="40" customWidth="1"/>
    <col min="7492" max="7503" width="8.7109375" style="40" customWidth="1"/>
    <col min="7504" max="7696" width="9.140625" style="40"/>
    <col min="7697" max="7697" width="6" style="40" customWidth="1"/>
    <col min="7698" max="7698" width="26.7109375" style="40" customWidth="1"/>
    <col min="7699" max="7734" width="0" style="40" hidden="1" customWidth="1"/>
    <col min="7735" max="7746" width="9.140625" style="40" customWidth="1"/>
    <col min="7747" max="7747" width="8.42578125" style="40" customWidth="1"/>
    <col min="7748" max="7759" width="8.7109375" style="40" customWidth="1"/>
    <col min="7760" max="7952" width="9.140625" style="40"/>
    <col min="7953" max="7953" width="6" style="40" customWidth="1"/>
    <col min="7954" max="7954" width="26.7109375" style="40" customWidth="1"/>
    <col min="7955" max="7990" width="0" style="40" hidden="1" customWidth="1"/>
    <col min="7991" max="8002" width="9.140625" style="40" customWidth="1"/>
    <col min="8003" max="8003" width="8.42578125" style="40" customWidth="1"/>
    <col min="8004" max="8015" width="8.7109375" style="40" customWidth="1"/>
    <col min="8016" max="8208" width="9.140625" style="40"/>
    <col min="8209" max="8209" width="6" style="40" customWidth="1"/>
    <col min="8210" max="8210" width="26.7109375" style="40" customWidth="1"/>
    <col min="8211" max="8246" width="0" style="40" hidden="1" customWidth="1"/>
    <col min="8247" max="8258" width="9.140625" style="40" customWidth="1"/>
    <col min="8259" max="8259" width="8.42578125" style="40" customWidth="1"/>
    <col min="8260" max="8271" width="8.7109375" style="40" customWidth="1"/>
    <col min="8272" max="8464" width="9.140625" style="40"/>
    <col min="8465" max="8465" width="6" style="40" customWidth="1"/>
    <col min="8466" max="8466" width="26.7109375" style="40" customWidth="1"/>
    <col min="8467" max="8502" width="0" style="40" hidden="1" customWidth="1"/>
    <col min="8503" max="8514" width="9.140625" style="40" customWidth="1"/>
    <col min="8515" max="8515" width="8.42578125" style="40" customWidth="1"/>
    <col min="8516" max="8527" width="8.7109375" style="40" customWidth="1"/>
    <col min="8528" max="8720" width="9.140625" style="40"/>
    <col min="8721" max="8721" width="6" style="40" customWidth="1"/>
    <col min="8722" max="8722" width="26.7109375" style="40" customWidth="1"/>
    <col min="8723" max="8758" width="0" style="40" hidden="1" customWidth="1"/>
    <col min="8759" max="8770" width="9.140625" style="40" customWidth="1"/>
    <col min="8771" max="8771" width="8.42578125" style="40" customWidth="1"/>
    <col min="8772" max="8783" width="8.7109375" style="40" customWidth="1"/>
    <col min="8784" max="8976" width="9.140625" style="40"/>
    <col min="8977" max="8977" width="6" style="40" customWidth="1"/>
    <col min="8978" max="8978" width="26.7109375" style="40" customWidth="1"/>
    <col min="8979" max="9014" width="0" style="40" hidden="1" customWidth="1"/>
    <col min="9015" max="9026" width="9.140625" style="40" customWidth="1"/>
    <col min="9027" max="9027" width="8.42578125" style="40" customWidth="1"/>
    <col min="9028" max="9039" width="8.7109375" style="40" customWidth="1"/>
    <col min="9040" max="9232" width="9.140625" style="40"/>
    <col min="9233" max="9233" width="6" style="40" customWidth="1"/>
    <col min="9234" max="9234" width="26.7109375" style="40" customWidth="1"/>
    <col min="9235" max="9270" width="0" style="40" hidden="1" customWidth="1"/>
    <col min="9271" max="9282" width="9.140625" style="40" customWidth="1"/>
    <col min="9283" max="9283" width="8.42578125" style="40" customWidth="1"/>
    <col min="9284" max="9295" width="8.7109375" style="40" customWidth="1"/>
    <col min="9296" max="9488" width="9.140625" style="40"/>
    <col min="9489" max="9489" width="6" style="40" customWidth="1"/>
    <col min="9490" max="9490" width="26.7109375" style="40" customWidth="1"/>
    <col min="9491" max="9526" width="0" style="40" hidden="1" customWidth="1"/>
    <col min="9527" max="9538" width="9.140625" style="40" customWidth="1"/>
    <col min="9539" max="9539" width="8.42578125" style="40" customWidth="1"/>
    <col min="9540" max="9551" width="8.7109375" style="40" customWidth="1"/>
    <col min="9552" max="9744" width="9.140625" style="40"/>
    <col min="9745" max="9745" width="6" style="40" customWidth="1"/>
    <col min="9746" max="9746" width="26.7109375" style="40" customWidth="1"/>
    <col min="9747" max="9782" width="0" style="40" hidden="1" customWidth="1"/>
    <col min="9783" max="9794" width="9.140625" style="40" customWidth="1"/>
    <col min="9795" max="9795" width="8.42578125" style="40" customWidth="1"/>
    <col min="9796" max="9807" width="8.7109375" style="40" customWidth="1"/>
    <col min="9808" max="10000" width="9.140625" style="40"/>
    <col min="10001" max="10001" width="6" style="40" customWidth="1"/>
    <col min="10002" max="10002" width="26.7109375" style="40" customWidth="1"/>
    <col min="10003" max="10038" width="0" style="40" hidden="1" customWidth="1"/>
    <col min="10039" max="10050" width="9.140625" style="40" customWidth="1"/>
    <col min="10051" max="10051" width="8.42578125" style="40" customWidth="1"/>
    <col min="10052" max="10063" width="8.7109375" style="40" customWidth="1"/>
    <col min="10064" max="10256" width="9.140625" style="40"/>
    <col min="10257" max="10257" width="6" style="40" customWidth="1"/>
    <col min="10258" max="10258" width="26.7109375" style="40" customWidth="1"/>
    <col min="10259" max="10294" width="0" style="40" hidden="1" customWidth="1"/>
    <col min="10295" max="10306" width="9.140625" style="40" customWidth="1"/>
    <col min="10307" max="10307" width="8.42578125" style="40" customWidth="1"/>
    <col min="10308" max="10319" width="8.7109375" style="40" customWidth="1"/>
    <col min="10320" max="10512" width="9.140625" style="40"/>
    <col min="10513" max="10513" width="6" style="40" customWidth="1"/>
    <col min="10514" max="10514" width="26.7109375" style="40" customWidth="1"/>
    <col min="10515" max="10550" width="0" style="40" hidden="1" customWidth="1"/>
    <col min="10551" max="10562" width="9.140625" style="40" customWidth="1"/>
    <col min="10563" max="10563" width="8.42578125" style="40" customWidth="1"/>
    <col min="10564" max="10575" width="8.7109375" style="40" customWidth="1"/>
    <col min="10576" max="10768" width="9.140625" style="40"/>
    <col min="10769" max="10769" width="6" style="40" customWidth="1"/>
    <col min="10770" max="10770" width="26.7109375" style="40" customWidth="1"/>
    <col min="10771" max="10806" width="0" style="40" hidden="1" customWidth="1"/>
    <col min="10807" max="10818" width="9.140625" style="40" customWidth="1"/>
    <col min="10819" max="10819" width="8.42578125" style="40" customWidth="1"/>
    <col min="10820" max="10831" width="8.7109375" style="40" customWidth="1"/>
    <col min="10832" max="11024" width="9.140625" style="40"/>
    <col min="11025" max="11025" width="6" style="40" customWidth="1"/>
    <col min="11026" max="11026" width="26.7109375" style="40" customWidth="1"/>
    <col min="11027" max="11062" width="0" style="40" hidden="1" customWidth="1"/>
    <col min="11063" max="11074" width="9.140625" style="40" customWidth="1"/>
    <col min="11075" max="11075" width="8.42578125" style="40" customWidth="1"/>
    <col min="11076" max="11087" width="8.7109375" style="40" customWidth="1"/>
    <col min="11088" max="11280" width="9.140625" style="40"/>
    <col min="11281" max="11281" width="6" style="40" customWidth="1"/>
    <col min="11282" max="11282" width="26.7109375" style="40" customWidth="1"/>
    <col min="11283" max="11318" width="0" style="40" hidden="1" customWidth="1"/>
    <col min="11319" max="11330" width="9.140625" style="40" customWidth="1"/>
    <col min="11331" max="11331" width="8.42578125" style="40" customWidth="1"/>
    <col min="11332" max="11343" width="8.7109375" style="40" customWidth="1"/>
    <col min="11344" max="11536" width="9.140625" style="40"/>
    <col min="11537" max="11537" width="6" style="40" customWidth="1"/>
    <col min="11538" max="11538" width="26.7109375" style="40" customWidth="1"/>
    <col min="11539" max="11574" width="0" style="40" hidden="1" customWidth="1"/>
    <col min="11575" max="11586" width="9.140625" style="40" customWidth="1"/>
    <col min="11587" max="11587" width="8.42578125" style="40" customWidth="1"/>
    <col min="11588" max="11599" width="8.7109375" style="40" customWidth="1"/>
    <col min="11600" max="11792" width="9.140625" style="40"/>
    <col min="11793" max="11793" width="6" style="40" customWidth="1"/>
    <col min="11794" max="11794" width="26.7109375" style="40" customWidth="1"/>
    <col min="11795" max="11830" width="0" style="40" hidden="1" customWidth="1"/>
    <col min="11831" max="11842" width="9.140625" style="40" customWidth="1"/>
    <col min="11843" max="11843" width="8.42578125" style="40" customWidth="1"/>
    <col min="11844" max="11855" width="8.7109375" style="40" customWidth="1"/>
    <col min="11856" max="12048" width="9.140625" style="40"/>
    <col min="12049" max="12049" width="6" style="40" customWidth="1"/>
    <col min="12050" max="12050" width="26.7109375" style="40" customWidth="1"/>
    <col min="12051" max="12086" width="0" style="40" hidden="1" customWidth="1"/>
    <col min="12087" max="12098" width="9.140625" style="40" customWidth="1"/>
    <col min="12099" max="12099" width="8.42578125" style="40" customWidth="1"/>
    <col min="12100" max="12111" width="8.7109375" style="40" customWidth="1"/>
    <col min="12112" max="12304" width="9.140625" style="40"/>
    <col min="12305" max="12305" width="6" style="40" customWidth="1"/>
    <col min="12306" max="12306" width="26.7109375" style="40" customWidth="1"/>
    <col min="12307" max="12342" width="0" style="40" hidden="1" customWidth="1"/>
    <col min="12343" max="12354" width="9.140625" style="40" customWidth="1"/>
    <col min="12355" max="12355" width="8.42578125" style="40" customWidth="1"/>
    <col min="12356" max="12367" width="8.7109375" style="40" customWidth="1"/>
    <col min="12368" max="12560" width="9.140625" style="40"/>
    <col min="12561" max="12561" width="6" style="40" customWidth="1"/>
    <col min="12562" max="12562" width="26.7109375" style="40" customWidth="1"/>
    <col min="12563" max="12598" width="0" style="40" hidden="1" customWidth="1"/>
    <col min="12599" max="12610" width="9.140625" style="40" customWidth="1"/>
    <col min="12611" max="12611" width="8.42578125" style="40" customWidth="1"/>
    <col min="12612" max="12623" width="8.7109375" style="40" customWidth="1"/>
    <col min="12624" max="12816" width="9.140625" style="40"/>
    <col min="12817" max="12817" width="6" style="40" customWidth="1"/>
    <col min="12818" max="12818" width="26.7109375" style="40" customWidth="1"/>
    <col min="12819" max="12854" width="0" style="40" hidden="1" customWidth="1"/>
    <col min="12855" max="12866" width="9.140625" style="40" customWidth="1"/>
    <col min="12867" max="12867" width="8.42578125" style="40" customWidth="1"/>
    <col min="12868" max="12879" width="8.7109375" style="40" customWidth="1"/>
    <col min="12880" max="13072" width="9.140625" style="40"/>
    <col min="13073" max="13073" width="6" style="40" customWidth="1"/>
    <col min="13074" max="13074" width="26.7109375" style="40" customWidth="1"/>
    <col min="13075" max="13110" width="0" style="40" hidden="1" customWidth="1"/>
    <col min="13111" max="13122" width="9.140625" style="40" customWidth="1"/>
    <col min="13123" max="13123" width="8.42578125" style="40" customWidth="1"/>
    <col min="13124" max="13135" width="8.7109375" style="40" customWidth="1"/>
    <col min="13136" max="13328" width="9.140625" style="40"/>
    <col min="13329" max="13329" width="6" style="40" customWidth="1"/>
    <col min="13330" max="13330" width="26.7109375" style="40" customWidth="1"/>
    <col min="13331" max="13366" width="0" style="40" hidden="1" customWidth="1"/>
    <col min="13367" max="13378" width="9.140625" style="40" customWidth="1"/>
    <col min="13379" max="13379" width="8.42578125" style="40" customWidth="1"/>
    <col min="13380" max="13391" width="8.7109375" style="40" customWidth="1"/>
    <col min="13392" max="13584" width="9.140625" style="40"/>
    <col min="13585" max="13585" width="6" style="40" customWidth="1"/>
    <col min="13586" max="13586" width="26.7109375" style="40" customWidth="1"/>
    <col min="13587" max="13622" width="0" style="40" hidden="1" customWidth="1"/>
    <col min="13623" max="13634" width="9.140625" style="40" customWidth="1"/>
    <col min="13635" max="13635" width="8.42578125" style="40" customWidth="1"/>
    <col min="13636" max="13647" width="8.7109375" style="40" customWidth="1"/>
    <col min="13648" max="13840" width="9.140625" style="40"/>
    <col min="13841" max="13841" width="6" style="40" customWidth="1"/>
    <col min="13842" max="13842" width="26.7109375" style="40" customWidth="1"/>
    <col min="13843" max="13878" width="0" style="40" hidden="1" customWidth="1"/>
    <col min="13879" max="13890" width="9.140625" style="40" customWidth="1"/>
    <col min="13891" max="13891" width="8.42578125" style="40" customWidth="1"/>
    <col min="13892" max="13903" width="8.7109375" style="40" customWidth="1"/>
    <col min="13904" max="14096" width="9.140625" style="40"/>
    <col min="14097" max="14097" width="6" style="40" customWidth="1"/>
    <col min="14098" max="14098" width="26.7109375" style="40" customWidth="1"/>
    <col min="14099" max="14134" width="0" style="40" hidden="1" customWidth="1"/>
    <col min="14135" max="14146" width="9.140625" style="40" customWidth="1"/>
    <col min="14147" max="14147" width="8.42578125" style="40" customWidth="1"/>
    <col min="14148" max="14159" width="8.7109375" style="40" customWidth="1"/>
    <col min="14160" max="14352" width="9.140625" style="40"/>
    <col min="14353" max="14353" width="6" style="40" customWidth="1"/>
    <col min="14354" max="14354" width="26.7109375" style="40" customWidth="1"/>
    <col min="14355" max="14390" width="0" style="40" hidden="1" customWidth="1"/>
    <col min="14391" max="14402" width="9.140625" style="40" customWidth="1"/>
    <col min="14403" max="14403" width="8.42578125" style="40" customWidth="1"/>
    <col min="14404" max="14415" width="8.7109375" style="40" customWidth="1"/>
    <col min="14416" max="14608" width="9.140625" style="40"/>
    <col min="14609" max="14609" width="6" style="40" customWidth="1"/>
    <col min="14610" max="14610" width="26.7109375" style="40" customWidth="1"/>
    <col min="14611" max="14646" width="0" style="40" hidden="1" customWidth="1"/>
    <col min="14647" max="14658" width="9.140625" style="40" customWidth="1"/>
    <col min="14659" max="14659" width="8.42578125" style="40" customWidth="1"/>
    <col min="14660" max="14671" width="8.7109375" style="40" customWidth="1"/>
    <col min="14672" max="14864" width="9.140625" style="40"/>
    <col min="14865" max="14865" width="6" style="40" customWidth="1"/>
    <col min="14866" max="14866" width="26.7109375" style="40" customWidth="1"/>
    <col min="14867" max="14902" width="0" style="40" hidden="1" customWidth="1"/>
    <col min="14903" max="14914" width="9.140625" style="40" customWidth="1"/>
    <col min="14915" max="14915" width="8.42578125" style="40" customWidth="1"/>
    <col min="14916" max="14927" width="8.7109375" style="40" customWidth="1"/>
    <col min="14928" max="15120" width="9.140625" style="40"/>
    <col min="15121" max="15121" width="6" style="40" customWidth="1"/>
    <col min="15122" max="15122" width="26.7109375" style="40" customWidth="1"/>
    <col min="15123" max="15158" width="0" style="40" hidden="1" customWidth="1"/>
    <col min="15159" max="15170" width="9.140625" style="40" customWidth="1"/>
    <col min="15171" max="15171" width="8.42578125" style="40" customWidth="1"/>
    <col min="15172" max="15183" width="8.7109375" style="40" customWidth="1"/>
    <col min="15184" max="15376" width="9.140625" style="40"/>
    <col min="15377" max="15377" width="6" style="40" customWidth="1"/>
    <col min="15378" max="15378" width="26.7109375" style="40" customWidth="1"/>
    <col min="15379" max="15414" width="0" style="40" hidden="1" customWidth="1"/>
    <col min="15415" max="15426" width="9.140625" style="40" customWidth="1"/>
    <col min="15427" max="15427" width="8.42578125" style="40" customWidth="1"/>
    <col min="15428" max="15439" width="8.7109375" style="40" customWidth="1"/>
    <col min="15440" max="15632" width="9.140625" style="40"/>
    <col min="15633" max="15633" width="6" style="40" customWidth="1"/>
    <col min="15634" max="15634" width="26.7109375" style="40" customWidth="1"/>
    <col min="15635" max="15670" width="0" style="40" hidden="1" customWidth="1"/>
    <col min="15671" max="15682" width="9.140625" style="40" customWidth="1"/>
    <col min="15683" max="15683" width="8.42578125" style="40" customWidth="1"/>
    <col min="15684" max="15695" width="8.7109375" style="40" customWidth="1"/>
    <col min="15696" max="15888" width="9.140625" style="40"/>
    <col min="15889" max="15889" width="6" style="40" customWidth="1"/>
    <col min="15890" max="15890" width="26.7109375" style="40" customWidth="1"/>
    <col min="15891" max="15926" width="0" style="40" hidden="1" customWidth="1"/>
    <col min="15927" max="15938" width="9.140625" style="40" customWidth="1"/>
    <col min="15939" max="15939" width="8.42578125" style="40" customWidth="1"/>
    <col min="15940" max="15951" width="8.7109375" style="40" customWidth="1"/>
    <col min="15952" max="16144" width="9.140625" style="40"/>
    <col min="16145" max="16145" width="6" style="40" customWidth="1"/>
    <col min="16146" max="16146" width="26.7109375" style="40" customWidth="1"/>
    <col min="16147" max="16182" width="0" style="40" hidden="1" customWidth="1"/>
    <col min="16183" max="16194" width="9.140625" style="40" customWidth="1"/>
    <col min="16195" max="16195" width="8.42578125" style="40" customWidth="1"/>
    <col min="16196" max="16207" width="8.7109375" style="40" customWidth="1"/>
    <col min="16208" max="16384" width="9.140625" style="40"/>
  </cols>
  <sheetData>
    <row r="1" spans="1:82" ht="19.149999999999999" customHeight="1" x14ac:dyDescent="0.25">
      <c r="A1" s="221">
        <v>37</v>
      </c>
      <c r="B1" s="273" t="s">
        <v>69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82" ht="15" customHeight="1" x14ac:dyDescent="0.25">
      <c r="A2" s="265">
        <v>39</v>
      </c>
      <c r="B2" s="265"/>
      <c r="C2" s="266"/>
      <c r="D2" s="266"/>
      <c r="E2" s="266"/>
      <c r="F2" s="266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2" s="106" customFormat="1" ht="16.149999999999999" customHeight="1" x14ac:dyDescent="0.25">
      <c r="A3" s="267" t="s">
        <v>0</v>
      </c>
      <c r="B3" s="269" t="s">
        <v>58</v>
      </c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1"/>
      <c r="AO3" s="272" t="s">
        <v>31</v>
      </c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</row>
    <row r="4" spans="1:82" s="80" customFormat="1" ht="12" x14ac:dyDescent="0.2">
      <c r="A4" s="268"/>
      <c r="B4" s="115" t="s">
        <v>55</v>
      </c>
      <c r="C4" s="115" t="s">
        <v>35</v>
      </c>
      <c r="D4" s="116" t="s">
        <v>36</v>
      </c>
      <c r="E4" s="116" t="s">
        <v>37</v>
      </c>
      <c r="F4" s="116" t="s">
        <v>38</v>
      </c>
      <c r="G4" s="116" t="s">
        <v>39</v>
      </c>
      <c r="H4" s="116" t="s">
        <v>40</v>
      </c>
      <c r="I4" s="116" t="s">
        <v>41</v>
      </c>
      <c r="J4" s="116" t="s">
        <v>42</v>
      </c>
      <c r="K4" s="116" t="s">
        <v>43</v>
      </c>
      <c r="L4" s="116" t="s">
        <v>44</v>
      </c>
      <c r="M4" s="116" t="s">
        <v>45</v>
      </c>
      <c r="N4" s="116" t="s">
        <v>34</v>
      </c>
      <c r="O4" s="116" t="s">
        <v>89</v>
      </c>
      <c r="P4" s="116" t="str">
        <f>КРЕДИТЫ!Q59</f>
        <v>фев.21</v>
      </c>
      <c r="Q4" s="116" t="str">
        <f>КРЕДИТЫ!R59</f>
        <v>мар.21</v>
      </c>
      <c r="R4" s="116" t="str">
        <f>КРЕДИТЫ!S59</f>
        <v>апр.21</v>
      </c>
      <c r="S4" s="116" t="str">
        <f>КРЕДИТЫ!T59</f>
        <v>май.21</v>
      </c>
      <c r="T4" s="116" t="s">
        <v>107</v>
      </c>
      <c r="U4" s="116" t="s">
        <v>108</v>
      </c>
      <c r="V4" s="116" t="s">
        <v>109</v>
      </c>
      <c r="W4" s="116" t="s">
        <v>111</v>
      </c>
      <c r="X4" s="116" t="s">
        <v>112</v>
      </c>
      <c r="Y4" s="116" t="s">
        <v>113</v>
      </c>
      <c r="Z4" s="116" t="s">
        <v>114</v>
      </c>
      <c r="AA4" s="116" t="s">
        <v>115</v>
      </c>
      <c r="AB4" s="116" t="s">
        <v>117</v>
      </c>
      <c r="AC4" s="116" t="s">
        <v>118</v>
      </c>
      <c r="AD4" s="116" t="s">
        <v>119</v>
      </c>
      <c r="AE4" s="116" t="s">
        <v>122</v>
      </c>
      <c r="AF4" s="116" t="s">
        <v>130</v>
      </c>
      <c r="AG4" s="116" t="s">
        <v>133</v>
      </c>
      <c r="AH4" s="116" t="s">
        <v>174</v>
      </c>
      <c r="AI4" s="116" t="s">
        <v>175</v>
      </c>
      <c r="AJ4" s="116" t="s">
        <v>176</v>
      </c>
      <c r="AK4" s="116" t="s">
        <v>177</v>
      </c>
      <c r="AL4" s="116" t="s">
        <v>184</v>
      </c>
      <c r="AM4" s="116" t="str">
        <f>КРЕДИТЫ!AN59</f>
        <v>янв.23</v>
      </c>
      <c r="AO4" s="110" t="s">
        <v>55</v>
      </c>
      <c r="AP4" s="110" t="s">
        <v>35</v>
      </c>
      <c r="AQ4" s="110" t="s">
        <v>36</v>
      </c>
      <c r="AR4" s="110" t="s">
        <v>37</v>
      </c>
      <c r="AS4" s="110" t="s">
        <v>38</v>
      </c>
      <c r="AT4" s="110" t="s">
        <v>39</v>
      </c>
      <c r="AU4" s="110" t="s">
        <v>40</v>
      </c>
      <c r="AV4" s="110" t="s">
        <v>41</v>
      </c>
      <c r="AW4" s="110" t="s">
        <v>42</v>
      </c>
      <c r="AX4" s="110" t="s">
        <v>43</v>
      </c>
      <c r="AY4" s="110" t="s">
        <v>44</v>
      </c>
      <c r="AZ4" s="110" t="s">
        <v>45</v>
      </c>
      <c r="BA4" s="110" t="s">
        <v>34</v>
      </c>
      <c r="BB4" s="110" t="s">
        <v>89</v>
      </c>
      <c r="BC4" s="110" t="str">
        <f>КРЕДИТЫ!Q59</f>
        <v>фев.21</v>
      </c>
      <c r="BD4" s="110" t="str">
        <f>КРЕДИТЫ!R59</f>
        <v>мар.21</v>
      </c>
      <c r="BE4" s="110" t="str">
        <f>КРЕДИТЫ!S59</f>
        <v>апр.21</v>
      </c>
      <c r="BF4" s="110" t="str">
        <f>КРЕДИТЫ!T59</f>
        <v>май.21</v>
      </c>
      <c r="BG4" s="110" t="s">
        <v>107</v>
      </c>
      <c r="BH4" s="110" t="s">
        <v>108</v>
      </c>
      <c r="BI4" s="110" t="s">
        <v>109</v>
      </c>
      <c r="BJ4" s="110" t="s">
        <v>111</v>
      </c>
      <c r="BK4" s="110" t="s">
        <v>112</v>
      </c>
      <c r="BL4" s="110" t="s">
        <v>113</v>
      </c>
      <c r="BM4" s="110" t="s">
        <v>114</v>
      </c>
      <c r="BN4" s="110" t="s">
        <v>115</v>
      </c>
      <c r="BO4" s="110" t="s">
        <v>117</v>
      </c>
      <c r="BP4" s="110" t="s">
        <v>118</v>
      </c>
      <c r="BQ4" s="110" t="s">
        <v>119</v>
      </c>
      <c r="BR4" s="110" t="s">
        <v>122</v>
      </c>
      <c r="BS4" s="110" t="s">
        <v>130</v>
      </c>
      <c r="BT4" s="110" t="s">
        <v>133</v>
      </c>
      <c r="BU4" s="110" t="s">
        <v>174</v>
      </c>
      <c r="BV4" s="110" t="s">
        <v>175</v>
      </c>
      <c r="BW4" s="110" t="s">
        <v>176</v>
      </c>
      <c r="BX4" s="110" t="s">
        <v>177</v>
      </c>
      <c r="BY4" s="110" t="s">
        <v>184</v>
      </c>
      <c r="BZ4" s="110" t="str">
        <f>КРЕДИТЫ!AN59</f>
        <v>янв.23</v>
      </c>
    </row>
    <row r="5" spans="1:82" s="104" customFormat="1" ht="15.75" x14ac:dyDescent="0.25">
      <c r="A5" s="63" t="s">
        <v>5</v>
      </c>
      <c r="B5" s="64">
        <v>9.82755759150721</v>
      </c>
      <c r="C5" s="64">
        <v>9.8215524539771799</v>
      </c>
      <c r="D5" s="64">
        <v>9.7579239858292599</v>
      </c>
      <c r="E5" s="64">
        <v>9.6836574231201205</v>
      </c>
      <c r="F5" s="64">
        <v>9.7938305323159103</v>
      </c>
      <c r="G5" s="64">
        <v>9.6280854836480998</v>
      </c>
      <c r="H5" s="64">
        <v>9.3115823287695196</v>
      </c>
      <c r="I5" s="64">
        <v>9.1345250428680291</v>
      </c>
      <c r="J5" s="64">
        <v>9.2700354933019007</v>
      </c>
      <c r="K5" s="64">
        <v>9.3771485902451808</v>
      </c>
      <c r="L5" s="64">
        <v>9.6299901025594092</v>
      </c>
      <c r="M5" s="64">
        <v>9.6318321767330506</v>
      </c>
      <c r="N5" s="64">
        <v>9.6803207392064703</v>
      </c>
      <c r="O5" s="64">
        <v>9.710564056110929</v>
      </c>
      <c r="P5" s="64">
        <v>9.7966133934392534</v>
      </c>
      <c r="Q5" s="180">
        <v>9.8751580403055002</v>
      </c>
      <c r="R5" s="180">
        <v>10.305905585725418</v>
      </c>
      <c r="S5" s="180">
        <v>10.865585228393325</v>
      </c>
      <c r="T5" s="180">
        <v>10.946316872553789</v>
      </c>
      <c r="U5" s="180">
        <v>11.286969020821807</v>
      </c>
      <c r="V5" s="180">
        <v>11.833047210648404</v>
      </c>
      <c r="W5" s="180">
        <v>11.947280699222722</v>
      </c>
      <c r="X5" s="180">
        <v>12.13130083708432</v>
      </c>
      <c r="Y5" s="180">
        <v>12.204097507473922</v>
      </c>
      <c r="Z5" s="180">
        <v>12.31099541537735</v>
      </c>
      <c r="AA5" s="180">
        <v>12.40586723809686</v>
      </c>
      <c r="AB5" s="180">
        <v>12.445572163431844</v>
      </c>
      <c r="AC5" s="180">
        <v>15.257913878448194</v>
      </c>
      <c r="AD5" s="180">
        <v>16.03974945882009</v>
      </c>
      <c r="AE5" s="180">
        <v>16.393845304681712</v>
      </c>
      <c r="AF5" s="180">
        <v>16.754822064327701</v>
      </c>
      <c r="AG5" s="180">
        <v>16.768275186601002</v>
      </c>
      <c r="AH5" s="180">
        <v>16.00244538790788</v>
      </c>
      <c r="AI5" s="180">
        <v>15.483233892321151</v>
      </c>
      <c r="AJ5" s="180">
        <v>14.750769165838934</v>
      </c>
      <c r="AK5" s="180">
        <v>14.515534925802523</v>
      </c>
      <c r="AL5" s="180">
        <v>14.07004588373494</v>
      </c>
      <c r="AM5" s="180">
        <f>IFERROR(VLOOKUP(A5,Обнов[],$A$1,FALSE),"-")</f>
        <v>13.634047617176144</v>
      </c>
      <c r="AO5" s="57">
        <v>5.7690638024864853</v>
      </c>
      <c r="AP5" s="57">
        <v>5.5220745892841574</v>
      </c>
      <c r="AQ5" s="57">
        <v>5.4847079690181335</v>
      </c>
      <c r="AR5" s="57">
        <v>5.4454230417566531</v>
      </c>
      <c r="AS5" s="57">
        <v>5.55211368536024</v>
      </c>
      <c r="AT5" s="57">
        <v>5.7284503640512385</v>
      </c>
      <c r="AU5" s="57">
        <v>5.7629717446872455</v>
      </c>
      <c r="AV5" s="57">
        <v>5.7585928795351533</v>
      </c>
      <c r="AW5" s="57">
        <v>5.7931990416577461</v>
      </c>
      <c r="AX5" s="57">
        <v>5.8149570401745843</v>
      </c>
      <c r="AY5" s="57">
        <v>5.6642060987509995</v>
      </c>
      <c r="AZ5" s="57">
        <v>5.5420705872246172</v>
      </c>
      <c r="BA5" s="57">
        <v>5.515724795205367</v>
      </c>
      <c r="BB5" s="57">
        <v>5.5882838067158795</v>
      </c>
      <c r="BC5" s="57">
        <v>5.5282650367289525</v>
      </c>
      <c r="BD5" s="179">
        <v>5.5166814584501997</v>
      </c>
      <c r="BE5" s="179">
        <v>5.5343922150290714</v>
      </c>
      <c r="BF5" s="179">
        <v>5.565019546553394</v>
      </c>
      <c r="BG5" s="179">
        <v>5.5516861340315247</v>
      </c>
      <c r="BH5" s="179">
        <v>5.6038123204899826</v>
      </c>
      <c r="BI5" s="179">
        <v>5.6971638942464606</v>
      </c>
      <c r="BJ5" s="179">
        <v>5.7737818784964832</v>
      </c>
      <c r="BK5" s="179">
        <v>5.8356911175619919</v>
      </c>
      <c r="BL5" s="179">
        <v>5.8897241109689196</v>
      </c>
      <c r="BM5" s="179">
        <v>5.9129336366339196</v>
      </c>
      <c r="BN5" s="179">
        <v>5.9765850861406786</v>
      </c>
      <c r="BO5" s="179">
        <v>5.9818625407188462</v>
      </c>
      <c r="BP5" s="179">
        <v>5.9322522865393035</v>
      </c>
      <c r="BQ5" s="179">
        <v>5.8235550256731914</v>
      </c>
      <c r="BR5" s="179">
        <v>5.7295165045118122</v>
      </c>
      <c r="BS5" s="179">
        <v>5.6405457178135698</v>
      </c>
      <c r="BT5" s="179">
        <v>5.6822487175389007</v>
      </c>
      <c r="BU5" s="179">
        <v>5.5687999045805068</v>
      </c>
      <c r="BV5" s="179">
        <v>5.6512147505178554</v>
      </c>
      <c r="BW5" s="179">
        <v>5.6595067141082191</v>
      </c>
      <c r="BX5" s="179">
        <v>5.7323726069928451</v>
      </c>
      <c r="BY5" s="179">
        <v>5.7573479460697463</v>
      </c>
      <c r="BZ5" s="179">
        <f>IFERROR(VLOOKUP(A5,Обнов[],$A$2,FALSE),"-")</f>
        <v>5.8187878988693642</v>
      </c>
    </row>
    <row r="6" spans="1:82" s="104" customFormat="1" ht="15.75" x14ac:dyDescent="0.25">
      <c r="A6" s="63" t="s">
        <v>6</v>
      </c>
      <c r="B6" s="64">
        <v>8.0295297000131995</v>
      </c>
      <c r="C6" s="64">
        <v>9.2289845692511996</v>
      </c>
      <c r="D6" s="64">
        <v>9.5617990602601601</v>
      </c>
      <c r="E6" s="64">
        <v>9.4842150060277106</v>
      </c>
      <c r="F6" s="64">
        <v>9.3805735099429999</v>
      </c>
      <c r="G6" s="64">
        <v>9.2973287972366201</v>
      </c>
      <c r="H6" s="64">
        <v>9.0455727484387296</v>
      </c>
      <c r="I6" s="64">
        <v>9.1177319395120708</v>
      </c>
      <c r="J6" s="64">
        <v>9.3025801535336594</v>
      </c>
      <c r="K6" s="64">
        <v>9.4668899764098402</v>
      </c>
      <c r="L6" s="64">
        <v>9.4651390508170401</v>
      </c>
      <c r="M6" s="64">
        <v>9.5885828091189502</v>
      </c>
      <c r="N6" s="64">
        <v>9.5882705373880306</v>
      </c>
      <c r="O6" s="64">
        <v>9.5261234383652251</v>
      </c>
      <c r="P6" s="64">
        <v>9.4493640770721044</v>
      </c>
      <c r="Q6" s="180">
        <v>9.5655006682291095</v>
      </c>
      <c r="R6" s="180">
        <v>9.8299955180950676</v>
      </c>
      <c r="S6" s="180">
        <v>10.334903735308254</v>
      </c>
      <c r="T6" s="180">
        <v>10.496451052899156</v>
      </c>
      <c r="U6" s="180">
        <v>10.76545706939285</v>
      </c>
      <c r="V6" s="180">
        <v>11.323186917250219</v>
      </c>
      <c r="W6" s="180">
        <v>11.362419694668917</v>
      </c>
      <c r="X6" s="180">
        <v>11.429195187398317</v>
      </c>
      <c r="Y6" s="180">
        <v>11.797149457160193</v>
      </c>
      <c r="Z6" s="180">
        <v>11.953042589734849</v>
      </c>
      <c r="AA6" s="180">
        <v>11.951278802119003</v>
      </c>
      <c r="AB6" s="180">
        <v>12.178393894671984</v>
      </c>
      <c r="AC6" s="180">
        <v>13.710478528935321</v>
      </c>
      <c r="AD6" s="180">
        <v>14.304229641573857</v>
      </c>
      <c r="AE6" s="180">
        <v>14.774855502054288</v>
      </c>
      <c r="AF6" s="180">
        <v>14.770566141770001</v>
      </c>
      <c r="AG6" s="180">
        <v>14.927410678756365</v>
      </c>
      <c r="AH6" s="180">
        <v>14.942244499573594</v>
      </c>
      <c r="AI6" s="180">
        <v>14.828798953671878</v>
      </c>
      <c r="AJ6" s="180">
        <v>14.459848038517224</v>
      </c>
      <c r="AK6" s="180">
        <v>13.356753004475385</v>
      </c>
      <c r="AL6" s="180">
        <v>12.642283909838486</v>
      </c>
      <c r="AM6" s="180">
        <f>IFERROR(VLOOKUP(A6,Обнов[],$A$1,FALSE),"-")</f>
        <v>12.169396690607025</v>
      </c>
      <c r="AO6" s="57">
        <v>5.7229850350466211</v>
      </c>
      <c r="AP6" s="57">
        <v>5.6906393665500863</v>
      </c>
      <c r="AQ6" s="57">
        <v>5.5335726910538066</v>
      </c>
      <c r="AR6" s="57">
        <v>5.5826586119510022</v>
      </c>
      <c r="AS6" s="57">
        <v>5.4532884136009638</v>
      </c>
      <c r="AT6" s="57">
        <v>5.5810340274771777</v>
      </c>
      <c r="AU6" s="57">
        <v>5.5697145911793733</v>
      </c>
      <c r="AV6" s="57">
        <v>5.4974773334794884</v>
      </c>
      <c r="AW6" s="57">
        <v>5.5838825961975935</v>
      </c>
      <c r="AX6" s="57">
        <v>5.8483089255359024</v>
      </c>
      <c r="AY6" s="57">
        <v>5.6753993403733158</v>
      </c>
      <c r="AZ6" s="57">
        <v>5.6151088352094183</v>
      </c>
      <c r="BA6" s="57">
        <v>5.7150043401039667</v>
      </c>
      <c r="BB6" s="57">
        <v>5.8239532150203628</v>
      </c>
      <c r="BC6" s="57">
        <v>5.9219470587887839</v>
      </c>
      <c r="BD6" s="179">
        <v>5.9338062946544401</v>
      </c>
      <c r="BE6" s="179">
        <v>6.0171736612053879</v>
      </c>
      <c r="BF6" s="179">
        <v>6.0491626828928782</v>
      </c>
      <c r="BG6" s="179">
        <v>6.0812418894742235</v>
      </c>
      <c r="BH6" s="179">
        <v>6.1699044451838327</v>
      </c>
      <c r="BI6" s="179">
        <v>6.2154380236526698</v>
      </c>
      <c r="BJ6" s="179">
        <v>6.2788854728384225</v>
      </c>
      <c r="BK6" s="179">
        <v>6.2638162956936378</v>
      </c>
      <c r="BL6" s="179">
        <v>6.2298810855496667</v>
      </c>
      <c r="BM6" s="179">
        <v>6.1599614727127587</v>
      </c>
      <c r="BN6" s="179">
        <v>6.2166119277516865</v>
      </c>
      <c r="BO6" s="179">
        <v>6.2511672981475472</v>
      </c>
      <c r="BP6" s="179">
        <v>6.2045842335404009</v>
      </c>
      <c r="BQ6" s="179">
        <v>6.2696326207988493</v>
      </c>
      <c r="BR6" s="179">
        <v>6.2731644262893376</v>
      </c>
      <c r="BS6" s="179">
        <v>6.0685651803131098</v>
      </c>
      <c r="BT6" s="179">
        <v>5.965457161624089</v>
      </c>
      <c r="BU6" s="179">
        <v>5.9439862532973233</v>
      </c>
      <c r="BV6" s="179">
        <v>5.9868589213559495</v>
      </c>
      <c r="BW6" s="179">
        <v>6.0485494014487493</v>
      </c>
      <c r="BX6" s="179">
        <v>5.9606163753178016</v>
      </c>
      <c r="BY6" s="179">
        <v>5.6670626651658482</v>
      </c>
      <c r="BZ6" s="179">
        <f>IFERROR(VLOOKUP(A6,Обнов[],$A$2,FALSE),"-")</f>
        <v>5.409388825777925</v>
      </c>
    </row>
    <row r="7" spans="1:82" s="104" customFormat="1" ht="15.75" x14ac:dyDescent="0.25">
      <c r="A7" s="63" t="s">
        <v>8</v>
      </c>
      <c r="B7" s="64">
        <v>11.6134008629127</v>
      </c>
      <c r="C7" s="64">
        <v>11.4675535304139</v>
      </c>
      <c r="D7" s="64">
        <v>11.381569288294299</v>
      </c>
      <c r="E7" s="64">
        <v>11.3313687683121</v>
      </c>
      <c r="F7" s="64">
        <v>11.359567480995</v>
      </c>
      <c r="G7" s="64">
        <v>11.6224971720565</v>
      </c>
      <c r="H7" s="64">
        <v>11.8333372050413</v>
      </c>
      <c r="I7" s="64">
        <v>11.7998264178729</v>
      </c>
      <c r="J7" s="64">
        <v>11.744634611572501</v>
      </c>
      <c r="K7" s="64">
        <v>11.7251765604287</v>
      </c>
      <c r="L7" s="64">
        <v>11.718012799217499</v>
      </c>
      <c r="M7" s="64">
        <v>11.7172577503356</v>
      </c>
      <c r="N7" s="64">
        <v>11.7169149101342</v>
      </c>
      <c r="O7" s="64">
        <v>11.704045189314629</v>
      </c>
      <c r="P7" s="64">
        <v>11.6969730303503</v>
      </c>
      <c r="Q7" s="180">
        <v>11.827480741344001</v>
      </c>
      <c r="R7" s="180">
        <v>11.968452755151896</v>
      </c>
      <c r="S7" s="180">
        <v>12.056788058255465</v>
      </c>
      <c r="T7" s="180">
        <v>12.147713362569498</v>
      </c>
      <c r="U7" s="180">
        <v>12.301609077504336</v>
      </c>
      <c r="V7" s="180">
        <v>12.49921528912896</v>
      </c>
      <c r="W7" s="180">
        <v>12.818401001091729</v>
      </c>
      <c r="X7" s="180">
        <v>13.488408269092684</v>
      </c>
      <c r="Y7" s="180">
        <v>13.905842142122053</v>
      </c>
      <c r="Z7" s="180">
        <v>14.239463492801415</v>
      </c>
      <c r="AA7" s="180">
        <v>14.531328951009622</v>
      </c>
      <c r="AB7" s="180">
        <v>14.784175224194177</v>
      </c>
      <c r="AC7" s="180">
        <v>16.170543453665971</v>
      </c>
      <c r="AD7" s="180">
        <v>17.931888101305624</v>
      </c>
      <c r="AE7" s="180">
        <v>18.765877063393393</v>
      </c>
      <c r="AF7" s="180">
        <v>18.969071751456301</v>
      </c>
      <c r="AG7" s="180">
        <v>18.891931326282247</v>
      </c>
      <c r="AH7" s="180">
        <v>18.305372244865225</v>
      </c>
      <c r="AI7" s="180">
        <v>17.433599967001467</v>
      </c>
      <c r="AJ7" s="180">
        <v>14.999701612278315</v>
      </c>
      <c r="AK7" s="180">
        <v>13.102782350697511</v>
      </c>
      <c r="AL7" s="180">
        <v>11.976160916408089</v>
      </c>
      <c r="AM7" s="180">
        <f>IFERROR(VLOOKUP(A7,Обнов[],$A$1,FALSE),"-")</f>
        <v>11.348782812464052</v>
      </c>
      <c r="AO7" s="57">
        <v>4.7762649597212326</v>
      </c>
      <c r="AP7" s="57">
        <v>4.6548247413990831</v>
      </c>
      <c r="AQ7" s="57">
        <v>4.6452675418504024</v>
      </c>
      <c r="AR7" s="57">
        <v>4.6244998653926794</v>
      </c>
      <c r="AS7" s="57">
        <v>4.5209042734672122</v>
      </c>
      <c r="AT7" s="57">
        <v>4.4325636907131534</v>
      </c>
      <c r="AU7" s="57">
        <v>4.2592667957616097</v>
      </c>
      <c r="AV7" s="57">
        <v>4.1735318392973069</v>
      </c>
      <c r="AW7" s="57">
        <v>4.1451723063762689</v>
      </c>
      <c r="AX7" s="57">
        <v>4.1432326533789778</v>
      </c>
      <c r="AY7" s="57">
        <v>4.5014293674013572</v>
      </c>
      <c r="AZ7" s="57">
        <v>4.6514416156380953</v>
      </c>
      <c r="BA7" s="57">
        <v>4.7182307722651204</v>
      </c>
      <c r="BB7" s="57">
        <v>4.7108525800599201</v>
      </c>
      <c r="BC7" s="57">
        <v>4.7212530890729507</v>
      </c>
      <c r="BD7" s="179">
        <v>4.7405847691785201</v>
      </c>
      <c r="BE7" s="179">
        <v>4.7455579427999268</v>
      </c>
      <c r="BF7" s="179">
        <v>4.8002082650717908</v>
      </c>
      <c r="BG7" s="179">
        <v>4.8168188252915725</v>
      </c>
      <c r="BH7" s="179">
        <v>4.8218080860431636</v>
      </c>
      <c r="BI7" s="179">
        <v>4.8860993644415265</v>
      </c>
      <c r="BJ7" s="179">
        <v>4.9801185288067291</v>
      </c>
      <c r="BK7" s="179">
        <v>5.0315456755063375</v>
      </c>
      <c r="BL7" s="179">
        <v>5.0499489914570344</v>
      </c>
      <c r="BM7" s="179">
        <v>5.0508492930429272</v>
      </c>
      <c r="BN7" s="179">
        <v>5.0790766524152957</v>
      </c>
      <c r="BO7" s="179">
        <v>5.2340651860859273</v>
      </c>
      <c r="BP7" s="179">
        <v>5.2804170982235892</v>
      </c>
      <c r="BQ7" s="179">
        <v>5.4190536621144929</v>
      </c>
      <c r="BR7" s="179">
        <v>5.6167406658818448</v>
      </c>
      <c r="BS7" s="179">
        <v>5.7280812581292198</v>
      </c>
      <c r="BT7" s="179">
        <v>6.4745046844750371</v>
      </c>
      <c r="BU7" s="179">
        <v>6.4608969728803967</v>
      </c>
      <c r="BV7" s="179">
        <v>6.6116101836088559</v>
      </c>
      <c r="BW7" s="179">
        <v>6.7366673051760166</v>
      </c>
      <c r="BX7" s="179">
        <v>7.0010266092944304</v>
      </c>
      <c r="BY7" s="179">
        <v>7.188316382475417</v>
      </c>
      <c r="BZ7" s="179">
        <f>IFERROR(VLOOKUP(A7,Обнов[],$A$2,FALSE),"-")</f>
        <v>7.282960638299909</v>
      </c>
    </row>
    <row r="8" spans="1:82" s="104" customFormat="1" ht="15.75" x14ac:dyDescent="0.25">
      <c r="A8" s="63" t="s">
        <v>9</v>
      </c>
      <c r="B8" s="64">
        <v>11.335839932651901</v>
      </c>
      <c r="C8" s="64">
        <v>11.336423418551099</v>
      </c>
      <c r="D8" s="64">
        <v>11.340984048375301</v>
      </c>
      <c r="E8" s="64">
        <v>11.342826081860601</v>
      </c>
      <c r="F8" s="64">
        <v>11.4710659496925</v>
      </c>
      <c r="G8" s="64">
        <v>11.631605332766901</v>
      </c>
      <c r="H8" s="64">
        <v>11.732464012061699</v>
      </c>
      <c r="I8" s="64">
        <v>11.801743818620301</v>
      </c>
      <c r="J8" s="64">
        <v>11.8272684951943</v>
      </c>
      <c r="K8" s="64">
        <v>11.8678955257753</v>
      </c>
      <c r="L8" s="64">
        <v>12.057819831138399</v>
      </c>
      <c r="M8" s="64">
        <v>12.9007439312724</v>
      </c>
      <c r="N8" s="64">
        <v>13.6035006490463</v>
      </c>
      <c r="O8" s="64">
        <v>13.6603390542515</v>
      </c>
      <c r="P8" s="64">
        <v>14.045156636355371</v>
      </c>
      <c r="Q8" s="180">
        <v>14.3258447608689</v>
      </c>
      <c r="R8" s="180">
        <v>14.320550026331897</v>
      </c>
      <c r="S8" s="180">
        <v>14.502996260095493</v>
      </c>
      <c r="T8" s="180">
        <v>14.693681976537617</v>
      </c>
      <c r="U8" s="180">
        <v>14.933736904646681</v>
      </c>
      <c r="V8" s="180">
        <v>15.282440719689799</v>
      </c>
      <c r="W8" s="180">
        <v>15.68855683252527</v>
      </c>
      <c r="X8" s="180">
        <v>15.844438182260509</v>
      </c>
      <c r="Y8" s="180">
        <v>15.599209317544453</v>
      </c>
      <c r="Z8" s="180">
        <v>15.442919463510723</v>
      </c>
      <c r="AA8" s="180">
        <v>15.553394076939087</v>
      </c>
      <c r="AB8" s="180">
        <v>15.490581907473251</v>
      </c>
      <c r="AC8" s="180">
        <v>17.724331105406115</v>
      </c>
      <c r="AD8" s="180">
        <v>19.667756077269654</v>
      </c>
      <c r="AE8" s="180">
        <v>20.10972657595541</v>
      </c>
      <c r="AF8" s="180">
        <v>19.904246421475801</v>
      </c>
      <c r="AG8" s="180">
        <v>19.692957262000778</v>
      </c>
      <c r="AH8" s="180">
        <v>18.112802543259555</v>
      </c>
      <c r="AI8" s="180">
        <v>16.769756730884886</v>
      </c>
      <c r="AJ8" s="180">
        <v>14.632917469471735</v>
      </c>
      <c r="AK8" s="180">
        <v>12.747537122217832</v>
      </c>
      <c r="AL8" s="180">
        <v>11.858321789707775</v>
      </c>
      <c r="AM8" s="180">
        <f>IFERROR(VLOOKUP(A8,Обнов[],$A$1,FALSE),"-")</f>
        <v>12.293131054423981</v>
      </c>
      <c r="AO8" s="57">
        <v>5.7873843367894811</v>
      </c>
      <c r="AP8" s="57">
        <v>5.7646454869868302</v>
      </c>
      <c r="AQ8" s="57">
        <v>5.6857387363353764</v>
      </c>
      <c r="AR8" s="57">
        <v>5.6577237132765257</v>
      </c>
      <c r="AS8" s="57">
        <v>5.7547645205797489</v>
      </c>
      <c r="AT8" s="57">
        <v>5.7482732024047696</v>
      </c>
      <c r="AU8" s="57">
        <v>5.7984239551165251</v>
      </c>
      <c r="AV8" s="57">
        <v>5.8376118942957129</v>
      </c>
      <c r="AW8" s="57">
        <v>5.7488509875630651</v>
      </c>
      <c r="AX8" s="57">
        <v>5.8364088629310258</v>
      </c>
      <c r="AY8" s="57">
        <v>5.8724815408845581</v>
      </c>
      <c r="AZ8" s="57">
        <v>5.9278009570766637</v>
      </c>
      <c r="BA8" s="57">
        <v>5.9826925717730148</v>
      </c>
      <c r="BB8" s="57">
        <v>6.0746825072124047</v>
      </c>
      <c r="BC8" s="57">
        <v>6.1607241620094575</v>
      </c>
      <c r="BD8" s="179">
        <v>6.1918429588189996</v>
      </c>
      <c r="BE8" s="179">
        <v>6.1958595031935921</v>
      </c>
      <c r="BF8" s="179">
        <v>6.1735019391530717</v>
      </c>
      <c r="BG8" s="179">
        <v>6.2202768514040407</v>
      </c>
      <c r="BH8" s="179">
        <v>6.3503938635448982</v>
      </c>
      <c r="BI8" s="179">
        <v>6.5332799202687797</v>
      </c>
      <c r="BJ8" s="179">
        <v>6.6373291497492124</v>
      </c>
      <c r="BK8" s="179">
        <v>6.7580198822320838</v>
      </c>
      <c r="BL8" s="179">
        <v>6.970950027073143</v>
      </c>
      <c r="BM8" s="179">
        <v>7.0788671407755173</v>
      </c>
      <c r="BN8" s="179">
        <v>7.1051861088097183</v>
      </c>
      <c r="BO8" s="179">
        <v>7.1181772079800716</v>
      </c>
      <c r="BP8" s="179">
        <v>7.251282106361761</v>
      </c>
      <c r="BQ8" s="179">
        <v>7.990382802533472</v>
      </c>
      <c r="BR8" s="179">
        <v>6.6846085786822345</v>
      </c>
      <c r="BS8" s="179">
        <v>6.9219243059800801</v>
      </c>
      <c r="BT8" s="179">
        <v>8.9525634822211018</v>
      </c>
      <c r="BU8" s="179">
        <v>8.6558422226372542</v>
      </c>
      <c r="BV8" s="179">
        <v>8.7472047655773331</v>
      </c>
      <c r="BW8" s="179">
        <v>8.6084768388993158</v>
      </c>
      <c r="BX8" s="179">
        <v>8.208019327647083</v>
      </c>
      <c r="BY8" s="179">
        <v>7.8273406107699115</v>
      </c>
      <c r="BZ8" s="179">
        <f>IFERROR(VLOOKUP(A8,Обнов[],$A$2,FALSE),"-")</f>
        <v>8.1712615062874239</v>
      </c>
    </row>
    <row r="9" spans="1:82" s="104" customFormat="1" ht="15.75" x14ac:dyDescent="0.25">
      <c r="A9" s="63" t="s">
        <v>110</v>
      </c>
      <c r="B9" s="64">
        <v>11.132820978576399</v>
      </c>
      <c r="C9" s="64">
        <v>11.126606978107899</v>
      </c>
      <c r="D9" s="64">
        <v>11.045851545313701</v>
      </c>
      <c r="E9" s="64">
        <v>10.9424374507057</v>
      </c>
      <c r="F9" s="64">
        <v>11.086911964337</v>
      </c>
      <c r="G9" s="64">
        <v>11.0741574341244</v>
      </c>
      <c r="H9" s="64">
        <v>10.726477894049401</v>
      </c>
      <c r="I9" s="64">
        <v>10.5834934396437</v>
      </c>
      <c r="J9" s="64">
        <v>10.7775676027176</v>
      </c>
      <c r="K9" s="64">
        <v>10.858189894923701</v>
      </c>
      <c r="L9" s="64">
        <v>10.9066401621178</v>
      </c>
      <c r="M9" s="64">
        <v>10.9153303083016</v>
      </c>
      <c r="N9" s="64">
        <v>10.9599542006279</v>
      </c>
      <c r="O9" s="64">
        <v>11.056437272553637</v>
      </c>
      <c r="P9" s="64">
        <v>11.123190061797045</v>
      </c>
      <c r="Q9" s="180">
        <v>11.2763639687979</v>
      </c>
      <c r="R9" s="180">
        <v>11.809161339353333</v>
      </c>
      <c r="S9" s="180">
        <v>12.414493886018048</v>
      </c>
      <c r="T9" s="180">
        <v>12.520475522782952</v>
      </c>
      <c r="U9" s="180">
        <v>12.931161579530979</v>
      </c>
      <c r="V9" s="180">
        <v>13.636469140403046</v>
      </c>
      <c r="W9" s="180">
        <v>13.806666146355019</v>
      </c>
      <c r="X9" s="180">
        <v>13.98678860311132</v>
      </c>
      <c r="Y9" s="180">
        <v>14.204365055542004</v>
      </c>
      <c r="Z9" s="180">
        <v>14.237192393365548</v>
      </c>
      <c r="AA9" s="180">
        <v>14.141339724605423</v>
      </c>
      <c r="AB9" s="180">
        <v>14.206505735245884</v>
      </c>
      <c r="AC9" s="180">
        <v>17.629394097849147</v>
      </c>
      <c r="AD9" s="180">
        <v>18.999332268144261</v>
      </c>
      <c r="AE9" s="180">
        <v>20.931218041634921</v>
      </c>
      <c r="AF9" s="180">
        <v>21.555056022280699</v>
      </c>
      <c r="AG9" s="180">
        <v>18.766159712604018</v>
      </c>
      <c r="AH9" s="180">
        <v>17.59268463898691</v>
      </c>
      <c r="AI9" s="180">
        <v>16.373345932802245</v>
      </c>
      <c r="AJ9" s="180">
        <v>14.542399491773383</v>
      </c>
      <c r="AK9" s="180">
        <v>13.235438495576085</v>
      </c>
      <c r="AL9" s="180">
        <v>12.234038661393049</v>
      </c>
      <c r="AM9" s="180">
        <f>IFERROR(VLOOKUP(A9,Обнов[],$A$1,FALSE),"-")</f>
        <v>11.077685668378576</v>
      </c>
      <c r="AO9" s="57">
        <v>4.0922794372241338</v>
      </c>
      <c r="AP9" s="57">
        <v>3.7590164140181748</v>
      </c>
      <c r="AQ9" s="57">
        <v>3.7281499641020743</v>
      </c>
      <c r="AR9" s="57">
        <v>3.6142085269511059</v>
      </c>
      <c r="AS9" s="57">
        <v>3.6882924830997319</v>
      </c>
      <c r="AT9" s="57">
        <v>3.6298426925739067</v>
      </c>
      <c r="AU9" s="57">
        <v>3.8691156746674977</v>
      </c>
      <c r="AV9" s="57">
        <v>3.9460287034510642</v>
      </c>
      <c r="AW9" s="57">
        <v>3.9016109043682969</v>
      </c>
      <c r="AX9" s="57">
        <v>3.9734110210164313</v>
      </c>
      <c r="AY9" s="57">
        <v>4.2659903611430288</v>
      </c>
      <c r="AZ9" s="57">
        <v>4.4258532365021326</v>
      </c>
      <c r="BA9" s="57">
        <v>4.5728339878931603</v>
      </c>
      <c r="BB9" s="57">
        <v>4.6968157125866705</v>
      </c>
      <c r="BC9" s="57">
        <v>4.7067392148755438</v>
      </c>
      <c r="BD9" s="179">
        <v>4.7414173893839502</v>
      </c>
      <c r="BE9" s="179">
        <v>4.7738926310080529</v>
      </c>
      <c r="BF9" s="179">
        <v>4.7601394893346356</v>
      </c>
      <c r="BG9" s="179">
        <v>4.7841718113849305</v>
      </c>
      <c r="BH9" s="179">
        <v>4.8101614248930753</v>
      </c>
      <c r="BI9" s="179">
        <v>4.7961683183362833</v>
      </c>
      <c r="BJ9" s="179">
        <v>4.8381651696925392</v>
      </c>
      <c r="BK9" s="179">
        <v>4.9354383382506057</v>
      </c>
      <c r="BL9" s="179">
        <v>4.9776535093089285</v>
      </c>
      <c r="BM9" s="179">
        <v>5.0284480519235553</v>
      </c>
      <c r="BN9" s="179">
        <v>5.0453391261162395</v>
      </c>
      <c r="BO9" s="179">
        <v>5.1201739979263916</v>
      </c>
      <c r="BP9" s="179">
        <v>5.1499185029518815</v>
      </c>
      <c r="BQ9" s="179">
        <v>5.2361444241903294</v>
      </c>
      <c r="BR9" s="179">
        <v>8.3787293838176904</v>
      </c>
      <c r="BS9" s="179">
        <v>8.5583141810874395</v>
      </c>
      <c r="BT9" s="179">
        <v>5.8416763034610835</v>
      </c>
      <c r="BU9" s="179">
        <v>5.8736557537690226</v>
      </c>
      <c r="BV9" s="179">
        <v>5.7917253798595727</v>
      </c>
      <c r="BW9" s="179">
        <v>5.7178502798384372</v>
      </c>
      <c r="BX9" s="179">
        <v>5.763377911180684</v>
      </c>
      <c r="BY9" s="179">
        <v>5.7392628216356174</v>
      </c>
      <c r="BZ9" s="179">
        <f>IFERROR(VLOOKUP(A9,Обнов[],$A$2,FALSE),"-")</f>
        <v>5.67660078426408</v>
      </c>
    </row>
    <row r="10" spans="1:82" s="104" customFormat="1" ht="15.75" x14ac:dyDescent="0.25">
      <c r="A10" s="63" t="s">
        <v>10</v>
      </c>
      <c r="B10" s="64">
        <v>10.186628707759899</v>
      </c>
      <c r="C10" s="64">
        <v>10.1518784100519</v>
      </c>
      <c r="D10" s="64">
        <v>10.116027893134699</v>
      </c>
      <c r="E10" s="64">
        <v>10.1227888916734</v>
      </c>
      <c r="F10" s="64">
        <v>10.222844642224301</v>
      </c>
      <c r="G10" s="64">
        <v>10.375440706899001</v>
      </c>
      <c r="H10" s="64">
        <v>10.5035064163866</v>
      </c>
      <c r="I10" s="64">
        <v>10.5599211399156</v>
      </c>
      <c r="J10" s="64">
        <v>10.6679356486431</v>
      </c>
      <c r="K10" s="64">
        <v>11.2101176542602</v>
      </c>
      <c r="L10" s="64">
        <v>11.4121186618303</v>
      </c>
      <c r="M10" s="64">
        <v>11.471490261049601</v>
      </c>
      <c r="N10" s="64">
        <v>11.4473501047698</v>
      </c>
      <c r="O10" s="64">
        <v>11.459328529227305</v>
      </c>
      <c r="P10" s="64">
        <v>11.455562876781203</v>
      </c>
      <c r="Q10" s="180">
        <v>11.7669069214411</v>
      </c>
      <c r="R10" s="180">
        <v>12.277828030617233</v>
      </c>
      <c r="S10" s="180">
        <v>12.800613939428741</v>
      </c>
      <c r="T10" s="180">
        <v>12.921253687765741</v>
      </c>
      <c r="U10" s="180">
        <v>13.343602290297799</v>
      </c>
      <c r="V10" s="180">
        <v>13.866802457603896</v>
      </c>
      <c r="W10" s="180">
        <v>13.993795028102586</v>
      </c>
      <c r="X10" s="180">
        <v>14.008979079052629</v>
      </c>
      <c r="Y10" s="180">
        <v>13.880153188300367</v>
      </c>
      <c r="Z10" s="180">
        <v>13.440749697527583</v>
      </c>
      <c r="AA10" s="180">
        <v>12.604475087971833</v>
      </c>
      <c r="AB10" s="180">
        <v>12.480191672489827</v>
      </c>
      <c r="AC10" s="180">
        <v>15.325537105335778</v>
      </c>
      <c r="AD10" s="180">
        <v>18.87325656242794</v>
      </c>
      <c r="AE10" s="180">
        <v>20.281107788288828</v>
      </c>
      <c r="AF10" s="180">
        <v>20.0151487075413</v>
      </c>
      <c r="AG10" s="180">
        <v>18.523440023742502</v>
      </c>
      <c r="AH10" s="180">
        <v>18.527989498781441</v>
      </c>
      <c r="AI10" s="180">
        <v>16.181991435266742</v>
      </c>
      <c r="AJ10" s="180">
        <v>13.965749455094043</v>
      </c>
      <c r="AK10" s="180">
        <v>12.795100039132874</v>
      </c>
      <c r="AL10" s="180">
        <v>10.473556101632113</v>
      </c>
      <c r="AM10" s="180">
        <f>IFERROR(VLOOKUP(A10,Обнов[],$A$1,FALSE),"-")</f>
        <v>10.083414264411406</v>
      </c>
      <c r="AN10" s="105"/>
      <c r="AO10" s="57">
        <v>5.6755540162697651</v>
      </c>
      <c r="AP10" s="57">
        <v>5.5675553313001842</v>
      </c>
      <c r="AQ10" s="57">
        <v>5.6246986036862463</v>
      </c>
      <c r="AR10" s="57">
        <v>5.7351494805592482</v>
      </c>
      <c r="AS10" s="57">
        <v>5.6398140433278083</v>
      </c>
      <c r="AT10" s="57">
        <v>5.6284039741047627</v>
      </c>
      <c r="AU10" s="57">
        <v>5.5105933358518167</v>
      </c>
      <c r="AV10" s="57">
        <v>5.3511069456816589</v>
      </c>
      <c r="AW10" s="57">
        <v>5.2135760190484595</v>
      </c>
      <c r="AX10" s="57">
        <v>5.4039326706853288</v>
      </c>
      <c r="AY10" s="57">
        <v>5.3636439862158412</v>
      </c>
      <c r="AZ10" s="57">
        <v>5.2458373514327707</v>
      </c>
      <c r="BA10" s="57">
        <v>4.9702970795249586</v>
      </c>
      <c r="BB10" s="57">
        <v>5.1438947079965311</v>
      </c>
      <c r="BC10" s="57">
        <v>5.3629143731588336</v>
      </c>
      <c r="BD10" s="179">
        <v>5.1629268862774396</v>
      </c>
      <c r="BE10" s="179">
        <v>5.3037205246277868</v>
      </c>
      <c r="BF10" s="179">
        <v>5.2230546360709926</v>
      </c>
      <c r="BG10" s="179">
        <v>4.9403915726373677</v>
      </c>
      <c r="BH10" s="179">
        <v>4.9391658068599966</v>
      </c>
      <c r="BI10" s="179">
        <v>5.3759919770472067</v>
      </c>
      <c r="BJ10" s="179">
        <v>5.6867610260284787</v>
      </c>
      <c r="BK10" s="179">
        <v>5.8232686499425297</v>
      </c>
      <c r="BL10" s="179">
        <v>4.9933930609125534</v>
      </c>
      <c r="BM10" s="179">
        <v>5.3682101970061815</v>
      </c>
      <c r="BN10" s="179">
        <v>5.7201007384133087</v>
      </c>
      <c r="BO10" s="179">
        <v>6.2000732759163197</v>
      </c>
      <c r="BP10" s="179">
        <v>6.5199768148730586</v>
      </c>
      <c r="BQ10" s="179">
        <v>6.745111648770437</v>
      </c>
      <c r="BR10" s="179">
        <v>5.2459945731222906</v>
      </c>
      <c r="BS10" s="179">
        <v>5.4918965822032</v>
      </c>
      <c r="BT10" s="179">
        <v>6.9615497608664576</v>
      </c>
      <c r="BU10" s="179">
        <v>7.0534290287182024</v>
      </c>
      <c r="BV10" s="179">
        <v>7.0423947390680617</v>
      </c>
      <c r="BW10" s="179">
        <v>7.0814124147274811</v>
      </c>
      <c r="BX10" s="179">
        <v>7.2807512310208091</v>
      </c>
      <c r="BY10" s="179">
        <v>7.5721955557018097</v>
      </c>
      <c r="BZ10" s="179">
        <f>IFERROR(VLOOKUP(A10,Обнов[],$A$2,FALSE),"-")</f>
        <v>7.6503242864678631</v>
      </c>
      <c r="CA10" s="105"/>
    </row>
    <row r="11" spans="1:82" s="104" customFormat="1" ht="15.75" x14ac:dyDescent="0.25">
      <c r="A11" s="63" t="s">
        <v>7</v>
      </c>
      <c r="B11" s="64">
        <v>11.6676028072424</v>
      </c>
      <c r="C11" s="64">
        <v>11.752779321746999</v>
      </c>
      <c r="D11" s="64">
        <v>11.7464114252959</v>
      </c>
      <c r="E11" s="64">
        <v>11.864585347901</v>
      </c>
      <c r="F11" s="64">
        <v>11.992187993274699</v>
      </c>
      <c r="G11" s="64">
        <v>11.913531028146499</v>
      </c>
      <c r="H11" s="64">
        <v>11.6943981161137</v>
      </c>
      <c r="I11" s="64">
        <v>11.5503251214255</v>
      </c>
      <c r="J11" s="64">
        <v>11.536225201338601</v>
      </c>
      <c r="K11" s="64">
        <v>11.2718976720746</v>
      </c>
      <c r="L11" s="64">
        <v>11.147739772967199</v>
      </c>
      <c r="M11" s="64">
        <v>11.225800996372101</v>
      </c>
      <c r="N11" s="64">
        <v>11.2335502079978</v>
      </c>
      <c r="O11" s="64">
        <v>11.248522249253908</v>
      </c>
      <c r="P11" s="64">
        <v>11.289981184430363</v>
      </c>
      <c r="Q11" s="180">
        <v>11.320920011874501</v>
      </c>
      <c r="R11" s="180">
        <v>11.749232565650351</v>
      </c>
      <c r="S11" s="180">
        <v>12.324508934931355</v>
      </c>
      <c r="T11" s="180">
        <v>12.151230611706794</v>
      </c>
      <c r="U11" s="180">
        <v>11.70736940964151</v>
      </c>
      <c r="V11" s="180">
        <v>12.260679654083756</v>
      </c>
      <c r="W11" s="180">
        <v>12.2873890454375</v>
      </c>
      <c r="X11" s="180">
        <v>12.371650840500637</v>
      </c>
      <c r="Y11" s="180">
        <v>12.575664898070631</v>
      </c>
      <c r="Z11" s="180">
        <v>12.62254432922574</v>
      </c>
      <c r="AA11" s="180">
        <v>12.732999781205084</v>
      </c>
      <c r="AB11" s="180">
        <v>12.890533675112264</v>
      </c>
      <c r="AC11" s="180">
        <v>15.3012354320278</v>
      </c>
      <c r="AD11" s="180">
        <v>15.779084579964964</v>
      </c>
      <c r="AE11" s="180">
        <v>18.2519842938412</v>
      </c>
      <c r="AF11" s="180">
        <v>18.300000350197401</v>
      </c>
      <c r="AG11" s="180">
        <v>16.578932509952345</v>
      </c>
      <c r="AH11" s="180">
        <v>17.387956854120041</v>
      </c>
      <c r="AI11" s="180">
        <v>16.369553821221409</v>
      </c>
      <c r="AJ11" s="180">
        <v>13.150154767579185</v>
      </c>
      <c r="AK11" s="180">
        <v>11.594690655325348</v>
      </c>
      <c r="AL11" s="180">
        <v>9.7696616553032936</v>
      </c>
      <c r="AM11" s="180">
        <f>IFERROR(VLOOKUP(A11,Обнов[],$A$1,FALSE),"-")</f>
        <v>8.7896699642157117</v>
      </c>
      <c r="AO11" s="57">
        <v>5.227616868427047</v>
      </c>
      <c r="AP11" s="57">
        <v>4.9830445794993885</v>
      </c>
      <c r="AQ11" s="57">
        <v>5.1003086604114634</v>
      </c>
      <c r="AR11" s="57">
        <v>5.1940008811527116</v>
      </c>
      <c r="AS11" s="57">
        <v>5.0914627461645949</v>
      </c>
      <c r="AT11" s="57">
        <v>5.1797900094630647</v>
      </c>
      <c r="AU11" s="57">
        <v>5.3330655329792709</v>
      </c>
      <c r="AV11" s="57">
        <v>5.2400848152961306</v>
      </c>
      <c r="AW11" s="57">
        <v>5.4545176082040063</v>
      </c>
      <c r="AX11" s="57">
        <v>5.5251040854843705</v>
      </c>
      <c r="AY11" s="57">
        <v>5.7104405815851411</v>
      </c>
      <c r="AZ11" s="57">
        <v>5.8302749596324865</v>
      </c>
      <c r="BA11" s="57">
        <v>5.909988494759939</v>
      </c>
      <c r="BB11" s="57">
        <v>5.948447087577863</v>
      </c>
      <c r="BC11" s="57">
        <v>6.0060270974475651</v>
      </c>
      <c r="BD11" s="179">
        <v>6.0802363783242397</v>
      </c>
      <c r="BE11" s="179">
        <v>6.1187537915150809</v>
      </c>
      <c r="BF11" s="179">
        <v>6.096199429846096</v>
      </c>
      <c r="BG11" s="179">
        <v>6.11135450112537</v>
      </c>
      <c r="BH11" s="179">
        <v>6.1330731393018549</v>
      </c>
      <c r="BI11" s="179">
        <v>6.1752557972745636</v>
      </c>
      <c r="BJ11" s="179">
        <v>6.2014184060318458</v>
      </c>
      <c r="BK11" s="179">
        <v>6.3020915254772545</v>
      </c>
      <c r="BL11" s="179">
        <v>6.3159928601077295</v>
      </c>
      <c r="BM11" s="179">
        <v>6.3538582596664481</v>
      </c>
      <c r="BN11" s="179">
        <v>6.3915031314278634</v>
      </c>
      <c r="BO11" s="179">
        <v>6.5195939173274082</v>
      </c>
      <c r="BP11" s="179">
        <v>6.6414896911788386</v>
      </c>
      <c r="BQ11" s="179">
        <v>6.8612630118604683</v>
      </c>
      <c r="BR11" s="179">
        <v>8.3020442719842507</v>
      </c>
      <c r="BS11" s="179">
        <v>8.3634724881552902</v>
      </c>
      <c r="BT11" s="179">
        <v>7.6061693444663545</v>
      </c>
      <c r="BU11" s="179">
        <v>7.8308262798856072</v>
      </c>
      <c r="BV11" s="179">
        <v>7.8761887958153531</v>
      </c>
      <c r="BW11" s="179">
        <v>7.9794987911052386</v>
      </c>
      <c r="BX11" s="179">
        <v>8.0594159864652397</v>
      </c>
      <c r="BY11" s="179">
        <v>7.6275492575454438</v>
      </c>
      <c r="BZ11" s="179">
        <f>IFERROR(VLOOKUP(A11,Обнов[],$A$2,FALSE),"-")</f>
        <v>7.5482445730872305</v>
      </c>
    </row>
    <row r="12" spans="1:82" s="104" customFormat="1" ht="15.75" x14ac:dyDescent="0.25">
      <c r="A12" s="63" t="s">
        <v>11</v>
      </c>
      <c r="B12" s="64">
        <v>7.8657748814038797</v>
      </c>
      <c r="C12" s="64">
        <v>7.4544548104642301</v>
      </c>
      <c r="D12" s="64">
        <v>7.64829683468606</v>
      </c>
      <c r="E12" s="64">
        <v>8.3594071851459102</v>
      </c>
      <c r="F12" s="64">
        <v>7.8110713422295603</v>
      </c>
      <c r="G12" s="64">
        <v>7.4930635833526402</v>
      </c>
      <c r="H12" s="64">
        <v>7.2033680505391802</v>
      </c>
      <c r="I12" s="64">
        <v>7.1218944650722902</v>
      </c>
      <c r="J12" s="64">
        <v>7.3049277741587799</v>
      </c>
      <c r="K12" s="64">
        <v>7.3761297069599401</v>
      </c>
      <c r="L12" s="64">
        <v>7.18126563923445</v>
      </c>
      <c r="M12" s="64">
        <v>7.07581278702839</v>
      </c>
      <c r="N12" s="64">
        <v>6.9586209282376501</v>
      </c>
      <c r="O12" s="64">
        <v>6.9322254552602125</v>
      </c>
      <c r="P12" s="64">
        <v>7.0267539282737452</v>
      </c>
      <c r="Q12" s="180">
        <v>7.5313873852206799</v>
      </c>
      <c r="R12" s="180">
        <v>8.4438438940775029</v>
      </c>
      <c r="S12" s="180">
        <v>8.7615434570805579</v>
      </c>
      <c r="T12" s="180">
        <v>9.2357265312743966</v>
      </c>
      <c r="U12" s="180">
        <v>9.9462683165478314</v>
      </c>
      <c r="V12" s="180">
        <v>10.097343029415665</v>
      </c>
      <c r="W12" s="180">
        <v>10.040081197138704</v>
      </c>
      <c r="X12" s="180">
        <v>9.9260660621352752</v>
      </c>
      <c r="Y12" s="180">
        <v>10.052112808612588</v>
      </c>
      <c r="Z12" s="180">
        <v>10.476545396604946</v>
      </c>
      <c r="AA12" s="180">
        <v>10.570757974292716</v>
      </c>
      <c r="AB12" s="180">
        <v>11.593688732139885</v>
      </c>
      <c r="AC12" s="180">
        <v>17.167082336646395</v>
      </c>
      <c r="AD12" s="180">
        <v>18.137097878060178</v>
      </c>
      <c r="AE12" s="180">
        <v>16.011524660575766</v>
      </c>
      <c r="AF12" s="180">
        <v>16.283929848611098</v>
      </c>
      <c r="AG12" s="180">
        <v>16.975862892668722</v>
      </c>
      <c r="AH12" s="180">
        <v>15.820544867638271</v>
      </c>
      <c r="AI12" s="180">
        <v>14.109240295011864</v>
      </c>
      <c r="AJ12" s="180">
        <v>12.510345890781606</v>
      </c>
      <c r="AK12" s="180">
        <v>11.721224079079388</v>
      </c>
      <c r="AL12" s="180">
        <v>10.726714669135944</v>
      </c>
      <c r="AM12" s="180">
        <f>IFERROR(VLOOKUP(A12,Обнов[],$A$1,FALSE),"-")</f>
        <v>10.186007472194161</v>
      </c>
      <c r="AN12" s="105"/>
      <c r="AO12" s="57">
        <v>4.919501498700475</v>
      </c>
      <c r="AP12" s="57">
        <v>4.6553351499012772</v>
      </c>
      <c r="AQ12" s="57">
        <v>4.6403043366408419</v>
      </c>
      <c r="AR12" s="57">
        <v>4.5015212399581293</v>
      </c>
      <c r="AS12" s="57">
        <v>4.2088163027006189</v>
      </c>
      <c r="AT12" s="57">
        <v>3.6255971972639998</v>
      </c>
      <c r="AU12" s="57">
        <v>3.2019078442404174</v>
      </c>
      <c r="AV12" s="57">
        <v>2.8206287042144442</v>
      </c>
      <c r="AW12" s="57">
        <v>2.8995713247323534</v>
      </c>
      <c r="AX12" s="57">
        <v>3.1785900191439538</v>
      </c>
      <c r="AY12" s="57">
        <v>4.0347601327016642</v>
      </c>
      <c r="AZ12" s="57">
        <v>4.5503669636048505</v>
      </c>
      <c r="BA12" s="57">
        <v>4.8617746687439825</v>
      </c>
      <c r="BB12" s="57">
        <v>4.9763703561180019</v>
      </c>
      <c r="BC12" s="57">
        <v>5.1147532827495708</v>
      </c>
      <c r="BD12" s="179">
        <v>5.2670056267445604</v>
      </c>
      <c r="BE12" s="179">
        <v>5.4327330715053455</v>
      </c>
      <c r="BF12" s="179">
        <v>5.5464717378087016</v>
      </c>
      <c r="BG12" s="179">
        <v>5.6728995228098604</v>
      </c>
      <c r="BH12" s="179">
        <v>5.8926251355316701</v>
      </c>
      <c r="BI12" s="179">
        <v>5.9889532794894516</v>
      </c>
      <c r="BJ12" s="179">
        <v>6.1749859931458593</v>
      </c>
      <c r="BK12" s="179">
        <v>6.2883801251804794</v>
      </c>
      <c r="BL12" s="179">
        <v>6.3917150287392595</v>
      </c>
      <c r="BM12" s="179">
        <v>6.4723112081602245</v>
      </c>
      <c r="BN12" s="179">
        <v>6.515428892016625</v>
      </c>
      <c r="BO12" s="179">
        <v>6.5993496312215401</v>
      </c>
      <c r="BP12" s="179">
        <v>7.2451083841260715</v>
      </c>
      <c r="BQ12" s="179">
        <v>7.9097318899522495</v>
      </c>
      <c r="BR12" s="179">
        <v>6.9813435130663413</v>
      </c>
      <c r="BS12" s="179">
        <v>7.2420605249526897</v>
      </c>
      <c r="BT12" s="179">
        <v>8.4877789884687438</v>
      </c>
      <c r="BU12" s="179">
        <v>8.481264401533581</v>
      </c>
      <c r="BV12" s="179">
        <v>8.2779985659281223</v>
      </c>
      <c r="BW12" s="179">
        <v>7.6789626713647072</v>
      </c>
      <c r="BX12" s="179">
        <v>7.4709030745031102</v>
      </c>
      <c r="BY12" s="179">
        <v>7.3140310202151051</v>
      </c>
      <c r="BZ12" s="179">
        <f>IFERROR(VLOOKUP(A12,Обнов[],$A$2,FALSE),"-")</f>
        <v>7.276710451462459</v>
      </c>
      <c r="CA12" s="105"/>
    </row>
    <row r="13" spans="1:82" s="104" customFormat="1" ht="15.75" x14ac:dyDescent="0.25">
      <c r="A13" s="63" t="s">
        <v>12</v>
      </c>
      <c r="B13" s="64">
        <v>11.031795983843001</v>
      </c>
      <c r="C13" s="64">
        <v>11.156074429130699</v>
      </c>
      <c r="D13" s="64">
        <v>11.0922107169564</v>
      </c>
      <c r="E13" s="64">
        <v>11.1954264548104</v>
      </c>
      <c r="F13" s="64">
        <v>11.3041842088604</v>
      </c>
      <c r="G13" s="64">
        <v>11.419350475579201</v>
      </c>
      <c r="H13" s="64">
        <v>11.3511963234647</v>
      </c>
      <c r="I13" s="64">
        <v>11.215956854953401</v>
      </c>
      <c r="J13" s="64">
        <v>11.396823268028299</v>
      </c>
      <c r="K13" s="64">
        <v>11.6128681723852</v>
      </c>
      <c r="L13" s="64">
        <v>11.8299866191589</v>
      </c>
      <c r="M13" s="64">
        <v>12.1013137690787</v>
      </c>
      <c r="N13" s="64">
        <v>12.2454841857034</v>
      </c>
      <c r="O13" s="64">
        <v>12.271050307475631</v>
      </c>
      <c r="P13" s="64">
        <v>12.389170365510562</v>
      </c>
      <c r="Q13" s="180">
        <v>12.4528562727901</v>
      </c>
      <c r="R13" s="180">
        <v>12.737423285506287</v>
      </c>
      <c r="S13" s="180">
        <v>13.05444938613247</v>
      </c>
      <c r="T13" s="180">
        <v>13.311372340047162</v>
      </c>
      <c r="U13" s="180">
        <v>13.760063892935312</v>
      </c>
      <c r="V13" s="180">
        <v>14.460324898817023</v>
      </c>
      <c r="W13" s="180">
        <v>14.666333043073413</v>
      </c>
      <c r="X13" s="180">
        <v>14.699539438061608</v>
      </c>
      <c r="Y13" s="180">
        <v>14.704111371610367</v>
      </c>
      <c r="Z13" s="180">
        <v>14.687696053605128</v>
      </c>
      <c r="AA13" s="180">
        <v>14.329979068162213</v>
      </c>
      <c r="AB13" s="180">
        <v>14.163963418683435</v>
      </c>
      <c r="AC13" s="180">
        <v>17.097145518319611</v>
      </c>
      <c r="AD13" s="180">
        <v>21.675058637774431</v>
      </c>
      <c r="AE13" s="180">
        <v>22.716338995393048</v>
      </c>
      <c r="AF13" s="180">
        <v>21.563025533933899</v>
      </c>
      <c r="AG13" s="180">
        <v>19.420367216966067</v>
      </c>
      <c r="AH13" s="180">
        <v>17.434286444536127</v>
      </c>
      <c r="AI13" s="180">
        <v>16.233458183723538</v>
      </c>
      <c r="AJ13" s="180">
        <v>12.900402176373387</v>
      </c>
      <c r="AK13" s="180">
        <v>10.197094656200724</v>
      </c>
      <c r="AL13" s="180">
        <v>9.8542514065919828</v>
      </c>
      <c r="AM13" s="180">
        <f>IFERROR(VLOOKUP(A13,Обнов[],$A$1,FALSE),"-")</f>
        <v>9.7806307445182483</v>
      </c>
      <c r="AN13" s="105"/>
      <c r="AO13" s="57">
        <v>4.0440621439730249</v>
      </c>
      <c r="AP13" s="57">
        <v>4.1131087794803305</v>
      </c>
      <c r="AQ13" s="57">
        <v>4.2480711035561036</v>
      </c>
      <c r="AR13" s="57">
        <v>4.2774965310417743</v>
      </c>
      <c r="AS13" s="57">
        <v>4.1927170778886511</v>
      </c>
      <c r="AT13" s="57">
        <v>4.0960445070751055</v>
      </c>
      <c r="AU13" s="57">
        <v>4.4640393037707025</v>
      </c>
      <c r="AV13" s="57">
        <v>4.381766461150006</v>
      </c>
      <c r="AW13" s="57">
        <v>4.3797413890631836</v>
      </c>
      <c r="AX13" s="57">
        <v>4.4031910129892964</v>
      </c>
      <c r="AY13" s="57">
        <v>4.4065747653484717</v>
      </c>
      <c r="AZ13" s="57">
        <v>4.4396024528145546</v>
      </c>
      <c r="BA13" s="57">
        <v>4.4837598735468447</v>
      </c>
      <c r="BB13" s="57">
        <v>4.3931725749174815</v>
      </c>
      <c r="BC13" s="57">
        <v>4.1777462857577499</v>
      </c>
      <c r="BD13" s="179">
        <v>4.1181763403402201</v>
      </c>
      <c r="BE13" s="179">
        <v>4.1491824936555046</v>
      </c>
      <c r="BF13" s="179">
        <v>4.3751355593502019</v>
      </c>
      <c r="BG13" s="179">
        <v>4.757981712143005</v>
      </c>
      <c r="BH13" s="179">
        <v>5.1664343402971964</v>
      </c>
      <c r="BI13" s="179">
        <v>5.4924108826349327</v>
      </c>
      <c r="BJ13" s="179">
        <v>5.5236904294721629</v>
      </c>
      <c r="BK13" s="179">
        <v>5.4796719645147141</v>
      </c>
      <c r="BL13" s="179">
        <v>5.5493765632752492</v>
      </c>
      <c r="BM13" s="179">
        <v>5.6175186498514034</v>
      </c>
      <c r="BN13" s="179">
        <v>5.6060570312191613</v>
      </c>
      <c r="BO13" s="179">
        <v>5.6898021414818167</v>
      </c>
      <c r="BP13" s="179">
        <v>5.7455777791233826</v>
      </c>
      <c r="BQ13" s="179">
        <v>6.1970878062081889</v>
      </c>
      <c r="BR13" s="179">
        <v>6.2566937853138072</v>
      </c>
      <c r="BS13" s="179">
        <v>6.2960288570203904</v>
      </c>
      <c r="BT13" s="179">
        <v>6.0761709280001037</v>
      </c>
      <c r="BU13" s="179">
        <v>5.5957794984147391</v>
      </c>
      <c r="BV13" s="179">
        <v>5.3344985129156628</v>
      </c>
      <c r="BW13" s="179">
        <v>5.1324954361157653</v>
      </c>
      <c r="BX13" s="179">
        <v>5.0759235052565339</v>
      </c>
      <c r="BY13" s="179">
        <v>5.0468830050214342</v>
      </c>
      <c r="BZ13" s="179">
        <f>IFERROR(VLOOKUP(A13,Обнов[],$A$2,FALSE),"-")</f>
        <v>5.1100436248907757</v>
      </c>
      <c r="CA13" s="105"/>
    </row>
    <row r="14" spans="1:82" s="104" customFormat="1" ht="15.75" x14ac:dyDescent="0.25">
      <c r="A14" s="63" t="s">
        <v>13</v>
      </c>
      <c r="B14" s="64">
        <v>11.8727373712257</v>
      </c>
      <c r="C14" s="64">
        <v>11.8535935753368</v>
      </c>
      <c r="D14" s="64">
        <v>11.847608286151999</v>
      </c>
      <c r="E14" s="64">
        <v>11.8474619885564</v>
      </c>
      <c r="F14" s="64">
        <v>12.268757738609001</v>
      </c>
      <c r="G14" s="64">
        <v>12.3785416648838</v>
      </c>
      <c r="H14" s="64">
        <v>12.4281460802016</v>
      </c>
      <c r="I14" s="64">
        <v>12.472111001313399</v>
      </c>
      <c r="J14" s="64">
        <v>12.5492177210546</v>
      </c>
      <c r="K14" s="64">
        <v>13.2980281694217</v>
      </c>
      <c r="L14" s="64">
        <v>13.929707194391501</v>
      </c>
      <c r="M14" s="64">
        <v>13.9712785013594</v>
      </c>
      <c r="N14" s="64">
        <v>13.842245502232</v>
      </c>
      <c r="O14" s="64">
        <v>13.565384415734934</v>
      </c>
      <c r="P14" s="64">
        <v>13.805789148352897</v>
      </c>
      <c r="Q14" s="180">
        <v>14.295688376102801</v>
      </c>
      <c r="R14" s="180">
        <v>13.944317228520216</v>
      </c>
      <c r="S14" s="180">
        <v>14.033121018407103</v>
      </c>
      <c r="T14" s="180">
        <v>14.221824134352699</v>
      </c>
      <c r="U14" s="180">
        <v>14.317736223004626</v>
      </c>
      <c r="V14" s="180">
        <v>14.553083207697638</v>
      </c>
      <c r="W14" s="180">
        <v>14.446540068563595</v>
      </c>
      <c r="X14" s="180">
        <v>15.236667876415742</v>
      </c>
      <c r="Y14" s="180">
        <v>15.104965958106582</v>
      </c>
      <c r="Z14" s="180">
        <v>15.087100293865534</v>
      </c>
      <c r="AA14" s="180">
        <v>15.101141383770992</v>
      </c>
      <c r="AB14" s="180">
        <v>15.103047968529536</v>
      </c>
      <c r="AC14" s="180">
        <v>16.30440913698186</v>
      </c>
      <c r="AD14" s="180">
        <v>19.226748290596323</v>
      </c>
      <c r="AE14" s="180">
        <v>19.645706446881462</v>
      </c>
      <c r="AF14" s="180">
        <v>19.799824658917402</v>
      </c>
      <c r="AG14" s="180">
        <v>19.7314191837614</v>
      </c>
      <c r="AH14" s="180">
        <v>19.374287113063794</v>
      </c>
      <c r="AI14" s="180">
        <v>18.069893475131014</v>
      </c>
      <c r="AJ14" s="180">
        <v>15.527058709058645</v>
      </c>
      <c r="AK14" s="180">
        <v>14.126833206062093</v>
      </c>
      <c r="AL14" s="180">
        <v>12.646969291549974</v>
      </c>
      <c r="AM14" s="180">
        <f>IFERROR(VLOOKUP(A14,Обнов[],$A$1,FALSE),"-")</f>
        <v>11.714062330452725</v>
      </c>
      <c r="AN14" s="105"/>
      <c r="AO14" s="57">
        <v>6.3020576806744018</v>
      </c>
      <c r="AP14" s="57">
        <v>6.2290674185266512</v>
      </c>
      <c r="AQ14" s="57">
        <v>6.1752904430933677</v>
      </c>
      <c r="AR14" s="57">
        <v>6.1885526949122216</v>
      </c>
      <c r="AS14" s="57">
        <v>6.2069419340794871</v>
      </c>
      <c r="AT14" s="57">
        <v>6.3208929691781908</v>
      </c>
      <c r="AU14" s="57">
        <v>6.2460695378761164</v>
      </c>
      <c r="AV14" s="57">
        <v>6.2444264492153527</v>
      </c>
      <c r="AW14" s="57">
        <v>6.1265134068368203</v>
      </c>
      <c r="AX14" s="57">
        <v>6.0121486711185161</v>
      </c>
      <c r="AY14" s="57">
        <v>5.8026186708958933</v>
      </c>
      <c r="AZ14" s="57">
        <v>5.7515403817275388</v>
      </c>
      <c r="BA14" s="57">
        <v>5.773877722032462</v>
      </c>
      <c r="BB14" s="57">
        <v>5.802874659394627</v>
      </c>
      <c r="BC14" s="57">
        <v>5.8573573779748429</v>
      </c>
      <c r="BD14" s="179">
        <v>5.8929879692320801</v>
      </c>
      <c r="BE14" s="179">
        <v>5.910392091321568</v>
      </c>
      <c r="BF14" s="179">
        <v>5.9002322993691019</v>
      </c>
      <c r="BG14" s="179">
        <v>5.9772561736131067</v>
      </c>
      <c r="BH14" s="179">
        <v>6.0558647910071493</v>
      </c>
      <c r="BI14" s="179">
        <v>6.1691071363474519</v>
      </c>
      <c r="BJ14" s="179">
        <v>6.4959508801579418</v>
      </c>
      <c r="BK14" s="179">
        <v>6.683218248526356</v>
      </c>
      <c r="BL14" s="179">
        <v>6.8765667683538911</v>
      </c>
      <c r="BM14" s="179">
        <v>6.9550258208081646</v>
      </c>
      <c r="BN14" s="179">
        <v>7.0354936273863666</v>
      </c>
      <c r="BO14" s="179">
        <v>7.1951338482044669</v>
      </c>
      <c r="BP14" s="179">
        <v>7.3784987526515593</v>
      </c>
      <c r="BQ14" s="179">
        <v>8.1108721151166723</v>
      </c>
      <c r="BR14" s="179">
        <v>8.3992926115611457</v>
      </c>
      <c r="BS14" s="179">
        <v>8.6156887164443994</v>
      </c>
      <c r="BT14" s="179">
        <v>8.7614234453879583</v>
      </c>
      <c r="BU14" s="179">
        <v>8.8438345230666773</v>
      </c>
      <c r="BV14" s="179">
        <v>8.8730351212346985</v>
      </c>
      <c r="BW14" s="179">
        <v>8.96829318277927</v>
      </c>
      <c r="BX14" s="179">
        <v>9.0254032796597521</v>
      </c>
      <c r="BY14" s="179">
        <v>9.0125697887700067</v>
      </c>
      <c r="BZ14" s="179">
        <f>IFERROR(VLOOKUP(A14,Обнов[],$A$2,FALSE),"-")</f>
        <v>9.011572968076786</v>
      </c>
      <c r="CA14" s="105"/>
    </row>
    <row r="15" spans="1:82" s="104" customFormat="1" ht="15.75" x14ac:dyDescent="0.25">
      <c r="A15" s="63" t="s">
        <v>14</v>
      </c>
      <c r="B15" s="64">
        <v>11.839283233742099</v>
      </c>
      <c r="C15" s="64">
        <v>11.7813973693822</v>
      </c>
      <c r="D15" s="64">
        <v>11.768907769011401</v>
      </c>
      <c r="E15" s="64">
        <v>11.6613978889708</v>
      </c>
      <c r="F15" s="64">
        <v>12.167629579050899</v>
      </c>
      <c r="G15" s="64">
        <v>12.3153789735139</v>
      </c>
      <c r="H15" s="64">
        <v>12.341131590003799</v>
      </c>
      <c r="I15" s="64">
        <v>12.1535219789123</v>
      </c>
      <c r="J15" s="64">
        <v>12.102682094695</v>
      </c>
      <c r="K15" s="64">
        <v>12.4674539322253</v>
      </c>
      <c r="L15" s="64">
        <v>12.576081808441</v>
      </c>
      <c r="M15" s="64">
        <v>12.7312604702309</v>
      </c>
      <c r="N15" s="64">
        <v>12.7399141550734</v>
      </c>
      <c r="O15" s="64">
        <v>12.763610586549067</v>
      </c>
      <c r="P15" s="64">
        <v>12.880943014501748</v>
      </c>
      <c r="Q15" s="180">
        <v>13.1921361318512</v>
      </c>
      <c r="R15" s="180">
        <v>13.31963604563124</v>
      </c>
      <c r="S15" s="180">
        <v>13.493402456254543</v>
      </c>
      <c r="T15" s="180">
        <v>13.623297595008697</v>
      </c>
      <c r="U15" s="180">
        <v>13.802457962965772</v>
      </c>
      <c r="V15" s="180">
        <v>14.095673046222194</v>
      </c>
      <c r="W15" s="180">
        <v>14.361903662747551</v>
      </c>
      <c r="X15" s="180">
        <v>14.506212829673135</v>
      </c>
      <c r="Y15" s="180">
        <v>14.347774980006422</v>
      </c>
      <c r="Z15" s="180">
        <v>14.574269248104343</v>
      </c>
      <c r="AA15" s="180">
        <v>14.756445661254741</v>
      </c>
      <c r="AB15" s="180">
        <v>14.785680585878529</v>
      </c>
      <c r="AC15" s="180">
        <v>17.022654256189941</v>
      </c>
      <c r="AD15" s="180">
        <v>19.696174317602239</v>
      </c>
      <c r="AE15" s="180">
        <v>19.894867917637217</v>
      </c>
      <c r="AF15" s="180">
        <v>19.4893427432749</v>
      </c>
      <c r="AG15" s="180">
        <v>18.795886275456439</v>
      </c>
      <c r="AH15" s="180">
        <v>17.472762176069157</v>
      </c>
      <c r="AI15" s="180">
        <v>15.962618090164424</v>
      </c>
      <c r="AJ15" s="180">
        <v>13.815556582817678</v>
      </c>
      <c r="AK15" s="180">
        <v>12.623470845093381</v>
      </c>
      <c r="AL15" s="180">
        <v>11.58065195554561</v>
      </c>
      <c r="AM15" s="180">
        <f>IFERROR(VLOOKUP(A15,Обнов[],$A$1,FALSE),"-")</f>
        <v>10.936158821518813</v>
      </c>
      <c r="AN15" s="105"/>
      <c r="AO15" s="57">
        <v>6.6800917289688311</v>
      </c>
      <c r="AP15" s="57">
        <v>6.5188679715621891</v>
      </c>
      <c r="AQ15" s="57">
        <v>6.3287358350992546</v>
      </c>
      <c r="AR15" s="57">
        <v>6.2154439589031671</v>
      </c>
      <c r="AS15" s="57">
        <v>6.1888982669722052</v>
      </c>
      <c r="AT15" s="57">
        <v>6.2475000457592698</v>
      </c>
      <c r="AU15" s="57">
        <v>6.2833882647055646</v>
      </c>
      <c r="AV15" s="57">
        <v>6.101615202755525</v>
      </c>
      <c r="AW15" s="57">
        <v>6.1144963676488935</v>
      </c>
      <c r="AX15" s="57">
        <v>6.0852920586882906</v>
      </c>
      <c r="AY15" s="57">
        <v>6.1659037200179236</v>
      </c>
      <c r="AZ15" s="57">
        <v>6.2067066558406072</v>
      </c>
      <c r="BA15" s="57">
        <v>6.3264219534913018</v>
      </c>
      <c r="BB15" s="57">
        <v>6.4287298565923114</v>
      </c>
      <c r="BC15" s="57">
        <v>6.3901700141413977</v>
      </c>
      <c r="BD15" s="179">
        <v>6.3569176708041102</v>
      </c>
      <c r="BE15" s="179">
        <v>6.3399344448113002</v>
      </c>
      <c r="BF15" s="179">
        <v>6.3642561644667444</v>
      </c>
      <c r="BG15" s="179">
        <v>6.5067728380878931</v>
      </c>
      <c r="BH15" s="179">
        <v>6.6124635330589614</v>
      </c>
      <c r="BI15" s="179">
        <v>7.0545720550372017</v>
      </c>
      <c r="BJ15" s="179">
        <v>7.3977397102422326</v>
      </c>
      <c r="BK15" s="179">
        <v>7.4856204713443111</v>
      </c>
      <c r="BL15" s="179">
        <v>7.5238933786082987</v>
      </c>
      <c r="BM15" s="179">
        <v>7.5683063253097256</v>
      </c>
      <c r="BN15" s="179">
        <v>7.481826206813504</v>
      </c>
      <c r="BO15" s="179">
        <v>7.5692702227224968</v>
      </c>
      <c r="BP15" s="179">
        <v>8.6170895007410824</v>
      </c>
      <c r="BQ15" s="179">
        <v>8.9185544779781551</v>
      </c>
      <c r="BR15" s="179">
        <v>8.8410357700280819</v>
      </c>
      <c r="BS15" s="179">
        <v>8.7020328617102507</v>
      </c>
      <c r="BT15" s="179">
        <v>8.6578050876148751</v>
      </c>
      <c r="BU15" s="179">
        <v>8.1397516356455348</v>
      </c>
      <c r="BV15" s="179">
        <v>8.031701697944694</v>
      </c>
      <c r="BW15" s="179">
        <v>8.2641353598322276</v>
      </c>
      <c r="BX15" s="179">
        <v>8.123770207352182</v>
      </c>
      <c r="BY15" s="179">
        <v>7.9923998659447042</v>
      </c>
      <c r="BZ15" s="179">
        <f>IFERROR(VLOOKUP(A15,Обнов[],$A$2,FALSE),"-")</f>
        <v>7.9668296054739178</v>
      </c>
      <c r="CA15" s="105"/>
    </row>
    <row r="16" spans="1:82" s="104" customFormat="1" ht="15.75" x14ac:dyDescent="0.25">
      <c r="A16" s="63" t="s">
        <v>15</v>
      </c>
      <c r="B16" s="64">
        <v>12.253841445500001</v>
      </c>
      <c r="C16" s="64">
        <v>12.203767447812</v>
      </c>
      <c r="D16" s="64">
        <v>12.210234123696599</v>
      </c>
      <c r="E16" s="64">
        <v>12.1289956075498</v>
      </c>
      <c r="F16" s="64">
        <v>12.160408279517601</v>
      </c>
      <c r="G16" s="64">
        <v>12.2840173772712</v>
      </c>
      <c r="H16" s="64">
        <v>12.234521260337001</v>
      </c>
      <c r="I16" s="64">
        <v>12.131424911240099</v>
      </c>
      <c r="J16" s="64">
        <v>11.8949660525738</v>
      </c>
      <c r="K16" s="64">
        <v>12.0753307235232</v>
      </c>
      <c r="L16" s="64">
        <v>12.294545716864</v>
      </c>
      <c r="M16" s="64">
        <v>13.4629139018367</v>
      </c>
      <c r="N16" s="64">
        <v>13.846519740411299</v>
      </c>
      <c r="O16" s="64">
        <v>13.864677092421426</v>
      </c>
      <c r="P16" s="64">
        <v>14.139515017114551</v>
      </c>
      <c r="Q16" s="180">
        <v>13.965222173879001</v>
      </c>
      <c r="R16" s="180">
        <v>13.868046248869799</v>
      </c>
      <c r="S16" s="180">
        <v>13.346254545635125</v>
      </c>
      <c r="T16" s="180">
        <v>13.026336013251759</v>
      </c>
      <c r="U16" s="180">
        <v>13.09516522437368</v>
      </c>
      <c r="V16" s="180">
        <v>13.34440562096435</v>
      </c>
      <c r="W16" s="180">
        <v>13.329345208660083</v>
      </c>
      <c r="X16" s="180">
        <v>13.322901698280168</v>
      </c>
      <c r="Y16" s="180">
        <v>13.442738800854872</v>
      </c>
      <c r="Z16" s="180">
        <v>13.591910361862844</v>
      </c>
      <c r="AA16" s="180">
        <v>13.609248413237175</v>
      </c>
      <c r="AB16" s="180">
        <v>13.790373082520508</v>
      </c>
      <c r="AC16" s="180">
        <v>16.322575020488152</v>
      </c>
      <c r="AD16" s="180">
        <v>16.912681172085367</v>
      </c>
      <c r="AE16" s="180">
        <v>17.280140519531699</v>
      </c>
      <c r="AF16" s="180">
        <v>18.928438763048799</v>
      </c>
      <c r="AG16" s="180">
        <v>20.251255158192571</v>
      </c>
      <c r="AH16" s="180">
        <v>19.313537016524347</v>
      </c>
      <c r="AI16" s="180">
        <v>18.975948286641163</v>
      </c>
      <c r="AJ16" s="180">
        <v>17.651698821664258</v>
      </c>
      <c r="AK16" s="180">
        <v>14.927333558399305</v>
      </c>
      <c r="AL16" s="180">
        <v>13.846537523912456</v>
      </c>
      <c r="AM16" s="180">
        <f>IFERROR(VLOOKUP(A16,Обнов[],$A$1,FALSE),"-")</f>
        <v>13.503228225004275</v>
      </c>
      <c r="AN16" s="105"/>
      <c r="AO16" s="57">
        <v>7.2187710609217755</v>
      </c>
      <c r="AP16" s="57">
        <v>7.0928388210592859</v>
      </c>
      <c r="AQ16" s="57">
        <v>7.0130614649576897</v>
      </c>
      <c r="AR16" s="57">
        <v>6.9422850952458743</v>
      </c>
      <c r="AS16" s="57">
        <v>6.8726165298617223</v>
      </c>
      <c r="AT16" s="57">
        <v>6.8550283104405674</v>
      </c>
      <c r="AU16" s="57">
        <v>6.800771365591034</v>
      </c>
      <c r="AV16" s="57">
        <v>6.7956811080291946</v>
      </c>
      <c r="AW16" s="57">
        <v>6.7298219597725302</v>
      </c>
      <c r="AX16" s="57">
        <v>6.7231593260773277</v>
      </c>
      <c r="AY16" s="57">
        <v>6.753757794041209</v>
      </c>
      <c r="AZ16" s="57">
        <v>6.9277114034477565</v>
      </c>
      <c r="BA16" s="57">
        <v>6.9703211924560087</v>
      </c>
      <c r="BB16" s="57">
        <v>7.0448875156616673</v>
      </c>
      <c r="BC16" s="57">
        <v>7.1119974867258717</v>
      </c>
      <c r="BD16" s="179">
        <v>7.08511063458121</v>
      </c>
      <c r="BE16" s="179">
        <v>7.2345875038708352</v>
      </c>
      <c r="BF16" s="179">
        <v>7.1363327538354584</v>
      </c>
      <c r="BG16" s="179">
        <v>7.1408987016706158</v>
      </c>
      <c r="BH16" s="179">
        <v>7.3011927292386378</v>
      </c>
      <c r="BI16" s="179">
        <v>7.3010601904577168</v>
      </c>
      <c r="BJ16" s="179">
        <v>7.3796462345876108</v>
      </c>
      <c r="BK16" s="179">
        <v>7.3877778594018233</v>
      </c>
      <c r="BL16" s="179">
        <v>7.5358643235003333</v>
      </c>
      <c r="BM16" s="179">
        <v>7.6569985514951444</v>
      </c>
      <c r="BN16" s="179">
        <v>7.7561457691485813</v>
      </c>
      <c r="BO16" s="179">
        <v>7.800985983079304</v>
      </c>
      <c r="BP16" s="179">
        <v>7.8096677466297431</v>
      </c>
      <c r="BQ16" s="179">
        <v>7.9687178807561949</v>
      </c>
      <c r="BR16" s="179">
        <v>8.137187105628124</v>
      </c>
      <c r="BS16" s="179">
        <v>8.6080184586202204</v>
      </c>
      <c r="BT16" s="179">
        <v>8.7728810356710198</v>
      </c>
      <c r="BU16" s="179">
        <v>8.7800506404591072</v>
      </c>
      <c r="BV16" s="179">
        <v>8.9752978857164649</v>
      </c>
      <c r="BW16" s="179">
        <v>9.144046116503322</v>
      </c>
      <c r="BX16" s="179">
        <v>9.1697666407600469</v>
      </c>
      <c r="BY16" s="179">
        <v>9.1858118238486437</v>
      </c>
      <c r="BZ16" s="179">
        <f>IFERROR(VLOOKUP(A16,Обнов[],$A$2,FALSE),"-")</f>
        <v>9.1013136498866274</v>
      </c>
      <c r="CA16" s="105"/>
    </row>
    <row r="17" spans="1:111" s="104" customFormat="1" ht="15.75" x14ac:dyDescent="0.25">
      <c r="A17" s="63" t="s">
        <v>16</v>
      </c>
      <c r="B17" s="64">
        <v>11.744358849680101</v>
      </c>
      <c r="C17" s="64">
        <v>11.7353280340536</v>
      </c>
      <c r="D17" s="64">
        <v>11.721935694100299</v>
      </c>
      <c r="E17" s="64">
        <v>11.731444356409501</v>
      </c>
      <c r="F17" s="64">
        <v>11.795385836393899</v>
      </c>
      <c r="G17" s="64">
        <v>11.818348437453</v>
      </c>
      <c r="H17" s="64">
        <v>11.8159450492881</v>
      </c>
      <c r="I17" s="64">
        <v>11.851567487026401</v>
      </c>
      <c r="J17" s="64">
        <v>11.860700537636101</v>
      </c>
      <c r="K17" s="64">
        <v>14.1479146350398</v>
      </c>
      <c r="L17" s="64">
        <v>15.3448123193259</v>
      </c>
      <c r="M17" s="64">
        <v>15.2125036760843</v>
      </c>
      <c r="N17" s="64">
        <v>15.282574544459701</v>
      </c>
      <c r="O17" s="64">
        <v>14.095485989499508</v>
      </c>
      <c r="P17" s="64">
        <v>14.271924363971269</v>
      </c>
      <c r="Q17" s="180">
        <v>14.1149681891839</v>
      </c>
      <c r="R17" s="180">
        <v>14.315083606138836</v>
      </c>
      <c r="S17" s="180">
        <v>14.703324041698107</v>
      </c>
      <c r="T17" s="180">
        <v>14.68047708634543</v>
      </c>
      <c r="U17" s="180">
        <v>14.654707917410779</v>
      </c>
      <c r="V17" s="180">
        <v>15.021403119615066</v>
      </c>
      <c r="W17" s="180">
        <v>15.077465939144806</v>
      </c>
      <c r="X17" s="180">
        <v>15.211302248649245</v>
      </c>
      <c r="Y17" s="180">
        <v>15.455758223547152</v>
      </c>
      <c r="Z17" s="180">
        <v>15.483476589515618</v>
      </c>
      <c r="AA17" s="180">
        <v>15.602454104040563</v>
      </c>
      <c r="AB17" s="180">
        <v>15.931594565368684</v>
      </c>
      <c r="AC17" s="180">
        <v>17.955171841172643</v>
      </c>
      <c r="AD17" s="180">
        <v>18.825872278597604</v>
      </c>
      <c r="AE17" s="180">
        <v>19.317777116031728</v>
      </c>
      <c r="AF17" s="180">
        <v>19.688249442136801</v>
      </c>
      <c r="AG17" s="180">
        <v>19.80073436122478</v>
      </c>
      <c r="AH17" s="180">
        <v>19.39627429549655</v>
      </c>
      <c r="AI17" s="180">
        <v>18.222585524049691</v>
      </c>
      <c r="AJ17" s="180">
        <v>16.144654111469052</v>
      </c>
      <c r="AK17" s="180">
        <v>14.775495947217173</v>
      </c>
      <c r="AL17" s="180">
        <v>13.96292015963324</v>
      </c>
      <c r="AM17" s="180">
        <f>IFERROR(VLOOKUP(A17,Обнов[],$A$1,FALSE),"-")</f>
        <v>13.2620020333071</v>
      </c>
      <c r="AN17" s="105"/>
      <c r="AO17" s="57">
        <v>6.4428119423310219</v>
      </c>
      <c r="AP17" s="57">
        <v>6.4302205136797479</v>
      </c>
      <c r="AQ17" s="57">
        <v>6.408525471375925</v>
      </c>
      <c r="AR17" s="57">
        <v>6.3570943170327805</v>
      </c>
      <c r="AS17" s="57">
        <v>6.1783647819966836</v>
      </c>
      <c r="AT17" s="57">
        <v>5.2958225309797307</v>
      </c>
      <c r="AU17" s="57">
        <v>5.2689504425457612</v>
      </c>
      <c r="AV17" s="57">
        <v>5.274703533111694</v>
      </c>
      <c r="AW17" s="57">
        <v>5.2625876546254906</v>
      </c>
      <c r="AX17" s="57">
        <v>5.4165740169160763</v>
      </c>
      <c r="AY17" s="57">
        <v>5.4631710917142184</v>
      </c>
      <c r="AZ17" s="57">
        <v>5.4449122966354393</v>
      </c>
      <c r="BA17" s="57">
        <v>5.4295450526656373</v>
      </c>
      <c r="BB17" s="57">
        <v>5.466326362994689</v>
      </c>
      <c r="BC17" s="57">
        <v>5.4131661497326178</v>
      </c>
      <c r="BD17" s="179">
        <v>5.3859642378034698</v>
      </c>
      <c r="BE17" s="179">
        <v>5.3985632574040796</v>
      </c>
      <c r="BF17" s="179">
        <v>5.4459990406637306</v>
      </c>
      <c r="BG17" s="179">
        <v>5.7312603142267111</v>
      </c>
      <c r="BH17" s="179">
        <v>5.4951057546053077</v>
      </c>
      <c r="BI17" s="179">
        <v>6.2935509889044461</v>
      </c>
      <c r="BJ17" s="179">
        <v>6.2980799455362506</v>
      </c>
      <c r="BK17" s="179">
        <v>6.2945317263624156</v>
      </c>
      <c r="BL17" s="179">
        <v>6.3133375103680365</v>
      </c>
      <c r="BM17" s="179">
        <v>6.3325807579885218</v>
      </c>
      <c r="BN17" s="179">
        <v>6.3586765811763604</v>
      </c>
      <c r="BO17" s="179">
        <v>6.359750500243373</v>
      </c>
      <c r="BP17" s="179">
        <v>6.5056120442297738</v>
      </c>
      <c r="BQ17" s="179">
        <v>6.6980775053313595</v>
      </c>
      <c r="BR17" s="179">
        <v>6.7006623380360715</v>
      </c>
      <c r="BS17" s="179">
        <v>6.7663295633495304</v>
      </c>
      <c r="BT17" s="179">
        <v>6.7825217535184921</v>
      </c>
      <c r="BU17" s="179">
        <v>6.7980553234703223</v>
      </c>
      <c r="BV17" s="179">
        <v>6.7948078437338433</v>
      </c>
      <c r="BW17" s="179">
        <v>6.7995457952979441</v>
      </c>
      <c r="BX17" s="179">
        <v>6.8067366076820006</v>
      </c>
      <c r="BY17" s="179">
        <v>6.7917180992406321</v>
      </c>
      <c r="BZ17" s="179">
        <f>IFERROR(VLOOKUP(A17,Обнов[],$A$2,FALSE),"-")</f>
        <v>6.7773734544250059</v>
      </c>
      <c r="CA17" s="105"/>
    </row>
    <row r="18" spans="1:111" s="104" customFormat="1" ht="15.75" x14ac:dyDescent="0.25">
      <c r="A18" s="63" t="s">
        <v>17</v>
      </c>
      <c r="B18" s="64">
        <v>11.678058899780501</v>
      </c>
      <c r="C18" s="64">
        <v>11.6681874467325</v>
      </c>
      <c r="D18" s="64">
        <v>11.629365297707</v>
      </c>
      <c r="E18" s="64">
        <v>12.346565283889699</v>
      </c>
      <c r="F18" s="64">
        <v>12.3854635313894</v>
      </c>
      <c r="G18" s="64">
        <v>12.3721547698088</v>
      </c>
      <c r="H18" s="64">
        <v>11.9626443989245</v>
      </c>
      <c r="I18" s="64">
        <v>11.866810937217</v>
      </c>
      <c r="J18" s="64">
        <v>11.7838251530957</v>
      </c>
      <c r="K18" s="64">
        <v>14.612138128087</v>
      </c>
      <c r="L18" s="64">
        <v>15.1193587269518</v>
      </c>
      <c r="M18" s="64">
        <v>16.232658919410301</v>
      </c>
      <c r="N18" s="64">
        <v>21.249518290323799</v>
      </c>
      <c r="O18" s="64">
        <v>13.964427682786894</v>
      </c>
      <c r="P18" s="64">
        <v>13.922320003258269</v>
      </c>
      <c r="Q18" s="180">
        <v>15.020229767151299</v>
      </c>
      <c r="R18" s="180">
        <v>15.328725912208103</v>
      </c>
      <c r="S18" s="180">
        <v>15.411173394050882</v>
      </c>
      <c r="T18" s="180">
        <v>15.136097581769045</v>
      </c>
      <c r="U18" s="180">
        <v>15.386237846887447</v>
      </c>
      <c r="V18" s="180">
        <v>15.881638477981978</v>
      </c>
      <c r="W18" s="180">
        <v>15.964474522732303</v>
      </c>
      <c r="X18" s="180">
        <v>15.95469426371665</v>
      </c>
      <c r="Y18" s="180">
        <v>16.356540228648853</v>
      </c>
      <c r="Z18" s="180">
        <v>16.654753581028814</v>
      </c>
      <c r="AA18" s="180">
        <v>16.3833309709389</v>
      </c>
      <c r="AB18" s="180">
        <v>17.089667105530612</v>
      </c>
      <c r="AC18" s="180">
        <v>18.852945433694504</v>
      </c>
      <c r="AD18" s="180">
        <v>21.720664139844033</v>
      </c>
      <c r="AE18" s="180">
        <v>22.283589069085469</v>
      </c>
      <c r="AF18" s="180">
        <v>21.819194525824699</v>
      </c>
      <c r="AG18" s="180">
        <v>21.104679476433063</v>
      </c>
      <c r="AH18" s="180">
        <v>20.142037551802606</v>
      </c>
      <c r="AI18" s="180">
        <v>18.559593617769604</v>
      </c>
      <c r="AJ18" s="180">
        <v>17.500180217312192</v>
      </c>
      <c r="AK18" s="180">
        <v>15.588695292902699</v>
      </c>
      <c r="AL18" s="180">
        <v>14.024703437490148</v>
      </c>
      <c r="AM18" s="180">
        <f>IFERROR(VLOOKUP(A18,Обнов[],$A$1,FALSE),"-")</f>
        <v>12.507675815246818</v>
      </c>
      <c r="AN18" s="105"/>
      <c r="AO18" s="57">
        <v>6.5687049050314537</v>
      </c>
      <c r="AP18" s="57">
        <v>6.5182356992680912</v>
      </c>
      <c r="AQ18" s="57">
        <v>6.4543616410899958</v>
      </c>
      <c r="AR18" s="57">
        <v>6.4382015270499169</v>
      </c>
      <c r="AS18" s="57">
        <v>5.7964926378202604</v>
      </c>
      <c r="AT18" s="57">
        <v>5.69893362767671</v>
      </c>
      <c r="AU18" s="57">
        <v>5.709632807194291</v>
      </c>
      <c r="AV18" s="57">
        <v>5.9656103436319361</v>
      </c>
      <c r="AW18" s="57">
        <v>6.0131988397031231</v>
      </c>
      <c r="AX18" s="57">
        <v>6.0558015719188809</v>
      </c>
      <c r="AY18" s="57">
        <v>5.9899581501538846</v>
      </c>
      <c r="AZ18" s="57">
        <v>6.2033223991022641</v>
      </c>
      <c r="BA18" s="57">
        <v>6.3583502254373858</v>
      </c>
      <c r="BB18" s="57">
        <v>6.2808792525845361</v>
      </c>
      <c r="BC18" s="57">
        <v>6.3409688682673044</v>
      </c>
      <c r="BD18" s="179">
        <v>6.3592180006339403</v>
      </c>
      <c r="BE18" s="179">
        <v>6.3881444948556201</v>
      </c>
      <c r="BF18" s="179">
        <v>6.3512221610499786</v>
      </c>
      <c r="BG18" s="179">
        <v>6.3755634900865372</v>
      </c>
      <c r="BH18" s="179">
        <v>6.6870958833724812</v>
      </c>
      <c r="BI18" s="179">
        <v>6.8066178522766512</v>
      </c>
      <c r="BJ18" s="179">
        <v>6.8743279041825573</v>
      </c>
      <c r="BK18" s="179">
        <v>7.0683967841223474</v>
      </c>
      <c r="BL18" s="179">
        <v>7.1725033569721823</v>
      </c>
      <c r="BM18" s="179">
        <v>7.3037296194790544</v>
      </c>
      <c r="BN18" s="179">
        <v>7.3505120794805086</v>
      </c>
      <c r="BO18" s="179">
        <v>7.347486455553871</v>
      </c>
      <c r="BP18" s="179">
        <v>7.6836035289384421</v>
      </c>
      <c r="BQ18" s="179">
        <v>8.1700205223869116</v>
      </c>
      <c r="BR18" s="179">
        <v>8.2608906544288523</v>
      </c>
      <c r="BS18" s="179">
        <v>8.8405869842618596</v>
      </c>
      <c r="BT18" s="179">
        <v>8.9469198639918464</v>
      </c>
      <c r="BU18" s="179">
        <v>9.0964353100549342</v>
      </c>
      <c r="BV18" s="179">
        <v>9.0587398118666691</v>
      </c>
      <c r="BW18" s="179">
        <v>8.9684419705920781</v>
      </c>
      <c r="BX18" s="179">
        <v>8.8485217388029902</v>
      </c>
      <c r="BY18" s="179">
        <v>8.5951216506349155</v>
      </c>
      <c r="BZ18" s="179">
        <f>IFERROR(VLOOKUP(A18,Обнов[],$A$2,FALSE),"-")</f>
        <v>8.5085857466916455</v>
      </c>
      <c r="CA18" s="105"/>
    </row>
    <row r="19" spans="1:111" s="104" customFormat="1" ht="15.75" x14ac:dyDescent="0.25">
      <c r="A19" s="63" t="s">
        <v>18</v>
      </c>
      <c r="B19" s="64">
        <v>11.136100151779999</v>
      </c>
      <c r="C19" s="64">
        <v>11.103664069150399</v>
      </c>
      <c r="D19" s="64">
        <v>11.146668266872901</v>
      </c>
      <c r="E19" s="64">
        <v>11.1511304668714</v>
      </c>
      <c r="F19" s="64">
        <v>11.2969464896356</v>
      </c>
      <c r="G19" s="64">
        <v>11.299678190097399</v>
      </c>
      <c r="H19" s="64">
        <v>11.2887046290776</v>
      </c>
      <c r="I19" s="64">
        <v>11.340734308344601</v>
      </c>
      <c r="J19" s="64">
        <v>11.358208626468301</v>
      </c>
      <c r="K19" s="64">
        <v>11.3818506344164</v>
      </c>
      <c r="L19" s="64">
        <v>11.3488983595165</v>
      </c>
      <c r="M19" s="64">
        <v>11.4075180779184</v>
      </c>
      <c r="N19" s="64">
        <v>11.3980715879185</v>
      </c>
      <c r="O19" s="64">
        <v>11.394948863163558</v>
      </c>
      <c r="P19" s="64">
        <v>11.402385500211381</v>
      </c>
      <c r="Q19" s="180">
        <v>11.397010183775601</v>
      </c>
      <c r="R19" s="180">
        <v>11.44578753549059</v>
      </c>
      <c r="S19" s="180">
        <v>11.587172728324479</v>
      </c>
      <c r="T19" s="180">
        <v>11.658042257510088</v>
      </c>
      <c r="U19" s="180">
        <v>11.460117198367048</v>
      </c>
      <c r="V19" s="180">
        <v>11.723452124846812</v>
      </c>
      <c r="W19" s="180">
        <v>12.668072770260865</v>
      </c>
      <c r="X19" s="180">
        <v>12.711233076331022</v>
      </c>
      <c r="Y19" s="180">
        <v>12.772970798863437</v>
      </c>
      <c r="Z19" s="180">
        <v>12.320167552378727</v>
      </c>
      <c r="AA19" s="180">
        <v>12.363418217372553</v>
      </c>
      <c r="AB19" s="180">
        <v>12.594052766683655</v>
      </c>
      <c r="AC19" s="180">
        <v>13.449682266384503</v>
      </c>
      <c r="AD19" s="180">
        <v>16.320743241508957</v>
      </c>
      <c r="AE19" s="180">
        <v>18.425344996156813</v>
      </c>
      <c r="AF19" s="180">
        <v>18.526596308964901</v>
      </c>
      <c r="AG19" s="180">
        <v>17.959136796389924</v>
      </c>
      <c r="AH19" s="180">
        <v>17.705013620804426</v>
      </c>
      <c r="AI19" s="180">
        <v>16.79354493075089</v>
      </c>
      <c r="AJ19" s="180">
        <v>17.012006537159021</v>
      </c>
      <c r="AK19" s="180">
        <v>16.471063818837575</v>
      </c>
      <c r="AL19" s="180">
        <v>15.898680990145502</v>
      </c>
      <c r="AM19" s="180">
        <f>IFERROR(VLOOKUP(A19,Обнов[],$A$1,FALSE),"-")</f>
        <v>15.355525928661713</v>
      </c>
      <c r="AN19" s="105"/>
      <c r="AO19" s="57">
        <v>7.3816748248266819</v>
      </c>
      <c r="AP19" s="57">
        <v>7.5046839608362248</v>
      </c>
      <c r="AQ19" s="57">
        <v>7.229024844454873</v>
      </c>
      <c r="AR19" s="57">
        <v>7.2081036128445124</v>
      </c>
      <c r="AS19" s="57">
        <v>7.2596049413116592</v>
      </c>
      <c r="AT19" s="57">
        <v>7.3026411938637752</v>
      </c>
      <c r="AU19" s="57">
        <v>7.2956249684609045</v>
      </c>
      <c r="AV19" s="57">
        <v>7.3120736532247141</v>
      </c>
      <c r="AW19" s="57">
        <v>7.3313944863586959</v>
      </c>
      <c r="AX19" s="57">
        <v>7.3388796682260615</v>
      </c>
      <c r="AY19" s="57">
        <v>7.5246366400317832</v>
      </c>
      <c r="AZ19" s="57">
        <v>7.563292964302172</v>
      </c>
      <c r="BA19" s="57">
        <v>7.5936948914993678</v>
      </c>
      <c r="BB19" s="57">
        <v>7.9220492360747876</v>
      </c>
      <c r="BC19" s="57">
        <v>7.8811532124203953</v>
      </c>
      <c r="BD19" s="179">
        <v>7.9059152122116396</v>
      </c>
      <c r="BE19" s="179">
        <v>7.9422359299065919</v>
      </c>
      <c r="BF19" s="179">
        <v>8.0300721108141548</v>
      </c>
      <c r="BG19" s="179">
        <v>8.0251188069447483</v>
      </c>
      <c r="BH19" s="179">
        <v>8.0363803674077072</v>
      </c>
      <c r="BI19" s="179">
        <v>8.0765728653244384</v>
      </c>
      <c r="BJ19" s="179">
        <v>8.2021663541559171</v>
      </c>
      <c r="BK19" s="179">
        <v>8.145768559830584</v>
      </c>
      <c r="BL19" s="179">
        <v>8.1939547552586713</v>
      </c>
      <c r="BM19" s="179">
        <v>8.1709187455699102</v>
      </c>
      <c r="BN19" s="179">
        <v>7.9262719704442235</v>
      </c>
      <c r="BO19" s="179">
        <v>7.8411808176243483</v>
      </c>
      <c r="BP19" s="179">
        <v>7.8437101396160376</v>
      </c>
      <c r="BQ19" s="179">
        <v>7.9585307596335211</v>
      </c>
      <c r="BR19" s="179">
        <v>8.6593824103114265</v>
      </c>
      <c r="BS19" s="179">
        <v>8.6549727706470705</v>
      </c>
      <c r="BT19" s="179">
        <v>8.0382821988177611</v>
      </c>
      <c r="BU19" s="179">
        <v>8.101324019253445</v>
      </c>
      <c r="BV19" s="179">
        <v>8.0212402797488007</v>
      </c>
      <c r="BW19" s="179">
        <v>7.9713025024819011</v>
      </c>
      <c r="BX19" s="179">
        <v>8.0814924203470113</v>
      </c>
      <c r="BY19" s="179">
        <v>8.0724977383159917</v>
      </c>
      <c r="BZ19" s="179">
        <f>IFERROR(VLOOKUP(A19,Обнов[],$A$2,FALSE),"-")</f>
        <v>8.084673133311485</v>
      </c>
      <c r="CA19" s="105"/>
    </row>
    <row r="20" spans="1:111" s="104" customFormat="1" ht="15.75" x14ac:dyDescent="0.25">
      <c r="A20" s="63" t="s">
        <v>19</v>
      </c>
      <c r="B20" s="64">
        <v>11.645310976464501</v>
      </c>
      <c r="C20" s="64">
        <v>11.596296321656</v>
      </c>
      <c r="D20" s="64">
        <v>11.2993647468309</v>
      </c>
      <c r="E20" s="64">
        <v>11.509534809014999</v>
      </c>
      <c r="F20" s="64">
        <v>12.1740005422448</v>
      </c>
      <c r="G20" s="64">
        <v>12.3153745273439</v>
      </c>
      <c r="H20" s="64">
        <v>11.979410962711899</v>
      </c>
      <c r="I20" s="64">
        <v>11.859907606137501</v>
      </c>
      <c r="J20" s="64">
        <v>11.7659831093204</v>
      </c>
      <c r="K20" s="64">
        <v>11.739386453119501</v>
      </c>
      <c r="L20" s="64">
        <v>11.7405653216635</v>
      </c>
      <c r="M20" s="64">
        <v>11.741901841676</v>
      </c>
      <c r="N20" s="64">
        <v>11.7608038273908</v>
      </c>
      <c r="O20" s="64">
        <v>11.761169373683247</v>
      </c>
      <c r="P20" s="64">
        <v>11.761913435315668</v>
      </c>
      <c r="Q20" s="180">
        <v>12.841387806960901</v>
      </c>
      <c r="R20" s="180">
        <v>13.237153441636368</v>
      </c>
      <c r="S20" s="180">
        <v>13.378137680418</v>
      </c>
      <c r="T20" s="180">
        <v>13.662441596535128</v>
      </c>
      <c r="U20" s="180">
        <v>14.210145099285482</v>
      </c>
      <c r="V20" s="180">
        <v>14.795400070367855</v>
      </c>
      <c r="W20" s="180">
        <v>14.798881618159184</v>
      </c>
      <c r="X20" s="180">
        <v>14.799258465136377</v>
      </c>
      <c r="Y20" s="180">
        <v>15.253723834953114</v>
      </c>
      <c r="Z20" s="180">
        <v>15.718589742801987</v>
      </c>
      <c r="AA20" s="180">
        <v>15.734061405668292</v>
      </c>
      <c r="AB20" s="180">
        <v>16.324698239409756</v>
      </c>
      <c r="AC20" s="180">
        <v>16.67592321086827</v>
      </c>
      <c r="AD20" s="180">
        <v>18.075948712382626</v>
      </c>
      <c r="AE20" s="180">
        <v>20.304161110217667</v>
      </c>
      <c r="AF20" s="180">
        <v>19.9779881439304</v>
      </c>
      <c r="AG20" s="180">
        <v>18.574184590380675</v>
      </c>
      <c r="AH20" s="180">
        <v>18.601321598573303</v>
      </c>
      <c r="AI20" s="180">
        <v>19.722152877299777</v>
      </c>
      <c r="AJ20" s="180">
        <v>19.883801875701359</v>
      </c>
      <c r="AK20" s="180">
        <v>17.555498518300499</v>
      </c>
      <c r="AL20" s="180">
        <v>15.568003781404173</v>
      </c>
      <c r="AM20" s="180">
        <f>IFERROR(VLOOKUP(A20,Обнов[],$A$1,FALSE),"-")</f>
        <v>14.869417192099405</v>
      </c>
      <c r="AN20" s="105"/>
      <c r="AO20" s="57">
        <v>7.7684587372041998</v>
      </c>
      <c r="AP20" s="57">
        <v>7.6661013607377573</v>
      </c>
      <c r="AQ20" s="57">
        <v>7.506081248397579</v>
      </c>
      <c r="AR20" s="57">
        <v>7.4914900623625043</v>
      </c>
      <c r="AS20" s="57">
        <v>7.4084953436308423</v>
      </c>
      <c r="AT20" s="57">
        <v>7.3671399620661955</v>
      </c>
      <c r="AU20" s="57">
        <v>7.3194745391408507</v>
      </c>
      <c r="AV20" s="57">
        <v>7.2966269209919847</v>
      </c>
      <c r="AW20" s="57">
        <v>7.2478545050864227</v>
      </c>
      <c r="AX20" s="57">
        <v>7.2168358229934464</v>
      </c>
      <c r="AY20" s="57">
        <v>7.205385265102568</v>
      </c>
      <c r="AZ20" s="57">
        <v>7.2648942943579353</v>
      </c>
      <c r="BA20" s="57">
        <v>7.2981858567120002</v>
      </c>
      <c r="BB20" s="57">
        <v>7.3387401019779297</v>
      </c>
      <c r="BC20" s="57">
        <v>7.384062712968138</v>
      </c>
      <c r="BD20" s="179">
        <v>7.4656687089901297</v>
      </c>
      <c r="BE20" s="179">
        <v>7.5162337449551577</v>
      </c>
      <c r="BF20" s="179">
        <v>7.6303000746296785</v>
      </c>
      <c r="BG20" s="179">
        <v>7.712993273857137</v>
      </c>
      <c r="BH20" s="179">
        <v>7.7517548347664427</v>
      </c>
      <c r="BI20" s="179">
        <v>7.857305506648312</v>
      </c>
      <c r="BJ20" s="179">
        <v>8.0792794894538904</v>
      </c>
      <c r="BK20" s="179">
        <v>8.2541566814326668</v>
      </c>
      <c r="BL20" s="179">
        <v>8.4338206158396538</v>
      </c>
      <c r="BM20" s="179">
        <v>8.496690726534279</v>
      </c>
      <c r="BN20" s="179">
        <v>8.5462191126708511</v>
      </c>
      <c r="BO20" s="179">
        <v>8.5686357309032744</v>
      </c>
      <c r="BP20" s="179">
        <v>8.5991235575185527</v>
      </c>
      <c r="BQ20" s="179">
        <v>8.6147651773250722</v>
      </c>
      <c r="BR20" s="179">
        <v>0</v>
      </c>
      <c r="BS20" s="179">
        <v>0</v>
      </c>
      <c r="BT20" s="179">
        <v>8.7706707977405713</v>
      </c>
      <c r="BU20" s="179">
        <v>8.764239080110146</v>
      </c>
      <c r="BV20" s="179">
        <v>8.3369382242238466</v>
      </c>
      <c r="BW20" s="179">
        <v>8.3871953663734153</v>
      </c>
      <c r="BX20" s="179">
        <v>8.4180065009479321</v>
      </c>
      <c r="BY20" s="179">
        <v>8.3481601042909119</v>
      </c>
      <c r="BZ20" s="179">
        <f>IFERROR(VLOOKUP(A20,Обнов[],$A$2,FALSE),"-")</f>
        <v>8.3178482882942042</v>
      </c>
      <c r="CA20" s="105"/>
    </row>
    <row r="21" spans="1:111" s="104" customFormat="1" ht="15.75" x14ac:dyDescent="0.25">
      <c r="A21" s="63" t="s">
        <v>20</v>
      </c>
      <c r="B21" s="64">
        <v>11.5847038020128</v>
      </c>
      <c r="C21" s="64">
        <v>11.5773618485405</v>
      </c>
      <c r="D21" s="64">
        <v>11.579875750544399</v>
      </c>
      <c r="E21" s="64">
        <v>11.608778157327301</v>
      </c>
      <c r="F21" s="64">
        <v>11.724006226674801</v>
      </c>
      <c r="G21" s="64">
        <v>11.7573610009833</v>
      </c>
      <c r="H21" s="64">
        <v>11.698046746072301</v>
      </c>
      <c r="I21" s="64">
        <v>11.723772951823999</v>
      </c>
      <c r="J21" s="64">
        <v>11.8351271410015</v>
      </c>
      <c r="K21" s="64">
        <v>16.323113450182699</v>
      </c>
      <c r="L21" s="64">
        <v>18.632492828970399</v>
      </c>
      <c r="M21" s="64">
        <v>18.086975966131099</v>
      </c>
      <c r="N21" s="64">
        <v>18.138453043021499</v>
      </c>
      <c r="O21" s="64">
        <v>19.106514375741991</v>
      </c>
      <c r="P21" s="64">
        <v>18.691073793269581</v>
      </c>
      <c r="Q21" s="180">
        <v>20.241024329480599</v>
      </c>
      <c r="R21" s="180">
        <v>21.010964614253194</v>
      </c>
      <c r="S21" s="180">
        <v>20.342254919769601</v>
      </c>
      <c r="T21" s="180">
        <v>20.143524522080707</v>
      </c>
      <c r="U21" s="180">
        <v>19.802962559817054</v>
      </c>
      <c r="V21" s="180">
        <v>20.078039762589153</v>
      </c>
      <c r="W21" s="180">
        <v>19.670100078902436</v>
      </c>
      <c r="X21" s="180">
        <v>19.536600366042673</v>
      </c>
      <c r="Y21" s="180">
        <v>20.1854671357104</v>
      </c>
      <c r="Z21" s="180">
        <v>20.261802206355451</v>
      </c>
      <c r="AA21" s="180">
        <v>19.936550895631012</v>
      </c>
      <c r="AB21" s="180">
        <v>19.778393762051511</v>
      </c>
      <c r="AC21" s="180">
        <v>19.578665861187861</v>
      </c>
      <c r="AD21" s="180">
        <v>20.134875612644272</v>
      </c>
      <c r="AE21" s="180">
        <v>16.701063691268718</v>
      </c>
      <c r="AF21" s="180">
        <v>16.475119784759698</v>
      </c>
      <c r="AG21" s="180">
        <v>22.040798522239978</v>
      </c>
      <c r="AH21" s="180">
        <v>21.736690534527785</v>
      </c>
      <c r="AI21" s="180">
        <v>21.888659436884193</v>
      </c>
      <c r="AJ21" s="180">
        <v>21.893292979560897</v>
      </c>
      <c r="AK21" s="180">
        <v>19.48904095811406</v>
      </c>
      <c r="AL21" s="180">
        <v>13.628256161442636</v>
      </c>
      <c r="AM21" s="180">
        <f>IFERROR(VLOOKUP(A21,Обнов[],$A$1,FALSE),"-")</f>
        <v>15.469769574998253</v>
      </c>
      <c r="AN21" s="105"/>
      <c r="AO21" s="57" t="s">
        <v>56</v>
      </c>
      <c r="AP21" s="57" t="s">
        <v>56</v>
      </c>
      <c r="AQ21" s="57" t="s">
        <v>56</v>
      </c>
      <c r="AR21" s="57" t="s">
        <v>56</v>
      </c>
      <c r="AS21" s="57" t="s">
        <v>56</v>
      </c>
      <c r="AT21" s="57" t="s">
        <v>56</v>
      </c>
      <c r="AU21" s="57" t="s">
        <v>56</v>
      </c>
      <c r="AV21" s="57" t="s">
        <v>56</v>
      </c>
      <c r="AW21" s="57" t="s">
        <v>56</v>
      </c>
      <c r="AX21" s="57" t="s">
        <v>56</v>
      </c>
      <c r="AY21" s="57" t="s">
        <v>56</v>
      </c>
      <c r="AZ21" s="57" t="s">
        <v>56</v>
      </c>
      <c r="BA21" s="57" t="s">
        <v>56</v>
      </c>
      <c r="BB21" s="57" t="s">
        <v>56</v>
      </c>
      <c r="BC21" s="57" t="s">
        <v>56</v>
      </c>
      <c r="BD21" s="179" t="s">
        <v>56</v>
      </c>
      <c r="BE21" s="179" t="s">
        <v>56</v>
      </c>
      <c r="BF21" s="179" t="s">
        <v>56</v>
      </c>
      <c r="BG21" s="179" t="s">
        <v>56</v>
      </c>
      <c r="BH21" s="179" t="s">
        <v>56</v>
      </c>
      <c r="BI21" s="179" t="s">
        <v>56</v>
      </c>
      <c r="BJ21" s="179" t="s">
        <v>56</v>
      </c>
      <c r="BK21" s="179" t="s">
        <v>56</v>
      </c>
      <c r="BL21" s="179" t="s">
        <v>56</v>
      </c>
      <c r="BM21" s="179" t="s">
        <v>56</v>
      </c>
      <c r="BN21" s="179">
        <v>7.9262719704442235</v>
      </c>
      <c r="BO21" s="179">
        <v>7.8411808176243483</v>
      </c>
      <c r="BP21" s="179">
        <v>7.8437101396160376</v>
      </c>
      <c r="BQ21" s="179">
        <v>7.9585307596335211</v>
      </c>
      <c r="BR21" s="179">
        <v>7.8745589134365694</v>
      </c>
      <c r="BS21" s="179">
        <v>7.7538043010784197</v>
      </c>
      <c r="BT21" s="179">
        <v>0</v>
      </c>
      <c r="BU21" s="179">
        <v>0</v>
      </c>
      <c r="BV21" s="179">
        <v>0</v>
      </c>
      <c r="BW21" s="179">
        <v>0</v>
      </c>
      <c r="BX21" s="179">
        <v>0</v>
      </c>
      <c r="BY21" s="179">
        <v>0</v>
      </c>
      <c r="BZ21" s="179">
        <f>IFERROR(VLOOKUP(A21,Обнов[],$A$2,FALSE),"-")</f>
        <v>0</v>
      </c>
      <c r="CA21" s="105"/>
    </row>
    <row r="22" spans="1:111" s="104" customFormat="1" ht="15.75" x14ac:dyDescent="0.25">
      <c r="A22" s="65" t="s">
        <v>21</v>
      </c>
      <c r="B22" s="64">
        <v>11.4891335334722</v>
      </c>
      <c r="C22" s="64">
        <v>11.422570591544201</v>
      </c>
      <c r="D22" s="64">
        <v>11.3644903093577</v>
      </c>
      <c r="E22" s="64">
        <v>11.3636136243341</v>
      </c>
      <c r="F22" s="64">
        <v>11.449242602451401</v>
      </c>
      <c r="G22" s="64">
        <v>11.765682141832199</v>
      </c>
      <c r="H22" s="64">
        <v>11.5541087344542</v>
      </c>
      <c r="I22" s="64">
        <v>11.462323672851699</v>
      </c>
      <c r="J22" s="64">
        <v>11.4232184356808</v>
      </c>
      <c r="K22" s="64">
        <v>11.439605861672</v>
      </c>
      <c r="L22" s="64">
        <v>11.5161293381232</v>
      </c>
      <c r="M22" s="64">
        <v>11.401731000891701</v>
      </c>
      <c r="N22" s="64">
        <v>11.360733463796601</v>
      </c>
      <c r="O22" s="64">
        <v>11.408588812887404</v>
      </c>
      <c r="P22" s="64">
        <v>11.424674232761065</v>
      </c>
      <c r="Q22" s="180">
        <v>12.339667230024901</v>
      </c>
      <c r="R22" s="180">
        <v>12.704759547876495</v>
      </c>
      <c r="S22" s="180">
        <v>12.832766849614277</v>
      </c>
      <c r="T22" s="180">
        <v>13.032924422910936</v>
      </c>
      <c r="U22" s="180">
        <v>13.513893804826662</v>
      </c>
      <c r="V22" s="180">
        <v>13.829553716797546</v>
      </c>
      <c r="W22" s="180">
        <v>13.631524862708412</v>
      </c>
      <c r="X22" s="180">
        <v>13.785622130840123</v>
      </c>
      <c r="Y22" s="180">
        <v>14.319295591743611</v>
      </c>
      <c r="Z22" s="180">
        <v>14.505629469285159</v>
      </c>
      <c r="AA22" s="180">
        <v>14.510902912811661</v>
      </c>
      <c r="AB22" s="180">
        <v>15.177004184302186</v>
      </c>
      <c r="AC22" s="180">
        <v>15.540922597445219</v>
      </c>
      <c r="AD22" s="180">
        <v>17.118852703032591</v>
      </c>
      <c r="AE22" s="180">
        <v>17.273852929418926</v>
      </c>
      <c r="AF22" s="180">
        <v>18.410817021859302</v>
      </c>
      <c r="AG22" s="180">
        <v>18.561072547542853</v>
      </c>
      <c r="AH22" s="180">
        <v>18.764182412228212</v>
      </c>
      <c r="AI22" s="180">
        <v>19.197835274121058</v>
      </c>
      <c r="AJ22" s="180">
        <v>19.826651299021545</v>
      </c>
      <c r="AK22" s="180">
        <v>18.015260302466242</v>
      </c>
      <c r="AL22" s="180">
        <v>16.511690454046612</v>
      </c>
      <c r="AM22" s="180">
        <f>IFERROR(VLOOKUP(A22,Обнов[],$A$1,FALSE),"-")</f>
        <v>16.05874474750938</v>
      </c>
      <c r="AN22" s="105"/>
      <c r="AO22" s="57">
        <v>8.4378450669984062</v>
      </c>
      <c r="AP22" s="57">
        <v>8.4664569991534613</v>
      </c>
      <c r="AQ22" s="57">
        <v>8.4917705647390811</v>
      </c>
      <c r="AR22" s="57">
        <v>8.4529155497588633</v>
      </c>
      <c r="AS22" s="57">
        <v>8.4602008930073964</v>
      </c>
      <c r="AT22" s="57">
        <v>8.4410904069868966</v>
      </c>
      <c r="AU22" s="57">
        <v>8.4282367026280713</v>
      </c>
      <c r="AV22" s="57">
        <v>8.2929983569411707</v>
      </c>
      <c r="AW22" s="57">
        <v>7.6671857551745282</v>
      </c>
      <c r="AX22" s="57">
        <v>7.7279553396144189</v>
      </c>
      <c r="AY22" s="57">
        <v>7.7211230052543174</v>
      </c>
      <c r="AZ22" s="57">
        <v>7.7055027110689061</v>
      </c>
      <c r="BA22" s="57">
        <v>7.7278285363891133</v>
      </c>
      <c r="BB22" s="57">
        <v>7.7204932709877303</v>
      </c>
      <c r="BC22" s="57">
        <v>7.7036243645632831</v>
      </c>
      <c r="BD22" s="179">
        <v>7.7444469281808299</v>
      </c>
      <c r="BE22" s="179">
        <v>7.8646986799331025</v>
      </c>
      <c r="BF22" s="179">
        <v>7.8412536537099697</v>
      </c>
      <c r="BG22" s="179">
        <v>7.8482800375562451</v>
      </c>
      <c r="BH22" s="179">
        <v>7.8301146166429039</v>
      </c>
      <c r="BI22" s="179">
        <v>7.857890254724472</v>
      </c>
      <c r="BJ22" s="179">
        <v>7.8685153397864225</v>
      </c>
      <c r="BK22" s="179">
        <v>8.1125188518892095</v>
      </c>
      <c r="BL22" s="179">
        <v>8.1441126631682526</v>
      </c>
      <c r="BM22" s="179">
        <v>8.1763034389829521</v>
      </c>
      <c r="BN22" s="179">
        <v>8.1910086837696614</v>
      </c>
      <c r="BO22" s="179">
        <v>8.1928729542617962</v>
      </c>
      <c r="BP22" s="179">
        <v>8.1823626902414173</v>
      </c>
      <c r="BQ22" s="179">
        <v>8.2276514404969934</v>
      </c>
      <c r="BR22" s="179">
        <v>8.2348128070884936</v>
      </c>
      <c r="BS22" s="179">
        <v>8.3213578501570709</v>
      </c>
      <c r="BT22" s="179">
        <v>8.3090170787970177</v>
      </c>
      <c r="BU22" s="179">
        <v>8.4813000331722588</v>
      </c>
      <c r="BV22" s="179">
        <v>8.6016732165477592</v>
      </c>
      <c r="BW22" s="179">
        <v>8.6156653348457013</v>
      </c>
      <c r="BX22" s="179">
        <v>8.7446074130918046</v>
      </c>
      <c r="BY22" s="179">
        <v>8.9804710323170909</v>
      </c>
      <c r="BZ22" s="179">
        <f>IFERROR(VLOOKUP(A22,Обнов[],$A$2,FALSE),"-")</f>
        <v>9.3300284781557448</v>
      </c>
      <c r="CA22" s="105"/>
    </row>
    <row r="23" spans="1:111" s="104" customFormat="1" ht="15.75" x14ac:dyDescent="0.25">
      <c r="A23" s="63" t="s">
        <v>23</v>
      </c>
      <c r="B23" s="64">
        <v>11.9734254676302</v>
      </c>
      <c r="C23" s="64">
        <v>11.972850810806699</v>
      </c>
      <c r="D23" s="64">
        <v>11.9734065141527</v>
      </c>
      <c r="E23" s="64">
        <v>11.9743229523962</v>
      </c>
      <c r="F23" s="64">
        <v>12.46</v>
      </c>
      <c r="G23" s="64">
        <v>12.46</v>
      </c>
      <c r="H23" s="64">
        <v>12.46</v>
      </c>
      <c r="I23" s="64">
        <v>12.3410225456772</v>
      </c>
      <c r="J23" s="64">
        <v>11.9987186348555</v>
      </c>
      <c r="K23" s="64">
        <v>11.9984932620113</v>
      </c>
      <c r="L23" s="64">
        <v>15.522063624615701</v>
      </c>
      <c r="M23" s="64">
        <v>15.564957171104799</v>
      </c>
      <c r="N23" s="64">
        <v>15.703468090230499</v>
      </c>
      <c r="O23" s="64">
        <v>15.848833812472941</v>
      </c>
      <c r="P23" s="64">
        <v>15.902215938783799</v>
      </c>
      <c r="Q23" s="180">
        <v>15.9064482277926</v>
      </c>
      <c r="R23" s="180">
        <v>16.114381928602583</v>
      </c>
      <c r="S23" s="180">
        <v>16.524906314129026</v>
      </c>
      <c r="T23" s="180">
        <v>16.53202322053982</v>
      </c>
      <c r="U23" s="180">
        <v>16.813394497952117</v>
      </c>
      <c r="V23" s="180">
        <v>17.376031845843674</v>
      </c>
      <c r="W23" s="180">
        <v>17.393174631689419</v>
      </c>
      <c r="X23" s="180">
        <v>17.402207852078913</v>
      </c>
      <c r="Y23" s="180">
        <v>17.412179746955587</v>
      </c>
      <c r="Z23" s="180">
        <v>17.44427422625207</v>
      </c>
      <c r="AA23" s="180">
        <v>17.479240882006529</v>
      </c>
      <c r="AB23" s="180">
        <v>17.399984348169774</v>
      </c>
      <c r="AC23" s="180">
        <v>19.500000000000004</v>
      </c>
      <c r="AD23" s="180">
        <v>19.500000000000004</v>
      </c>
      <c r="AE23" s="180">
        <v>19.130000000000003</v>
      </c>
      <c r="AF23" s="180">
        <v>0</v>
      </c>
      <c r="AG23" s="180">
        <v>20.827921881591728</v>
      </c>
      <c r="AH23" s="180">
        <v>20.943743902869258</v>
      </c>
      <c r="AI23" s="180">
        <v>21.306312317766867</v>
      </c>
      <c r="AJ23" s="180">
        <v>21.538663301654715</v>
      </c>
      <c r="AK23" s="180">
        <v>21.442991468829813</v>
      </c>
      <c r="AL23" s="180">
        <v>21.027068519297963</v>
      </c>
      <c r="AM23" s="180">
        <f>IFERROR(VLOOKUP(A23,Обнов[],$A$1,FALSE),"-")</f>
        <v>19.885169001307787</v>
      </c>
      <c r="AN23" s="105"/>
      <c r="AO23" s="57" t="s">
        <v>56</v>
      </c>
      <c r="AP23" s="57" t="s">
        <v>56</v>
      </c>
      <c r="AQ23" s="57" t="s">
        <v>56</v>
      </c>
      <c r="AR23" s="57" t="s">
        <v>56</v>
      </c>
      <c r="AS23" s="57" t="s">
        <v>56</v>
      </c>
      <c r="AT23" s="57" t="s">
        <v>56</v>
      </c>
      <c r="AU23" s="57" t="s">
        <v>56</v>
      </c>
      <c r="AV23" s="57" t="s">
        <v>56</v>
      </c>
      <c r="AW23" s="57" t="s">
        <v>56</v>
      </c>
      <c r="AX23" s="57" t="s">
        <v>56</v>
      </c>
      <c r="AY23" s="57" t="s">
        <v>56</v>
      </c>
      <c r="AZ23" s="57" t="s">
        <v>56</v>
      </c>
      <c r="BA23" s="57" t="s">
        <v>56</v>
      </c>
      <c r="BB23" s="57" t="s">
        <v>56</v>
      </c>
      <c r="BC23" s="57" t="s">
        <v>56</v>
      </c>
      <c r="BD23" s="179" t="s">
        <v>56</v>
      </c>
      <c r="BE23" s="179" t="s">
        <v>56</v>
      </c>
      <c r="BF23" s="179" t="s">
        <v>56</v>
      </c>
      <c r="BG23" s="179" t="s">
        <v>56</v>
      </c>
      <c r="BH23" s="179" t="s">
        <v>56</v>
      </c>
      <c r="BI23" s="179" t="s">
        <v>56</v>
      </c>
      <c r="BJ23" s="179" t="s">
        <v>56</v>
      </c>
      <c r="BK23" s="179" t="s">
        <v>56</v>
      </c>
      <c r="BL23" s="179" t="s">
        <v>56</v>
      </c>
      <c r="BM23" s="179" t="s">
        <v>56</v>
      </c>
      <c r="BN23" s="179" t="s">
        <v>56</v>
      </c>
      <c r="BO23" s="179" t="s">
        <v>56</v>
      </c>
      <c r="BP23" s="179" t="s">
        <v>56</v>
      </c>
      <c r="BQ23" s="179" t="s">
        <v>56</v>
      </c>
      <c r="BR23" s="179">
        <v>7.4999999999999991</v>
      </c>
      <c r="BS23" s="179">
        <v>7.5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f>IFERROR(VLOOKUP(A23,Обнов[],$A$2,FALSE),"-")</f>
        <v>9</v>
      </c>
      <c r="CA23" s="105"/>
    </row>
    <row r="24" spans="1:111" s="104" customFormat="1" ht="15.75" x14ac:dyDescent="0.25">
      <c r="A24" s="63" t="s">
        <v>22</v>
      </c>
      <c r="B24" s="64">
        <v>11.7203636738579</v>
      </c>
      <c r="C24" s="64">
        <v>11.623537169497199</v>
      </c>
      <c r="D24" s="64">
        <v>11.8750499597367</v>
      </c>
      <c r="E24" s="64">
        <v>11.7303110147373</v>
      </c>
      <c r="F24" s="64">
        <v>11.7310310472827</v>
      </c>
      <c r="G24" s="64">
        <v>11.743836019095401</v>
      </c>
      <c r="H24" s="64">
        <v>11.7471922502792</v>
      </c>
      <c r="I24" s="64">
        <v>11.640483554211199</v>
      </c>
      <c r="J24" s="64">
        <v>11.7038769579872</v>
      </c>
      <c r="K24" s="64">
        <v>11.684270851814899</v>
      </c>
      <c r="L24" s="64">
        <v>11.6880217815715</v>
      </c>
      <c r="M24" s="64">
        <v>11.6891732445782</v>
      </c>
      <c r="N24" s="64">
        <v>11.7107210964733</v>
      </c>
      <c r="O24" s="64">
        <v>11.712050752677229</v>
      </c>
      <c r="P24" s="64">
        <v>11.735851491703768</v>
      </c>
      <c r="Q24" s="180">
        <v>11.703765562196599</v>
      </c>
      <c r="R24" s="180">
        <v>11.794501231161204</v>
      </c>
      <c r="S24" s="180">
        <v>12.548773958341224</v>
      </c>
      <c r="T24" s="180">
        <v>12.652570251760688</v>
      </c>
      <c r="U24" s="180">
        <v>13.26609526460652</v>
      </c>
      <c r="V24" s="180">
        <v>13.649674080350646</v>
      </c>
      <c r="W24" s="180">
        <v>13.631471565408098</v>
      </c>
      <c r="X24" s="180">
        <v>13.644822445581649</v>
      </c>
      <c r="Y24" s="180">
        <v>14.433473594451801</v>
      </c>
      <c r="Z24" s="180">
        <v>14.494126500557071</v>
      </c>
      <c r="AA24" s="180">
        <v>14.344934358433987</v>
      </c>
      <c r="AB24" s="180">
        <v>15.094529725226401</v>
      </c>
      <c r="AC24" s="180">
        <v>15.087493960960622</v>
      </c>
      <c r="AD24" s="180">
        <v>15.595774545653851</v>
      </c>
      <c r="AE24" s="180">
        <v>15.727994891049613</v>
      </c>
      <c r="AF24" s="180">
        <v>16.069388321280201</v>
      </c>
      <c r="AG24" s="180">
        <v>16.111823143266186</v>
      </c>
      <c r="AH24" s="180">
        <v>16.366694085412004</v>
      </c>
      <c r="AI24" s="180">
        <v>16.880094030639363</v>
      </c>
      <c r="AJ24" s="180">
        <v>15.877353038768931</v>
      </c>
      <c r="AK24" s="180">
        <v>15.739775846983699</v>
      </c>
      <c r="AL24" s="180">
        <v>15.774340587740559</v>
      </c>
      <c r="AM24" s="180">
        <f>IFERROR(VLOOKUP(A24,Обнов[],$A$1,FALSE),"-")</f>
        <v>15.804840616157364</v>
      </c>
      <c r="AN24" s="105"/>
      <c r="AO24" s="57">
        <v>6.5710650407896143</v>
      </c>
      <c r="AP24" s="57">
        <v>6.5739224920279113</v>
      </c>
      <c r="AQ24" s="57">
        <v>6.4056427732999577</v>
      </c>
      <c r="AR24" s="57">
        <v>6.3461810188433878</v>
      </c>
      <c r="AS24" s="57">
        <v>6.1753142381185864</v>
      </c>
      <c r="AT24" s="57">
        <v>6.0559865286841221</v>
      </c>
      <c r="AU24" s="57">
        <v>6.0054899183878092</v>
      </c>
      <c r="AV24" s="57">
        <v>5.9916515604538034</v>
      </c>
      <c r="AW24" s="57">
        <v>5.9209049884636036</v>
      </c>
      <c r="AX24" s="57">
        <v>5.9248180451232555</v>
      </c>
      <c r="AY24" s="57">
        <v>6.0799807757249216</v>
      </c>
      <c r="AZ24" s="57">
        <v>6.1729814104701228</v>
      </c>
      <c r="BA24" s="57">
        <v>6.1660518189720124</v>
      </c>
      <c r="BB24" s="57">
        <v>6.1783597570821751</v>
      </c>
      <c r="BC24" s="57">
        <v>6.2968585641184358</v>
      </c>
      <c r="BD24" s="179">
        <v>6.2715698570678002</v>
      </c>
      <c r="BE24" s="179">
        <v>6.2648360504864211</v>
      </c>
      <c r="BF24" s="179">
        <v>6.2652181429890144</v>
      </c>
      <c r="BG24" s="179">
        <v>6.3835009288330502</v>
      </c>
      <c r="BH24" s="179">
        <v>6.3626057680650376</v>
      </c>
      <c r="BI24" s="179">
        <v>6.5058290795558795</v>
      </c>
      <c r="BJ24" s="179">
        <v>6.6133665452720498</v>
      </c>
      <c r="BK24" s="179">
        <v>6.9631773015331762</v>
      </c>
      <c r="BL24" s="179">
        <v>6.8780552522028424</v>
      </c>
      <c r="BM24" s="179">
        <v>6.9058103631834662</v>
      </c>
      <c r="BN24" s="179">
        <v>6.8735826868895913</v>
      </c>
      <c r="BO24" s="179">
        <v>6.8825845589001533</v>
      </c>
      <c r="BP24" s="179">
        <v>6.9399089302123214</v>
      </c>
      <c r="BQ24" s="179">
        <v>7.1720374335265777</v>
      </c>
      <c r="BR24" s="179">
        <v>7.202706602763536</v>
      </c>
      <c r="BS24" s="179">
        <v>7.2754798704406101</v>
      </c>
      <c r="BT24" s="179">
        <v>7.3000986358723861</v>
      </c>
      <c r="BU24" s="179">
        <v>7.2965347125808542</v>
      </c>
      <c r="BV24" s="179">
        <v>7.2575599965293716</v>
      </c>
      <c r="BW24" s="179">
        <v>7.2578898942311643</v>
      </c>
      <c r="BX24" s="179">
        <v>7.2655684015344457</v>
      </c>
      <c r="BY24" s="179">
        <v>7.2704256689787039</v>
      </c>
      <c r="BZ24" s="179">
        <f>IFERROR(VLOOKUP(A24,Обнов[],$A$2,FALSE),"-")</f>
        <v>7.2686754003846374</v>
      </c>
      <c r="CA24" s="105"/>
    </row>
    <row r="25" spans="1:111" s="104" customFormat="1" ht="15.75" x14ac:dyDescent="0.25">
      <c r="A25" s="63" t="s">
        <v>24</v>
      </c>
      <c r="B25" s="64">
        <v>11.3763692319519</v>
      </c>
      <c r="C25" s="64">
        <v>11.214916602750201</v>
      </c>
      <c r="D25" s="64">
        <v>11.142251407414999</v>
      </c>
      <c r="E25" s="64">
        <v>11.056868936579599</v>
      </c>
      <c r="F25" s="64">
        <v>12.062889792407301</v>
      </c>
      <c r="G25" s="64">
        <v>12.058650038372001</v>
      </c>
      <c r="H25" s="64">
        <v>12.064137381929999</v>
      </c>
      <c r="I25" s="64">
        <v>12.065623400871299</v>
      </c>
      <c r="J25" s="64">
        <v>12.0295121997367</v>
      </c>
      <c r="K25" s="64">
        <v>11.957921207162601</v>
      </c>
      <c r="L25" s="64">
        <v>11.8927081316361</v>
      </c>
      <c r="M25" s="64">
        <v>11.8624379106141</v>
      </c>
      <c r="N25" s="64">
        <v>11.8526490281318</v>
      </c>
      <c r="O25" s="64">
        <v>11.846786377924747</v>
      </c>
      <c r="P25" s="64">
        <v>11.84088469045785</v>
      </c>
      <c r="Q25" s="180">
        <v>12.0486612037824</v>
      </c>
      <c r="R25" s="180">
        <v>12.236453998472292</v>
      </c>
      <c r="S25" s="180">
        <v>12.744266303673415</v>
      </c>
      <c r="T25" s="180">
        <v>12.813363059164471</v>
      </c>
      <c r="U25" s="180">
        <v>13.005097083396691</v>
      </c>
      <c r="V25" s="180">
        <v>13.596169007756965</v>
      </c>
      <c r="W25" s="180">
        <v>13.582999353744766</v>
      </c>
      <c r="X25" s="180">
        <v>13.64246495137329</v>
      </c>
      <c r="Y25" s="180">
        <v>13.914712669820158</v>
      </c>
      <c r="Z25" s="180">
        <v>13.949787279217112</v>
      </c>
      <c r="AA25" s="180">
        <v>13.862057893477004</v>
      </c>
      <c r="AB25" s="180">
        <v>13.895043917746525</v>
      </c>
      <c r="AC25" s="180">
        <v>18.092832838469402</v>
      </c>
      <c r="AD25" s="180">
        <v>17.852112880591473</v>
      </c>
      <c r="AE25" s="180">
        <v>24.755972758510243</v>
      </c>
      <c r="AF25" s="180">
        <v>24.7308574997165</v>
      </c>
      <c r="AG25" s="180">
        <v>19.473152039980064</v>
      </c>
      <c r="AH25" s="180">
        <v>18.06634280866594</v>
      </c>
      <c r="AI25" s="180">
        <v>18.000247929298464</v>
      </c>
      <c r="AJ25" s="180">
        <v>15.148345904676273</v>
      </c>
      <c r="AK25" s="180">
        <v>13.191023760249914</v>
      </c>
      <c r="AL25" s="180">
        <v>13.745845513765683</v>
      </c>
      <c r="AM25" s="180">
        <f>IFERROR(VLOOKUP(A25,Обнов[],$A$1,FALSE),"-")</f>
        <v>15.080877652922009</v>
      </c>
      <c r="AN25" s="105"/>
      <c r="AO25" s="57" t="s">
        <v>56</v>
      </c>
      <c r="AP25" s="57" t="s">
        <v>56</v>
      </c>
      <c r="AQ25" s="57" t="s">
        <v>56</v>
      </c>
      <c r="AR25" s="57" t="s">
        <v>56</v>
      </c>
      <c r="AS25" s="57" t="s">
        <v>56</v>
      </c>
      <c r="AT25" s="57" t="s">
        <v>56</v>
      </c>
      <c r="AU25" s="57" t="s">
        <v>56</v>
      </c>
      <c r="AV25" s="57" t="s">
        <v>56</v>
      </c>
      <c r="AW25" s="57" t="s">
        <v>56</v>
      </c>
      <c r="AX25" s="57" t="s">
        <v>56</v>
      </c>
      <c r="AY25" s="57" t="s">
        <v>56</v>
      </c>
      <c r="AZ25" s="57" t="s">
        <v>56</v>
      </c>
      <c r="BA25" s="57">
        <v>5.2</v>
      </c>
      <c r="BB25" s="57">
        <v>5.2</v>
      </c>
      <c r="BC25" s="57">
        <v>5.1999999999999993</v>
      </c>
      <c r="BD25" s="179">
        <v>5.2</v>
      </c>
      <c r="BE25" s="179">
        <v>5.2</v>
      </c>
      <c r="BF25" s="179">
        <v>5.2</v>
      </c>
      <c r="BG25" s="179">
        <v>5.2000000000000011</v>
      </c>
      <c r="BH25" s="179">
        <v>5.2</v>
      </c>
      <c r="BI25" s="179">
        <v>5.1999999999999993</v>
      </c>
      <c r="BJ25" s="179">
        <v>5.2</v>
      </c>
      <c r="BK25" s="179">
        <v>5.2</v>
      </c>
      <c r="BL25" s="179">
        <v>5.2</v>
      </c>
      <c r="BM25" s="179">
        <v>5.2</v>
      </c>
      <c r="BN25" s="179">
        <v>5.2000000000000011</v>
      </c>
      <c r="BO25" s="179">
        <v>5.2</v>
      </c>
      <c r="BP25" s="179">
        <v>5.2</v>
      </c>
      <c r="BQ25" s="179" t="s">
        <v>56</v>
      </c>
      <c r="BR25" s="179">
        <v>0</v>
      </c>
      <c r="BS25" s="179">
        <v>0</v>
      </c>
      <c r="BT25" s="179">
        <v>0</v>
      </c>
      <c r="BU25" s="179">
        <v>11</v>
      </c>
      <c r="BV25" s="179">
        <v>11.000000000000002</v>
      </c>
      <c r="BW25" s="179">
        <v>10.981758297474707</v>
      </c>
      <c r="BX25" s="179">
        <v>10.842704271878018</v>
      </c>
      <c r="BY25" s="179">
        <v>10.541243240324581</v>
      </c>
      <c r="BZ25" s="179">
        <f>IFERROR(VLOOKUP(A25,Обнов[],$A$2,FALSE),"-")</f>
        <v>10.483852226383567</v>
      </c>
      <c r="CA25" s="105"/>
    </row>
    <row r="26" spans="1:111" s="104" customFormat="1" ht="15.75" x14ac:dyDescent="0.25">
      <c r="A26" s="66" t="s">
        <v>57</v>
      </c>
      <c r="B26" s="67">
        <v>9.9668548745537002</v>
      </c>
      <c r="C26" s="67">
        <v>10.174492011246899</v>
      </c>
      <c r="D26" s="67">
        <v>10.188792197785499</v>
      </c>
      <c r="E26" s="67">
        <v>10.2076282318036</v>
      </c>
      <c r="F26" s="67">
        <v>10.276161429238501</v>
      </c>
      <c r="G26" s="67">
        <v>10.207068327922199</v>
      </c>
      <c r="H26" s="67">
        <v>10.019210360014</v>
      </c>
      <c r="I26" s="67">
        <v>9.9346327182125496</v>
      </c>
      <c r="J26" s="67">
        <v>10.031684399689601</v>
      </c>
      <c r="K26" s="67">
        <v>10.175559536995401</v>
      </c>
      <c r="L26" s="67">
        <v>10.367548907560201</v>
      </c>
      <c r="M26" s="67">
        <v>10.420529346574099</v>
      </c>
      <c r="N26" s="67">
        <v>10.453173497718501</v>
      </c>
      <c r="O26" s="67">
        <v>10.367459956293688</v>
      </c>
      <c r="P26" s="67">
        <v>10.436089525826043</v>
      </c>
      <c r="Q26" s="181">
        <v>10.5903357087149</v>
      </c>
      <c r="R26" s="181">
        <v>11.025565158353068</v>
      </c>
      <c r="S26" s="181">
        <v>11.51574933178888</v>
      </c>
      <c r="T26" s="181">
        <v>11.634630077752854</v>
      </c>
      <c r="U26" s="181">
        <v>11.930008912860256</v>
      </c>
      <c r="V26" s="181">
        <v>12.44249377669601</v>
      </c>
      <c r="W26" s="181">
        <v>12.550663193119414</v>
      </c>
      <c r="X26" s="181">
        <v>12.707877512450956</v>
      </c>
      <c r="Y26" s="181">
        <v>12.824132529972694</v>
      </c>
      <c r="Z26" s="181">
        <v>12.903278017630816</v>
      </c>
      <c r="AA26" s="181">
        <v>12.905825370161738</v>
      </c>
      <c r="AB26" s="181">
        <v>13.015330179067064</v>
      </c>
      <c r="AC26" s="181">
        <v>15.71509820698839</v>
      </c>
      <c r="AD26" s="181">
        <v>17.069476028308554</v>
      </c>
      <c r="AE26" s="181">
        <v>17.620438064370205</v>
      </c>
      <c r="AF26" s="181">
        <v>17.784554657474999</v>
      </c>
      <c r="AG26" s="181">
        <v>17.454860361121703</v>
      </c>
      <c r="AH26" s="181">
        <v>16.748033655950788</v>
      </c>
      <c r="AI26" s="181">
        <v>15.844855286689777</v>
      </c>
      <c r="AJ26" s="181">
        <v>14.54378583522171</v>
      </c>
      <c r="AK26" s="181">
        <v>13.713132078964518</v>
      </c>
      <c r="AL26" s="181">
        <v>12.81873127384369</v>
      </c>
      <c r="AM26" s="181">
        <f>IFERROR(VLOOKUP(A26,Обнов[],$A$1,FALSE),"-")</f>
        <v>12.297725229426627</v>
      </c>
      <c r="AN26" s="105"/>
      <c r="AO26" s="58">
        <v>5.5840589706009744</v>
      </c>
      <c r="AP26" s="58">
        <v>5.3835582989762507</v>
      </c>
      <c r="AQ26" s="58">
        <v>5.3738835755750767</v>
      </c>
      <c r="AR26" s="58">
        <v>5.3436372624411383</v>
      </c>
      <c r="AS26" s="58">
        <v>5.372489630948686</v>
      </c>
      <c r="AT26" s="58">
        <v>5.4062870520101676</v>
      </c>
      <c r="AU26" s="58">
        <v>5.4427832392892768</v>
      </c>
      <c r="AV26" s="58">
        <v>5.4088348093598366</v>
      </c>
      <c r="AW26" s="58">
        <v>5.4213874914071578</v>
      </c>
      <c r="AX26" s="58">
        <v>5.4825175172505736</v>
      </c>
      <c r="AY26" s="58">
        <v>5.4870428187233591</v>
      </c>
      <c r="AZ26" s="58">
        <v>5.4837565757738194</v>
      </c>
      <c r="BA26" s="58">
        <v>5.4984636017049597</v>
      </c>
      <c r="BB26" s="58">
        <v>5.5687908888423303</v>
      </c>
      <c r="BC26" s="58">
        <v>5.5738716817190381</v>
      </c>
      <c r="BD26" s="182">
        <v>5.5729405003018</v>
      </c>
      <c r="BE26" s="182">
        <v>5.6077710595653354</v>
      </c>
      <c r="BF26" s="182">
        <v>5.6235479241045887</v>
      </c>
      <c r="BG26" s="182">
        <v>5.6356377570550347</v>
      </c>
      <c r="BH26" s="182">
        <v>5.7025325049354034</v>
      </c>
      <c r="BI26" s="182">
        <v>5.8195852087027786</v>
      </c>
      <c r="BJ26" s="182">
        <v>5.9199926148188275</v>
      </c>
      <c r="BK26" s="182">
        <v>5.9962507804277028</v>
      </c>
      <c r="BL26" s="182">
        <v>6.0276910030456508</v>
      </c>
      <c r="BM26" s="182">
        <v>6.0735811108288482</v>
      </c>
      <c r="BN26" s="182">
        <v>6.1302488138482891</v>
      </c>
      <c r="BO26" s="182">
        <v>6.1876115495753652</v>
      </c>
      <c r="BP26" s="182">
        <v>6.2558609345901139</v>
      </c>
      <c r="BQ26" s="182">
        <v>6.3740586270335511</v>
      </c>
      <c r="BR26" s="182">
        <v>6.4596695280177654</v>
      </c>
      <c r="BS26" s="182">
        <v>6.4780158467404698</v>
      </c>
      <c r="BT26" s="182">
        <v>6.6274608393064804</v>
      </c>
      <c r="BU26" s="182">
        <v>6.5411584996158041</v>
      </c>
      <c r="BV26" s="182">
        <v>6.6267045936806479</v>
      </c>
      <c r="BW26" s="182">
        <v>6.6235559530951322</v>
      </c>
      <c r="BX26" s="182">
        <v>6.6383976513041878</v>
      </c>
      <c r="BY26" s="182">
        <v>6.6013238634024214</v>
      </c>
      <c r="BZ26" s="182">
        <f>IFERROR(VLOOKUP(A26,Обнов[],$A$2,FALSE),"-")</f>
        <v>6.5519231400571298</v>
      </c>
      <c r="CA26" s="105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1742</v>
      </c>
    </row>
  </sheetData>
  <mergeCells count="5">
    <mergeCell ref="A2:F2"/>
    <mergeCell ref="A3:A4"/>
    <mergeCell ref="B3:AM3"/>
    <mergeCell ref="AO3:BZ3"/>
    <mergeCell ref="B1:BJ1"/>
  </mergeCells>
  <pageMargins left="0.7" right="0.7" top="0.75" bottom="0.75" header="0.3" footer="0.3"/>
  <pageSetup paperSize="9" scale="6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CF1F4"/>
    <pageSetUpPr fitToPage="1"/>
  </sheetPr>
  <dimension ref="A1:DG28"/>
  <sheetViews>
    <sheetView view="pageBreakPreview" zoomScale="115" zoomScaleNormal="100" zoomScaleSheetLayoutView="115" workbookViewId="0">
      <selection activeCell="AP15" sqref="AP15"/>
    </sheetView>
  </sheetViews>
  <sheetFormatPr defaultColWidth="9.140625" defaultRowHeight="15" outlineLevelCol="1" x14ac:dyDescent="0.25"/>
  <cols>
    <col min="1" max="1" width="28.28515625" style="40" customWidth="1"/>
    <col min="2" max="6" width="10" style="40" hidden="1" customWidth="1" outlineLevel="1"/>
    <col min="7" max="15" width="10" style="40" hidden="1" customWidth="1" outlineLevel="1" collapsed="1"/>
    <col min="16" max="22" width="10" style="40" hidden="1" customWidth="1" outlineLevel="1"/>
    <col min="23" max="24" width="10" style="40" hidden="1" customWidth="1" outlineLevel="1" collapsed="1"/>
    <col min="25" max="25" width="10" style="40" hidden="1" customWidth="1" outlineLevel="1"/>
    <col min="26" max="26" width="10" style="40" hidden="1" customWidth="1" outlineLevel="1" collapsed="1"/>
    <col min="27" max="27" width="10" style="40" customWidth="1" collapsed="1"/>
    <col min="28" max="39" width="10" style="40" customWidth="1"/>
    <col min="40" max="40" width="2.7109375" style="40" customWidth="1"/>
    <col min="41" max="68" width="7" style="40" customWidth="1"/>
    <col min="69" max="77" width="2.7109375" style="40" customWidth="1"/>
    <col min="78" max="270" width="9.140625" style="40"/>
    <col min="271" max="271" width="6" style="40" customWidth="1"/>
    <col min="272" max="272" width="26.7109375" style="40" customWidth="1"/>
    <col min="273" max="308" width="0" style="40" hidden="1" customWidth="1"/>
    <col min="309" max="320" width="9.140625" style="40" customWidth="1"/>
    <col min="321" max="321" width="8.42578125" style="40" customWidth="1"/>
    <col min="322" max="333" width="8.7109375" style="40" customWidth="1"/>
    <col min="334" max="526" width="9.140625" style="40"/>
    <col min="527" max="527" width="6" style="40" customWidth="1"/>
    <col min="528" max="528" width="26.7109375" style="40" customWidth="1"/>
    <col min="529" max="564" width="0" style="40" hidden="1" customWidth="1"/>
    <col min="565" max="576" width="9.140625" style="40" customWidth="1"/>
    <col min="577" max="577" width="8.42578125" style="40" customWidth="1"/>
    <col min="578" max="589" width="8.7109375" style="40" customWidth="1"/>
    <col min="590" max="782" width="9.140625" style="40"/>
    <col min="783" max="783" width="6" style="40" customWidth="1"/>
    <col min="784" max="784" width="26.7109375" style="40" customWidth="1"/>
    <col min="785" max="820" width="0" style="40" hidden="1" customWidth="1"/>
    <col min="821" max="832" width="9.140625" style="40" customWidth="1"/>
    <col min="833" max="833" width="8.42578125" style="40" customWidth="1"/>
    <col min="834" max="845" width="8.7109375" style="40" customWidth="1"/>
    <col min="846" max="1038" width="9.140625" style="40"/>
    <col min="1039" max="1039" width="6" style="40" customWidth="1"/>
    <col min="1040" max="1040" width="26.7109375" style="40" customWidth="1"/>
    <col min="1041" max="1076" width="0" style="40" hidden="1" customWidth="1"/>
    <col min="1077" max="1088" width="9.140625" style="40" customWidth="1"/>
    <col min="1089" max="1089" width="8.42578125" style="40" customWidth="1"/>
    <col min="1090" max="1101" width="8.7109375" style="40" customWidth="1"/>
    <col min="1102" max="1294" width="9.140625" style="40"/>
    <col min="1295" max="1295" width="6" style="40" customWidth="1"/>
    <col min="1296" max="1296" width="26.7109375" style="40" customWidth="1"/>
    <col min="1297" max="1332" width="0" style="40" hidden="1" customWidth="1"/>
    <col min="1333" max="1344" width="9.140625" style="40" customWidth="1"/>
    <col min="1345" max="1345" width="8.42578125" style="40" customWidth="1"/>
    <col min="1346" max="1357" width="8.7109375" style="40" customWidth="1"/>
    <col min="1358" max="1550" width="9.140625" style="40"/>
    <col min="1551" max="1551" width="6" style="40" customWidth="1"/>
    <col min="1552" max="1552" width="26.7109375" style="40" customWidth="1"/>
    <col min="1553" max="1588" width="0" style="40" hidden="1" customWidth="1"/>
    <col min="1589" max="1600" width="9.140625" style="40" customWidth="1"/>
    <col min="1601" max="1601" width="8.42578125" style="40" customWidth="1"/>
    <col min="1602" max="1613" width="8.7109375" style="40" customWidth="1"/>
    <col min="1614" max="1806" width="9.140625" style="40"/>
    <col min="1807" max="1807" width="6" style="40" customWidth="1"/>
    <col min="1808" max="1808" width="26.7109375" style="40" customWidth="1"/>
    <col min="1809" max="1844" width="0" style="40" hidden="1" customWidth="1"/>
    <col min="1845" max="1856" width="9.140625" style="40" customWidth="1"/>
    <col min="1857" max="1857" width="8.42578125" style="40" customWidth="1"/>
    <col min="1858" max="1869" width="8.7109375" style="40" customWidth="1"/>
    <col min="1870" max="2062" width="9.140625" style="40"/>
    <col min="2063" max="2063" width="6" style="40" customWidth="1"/>
    <col min="2064" max="2064" width="26.7109375" style="40" customWidth="1"/>
    <col min="2065" max="2100" width="0" style="40" hidden="1" customWidth="1"/>
    <col min="2101" max="2112" width="9.140625" style="40" customWidth="1"/>
    <col min="2113" max="2113" width="8.42578125" style="40" customWidth="1"/>
    <col min="2114" max="2125" width="8.7109375" style="40" customWidth="1"/>
    <col min="2126" max="2318" width="9.140625" style="40"/>
    <col min="2319" max="2319" width="6" style="40" customWidth="1"/>
    <col min="2320" max="2320" width="26.7109375" style="40" customWidth="1"/>
    <col min="2321" max="2356" width="0" style="40" hidden="1" customWidth="1"/>
    <col min="2357" max="2368" width="9.140625" style="40" customWidth="1"/>
    <col min="2369" max="2369" width="8.42578125" style="40" customWidth="1"/>
    <col min="2370" max="2381" width="8.7109375" style="40" customWidth="1"/>
    <col min="2382" max="2574" width="9.140625" style="40"/>
    <col min="2575" max="2575" width="6" style="40" customWidth="1"/>
    <col min="2576" max="2576" width="26.7109375" style="40" customWidth="1"/>
    <col min="2577" max="2612" width="0" style="40" hidden="1" customWidth="1"/>
    <col min="2613" max="2624" width="9.140625" style="40" customWidth="1"/>
    <col min="2625" max="2625" width="8.42578125" style="40" customWidth="1"/>
    <col min="2626" max="2637" width="8.7109375" style="40" customWidth="1"/>
    <col min="2638" max="2830" width="9.140625" style="40"/>
    <col min="2831" max="2831" width="6" style="40" customWidth="1"/>
    <col min="2832" max="2832" width="26.7109375" style="40" customWidth="1"/>
    <col min="2833" max="2868" width="0" style="40" hidden="1" customWidth="1"/>
    <col min="2869" max="2880" width="9.140625" style="40" customWidth="1"/>
    <col min="2881" max="2881" width="8.42578125" style="40" customWidth="1"/>
    <col min="2882" max="2893" width="8.7109375" style="40" customWidth="1"/>
    <col min="2894" max="3086" width="9.140625" style="40"/>
    <col min="3087" max="3087" width="6" style="40" customWidth="1"/>
    <col min="3088" max="3088" width="26.7109375" style="40" customWidth="1"/>
    <col min="3089" max="3124" width="0" style="40" hidden="1" customWidth="1"/>
    <col min="3125" max="3136" width="9.140625" style="40" customWidth="1"/>
    <col min="3137" max="3137" width="8.42578125" style="40" customWidth="1"/>
    <col min="3138" max="3149" width="8.7109375" style="40" customWidth="1"/>
    <col min="3150" max="3342" width="9.140625" style="40"/>
    <col min="3343" max="3343" width="6" style="40" customWidth="1"/>
    <col min="3344" max="3344" width="26.7109375" style="40" customWidth="1"/>
    <col min="3345" max="3380" width="0" style="40" hidden="1" customWidth="1"/>
    <col min="3381" max="3392" width="9.140625" style="40" customWidth="1"/>
    <col min="3393" max="3393" width="8.42578125" style="40" customWidth="1"/>
    <col min="3394" max="3405" width="8.7109375" style="40" customWidth="1"/>
    <col min="3406" max="3598" width="9.140625" style="40"/>
    <col min="3599" max="3599" width="6" style="40" customWidth="1"/>
    <col min="3600" max="3600" width="26.7109375" style="40" customWidth="1"/>
    <col min="3601" max="3636" width="0" style="40" hidden="1" customWidth="1"/>
    <col min="3637" max="3648" width="9.140625" style="40" customWidth="1"/>
    <col min="3649" max="3649" width="8.42578125" style="40" customWidth="1"/>
    <col min="3650" max="3661" width="8.7109375" style="40" customWidth="1"/>
    <col min="3662" max="3854" width="9.140625" style="40"/>
    <col min="3855" max="3855" width="6" style="40" customWidth="1"/>
    <col min="3856" max="3856" width="26.7109375" style="40" customWidth="1"/>
    <col min="3857" max="3892" width="0" style="40" hidden="1" customWidth="1"/>
    <col min="3893" max="3904" width="9.140625" style="40" customWidth="1"/>
    <col min="3905" max="3905" width="8.42578125" style="40" customWidth="1"/>
    <col min="3906" max="3917" width="8.7109375" style="40" customWidth="1"/>
    <col min="3918" max="4110" width="9.140625" style="40"/>
    <col min="4111" max="4111" width="6" style="40" customWidth="1"/>
    <col min="4112" max="4112" width="26.7109375" style="40" customWidth="1"/>
    <col min="4113" max="4148" width="0" style="40" hidden="1" customWidth="1"/>
    <col min="4149" max="4160" width="9.140625" style="40" customWidth="1"/>
    <col min="4161" max="4161" width="8.42578125" style="40" customWidth="1"/>
    <col min="4162" max="4173" width="8.7109375" style="40" customWidth="1"/>
    <col min="4174" max="4366" width="9.140625" style="40"/>
    <col min="4367" max="4367" width="6" style="40" customWidth="1"/>
    <col min="4368" max="4368" width="26.7109375" style="40" customWidth="1"/>
    <col min="4369" max="4404" width="0" style="40" hidden="1" customWidth="1"/>
    <col min="4405" max="4416" width="9.140625" style="40" customWidth="1"/>
    <col min="4417" max="4417" width="8.42578125" style="40" customWidth="1"/>
    <col min="4418" max="4429" width="8.7109375" style="40" customWidth="1"/>
    <col min="4430" max="4622" width="9.140625" style="40"/>
    <col min="4623" max="4623" width="6" style="40" customWidth="1"/>
    <col min="4624" max="4624" width="26.7109375" style="40" customWidth="1"/>
    <col min="4625" max="4660" width="0" style="40" hidden="1" customWidth="1"/>
    <col min="4661" max="4672" width="9.140625" style="40" customWidth="1"/>
    <col min="4673" max="4673" width="8.42578125" style="40" customWidth="1"/>
    <col min="4674" max="4685" width="8.7109375" style="40" customWidth="1"/>
    <col min="4686" max="4878" width="9.140625" style="40"/>
    <col min="4879" max="4879" width="6" style="40" customWidth="1"/>
    <col min="4880" max="4880" width="26.7109375" style="40" customWidth="1"/>
    <col min="4881" max="4916" width="0" style="40" hidden="1" customWidth="1"/>
    <col min="4917" max="4928" width="9.140625" style="40" customWidth="1"/>
    <col min="4929" max="4929" width="8.42578125" style="40" customWidth="1"/>
    <col min="4930" max="4941" width="8.7109375" style="40" customWidth="1"/>
    <col min="4942" max="5134" width="9.140625" style="40"/>
    <col min="5135" max="5135" width="6" style="40" customWidth="1"/>
    <col min="5136" max="5136" width="26.7109375" style="40" customWidth="1"/>
    <col min="5137" max="5172" width="0" style="40" hidden="1" customWidth="1"/>
    <col min="5173" max="5184" width="9.140625" style="40" customWidth="1"/>
    <col min="5185" max="5185" width="8.42578125" style="40" customWidth="1"/>
    <col min="5186" max="5197" width="8.7109375" style="40" customWidth="1"/>
    <col min="5198" max="5390" width="9.140625" style="40"/>
    <col min="5391" max="5391" width="6" style="40" customWidth="1"/>
    <col min="5392" max="5392" width="26.7109375" style="40" customWidth="1"/>
    <col min="5393" max="5428" width="0" style="40" hidden="1" customWidth="1"/>
    <col min="5429" max="5440" width="9.140625" style="40" customWidth="1"/>
    <col min="5441" max="5441" width="8.42578125" style="40" customWidth="1"/>
    <col min="5442" max="5453" width="8.7109375" style="40" customWidth="1"/>
    <col min="5454" max="5646" width="9.140625" style="40"/>
    <col min="5647" max="5647" width="6" style="40" customWidth="1"/>
    <col min="5648" max="5648" width="26.7109375" style="40" customWidth="1"/>
    <col min="5649" max="5684" width="0" style="40" hidden="1" customWidth="1"/>
    <col min="5685" max="5696" width="9.140625" style="40" customWidth="1"/>
    <col min="5697" max="5697" width="8.42578125" style="40" customWidth="1"/>
    <col min="5698" max="5709" width="8.7109375" style="40" customWidth="1"/>
    <col min="5710" max="5902" width="9.140625" style="40"/>
    <col min="5903" max="5903" width="6" style="40" customWidth="1"/>
    <col min="5904" max="5904" width="26.7109375" style="40" customWidth="1"/>
    <col min="5905" max="5940" width="0" style="40" hidden="1" customWidth="1"/>
    <col min="5941" max="5952" width="9.140625" style="40" customWidth="1"/>
    <col min="5953" max="5953" width="8.42578125" style="40" customWidth="1"/>
    <col min="5954" max="5965" width="8.7109375" style="40" customWidth="1"/>
    <col min="5966" max="6158" width="9.140625" style="40"/>
    <col min="6159" max="6159" width="6" style="40" customWidth="1"/>
    <col min="6160" max="6160" width="26.7109375" style="40" customWidth="1"/>
    <col min="6161" max="6196" width="0" style="40" hidden="1" customWidth="1"/>
    <col min="6197" max="6208" width="9.140625" style="40" customWidth="1"/>
    <col min="6209" max="6209" width="8.42578125" style="40" customWidth="1"/>
    <col min="6210" max="6221" width="8.7109375" style="40" customWidth="1"/>
    <col min="6222" max="6414" width="9.140625" style="40"/>
    <col min="6415" max="6415" width="6" style="40" customWidth="1"/>
    <col min="6416" max="6416" width="26.7109375" style="40" customWidth="1"/>
    <col min="6417" max="6452" width="0" style="40" hidden="1" customWidth="1"/>
    <col min="6453" max="6464" width="9.140625" style="40" customWidth="1"/>
    <col min="6465" max="6465" width="8.42578125" style="40" customWidth="1"/>
    <col min="6466" max="6477" width="8.7109375" style="40" customWidth="1"/>
    <col min="6478" max="6670" width="9.140625" style="40"/>
    <col min="6671" max="6671" width="6" style="40" customWidth="1"/>
    <col min="6672" max="6672" width="26.7109375" style="40" customWidth="1"/>
    <col min="6673" max="6708" width="0" style="40" hidden="1" customWidth="1"/>
    <col min="6709" max="6720" width="9.140625" style="40" customWidth="1"/>
    <col min="6721" max="6721" width="8.42578125" style="40" customWidth="1"/>
    <col min="6722" max="6733" width="8.7109375" style="40" customWidth="1"/>
    <col min="6734" max="6926" width="9.140625" style="40"/>
    <col min="6927" max="6927" width="6" style="40" customWidth="1"/>
    <col min="6928" max="6928" width="26.7109375" style="40" customWidth="1"/>
    <col min="6929" max="6964" width="0" style="40" hidden="1" customWidth="1"/>
    <col min="6965" max="6976" width="9.140625" style="40" customWidth="1"/>
    <col min="6977" max="6977" width="8.42578125" style="40" customWidth="1"/>
    <col min="6978" max="6989" width="8.7109375" style="40" customWidth="1"/>
    <col min="6990" max="7182" width="9.140625" style="40"/>
    <col min="7183" max="7183" width="6" style="40" customWidth="1"/>
    <col min="7184" max="7184" width="26.7109375" style="40" customWidth="1"/>
    <col min="7185" max="7220" width="0" style="40" hidden="1" customWidth="1"/>
    <col min="7221" max="7232" width="9.140625" style="40" customWidth="1"/>
    <col min="7233" max="7233" width="8.42578125" style="40" customWidth="1"/>
    <col min="7234" max="7245" width="8.7109375" style="40" customWidth="1"/>
    <col min="7246" max="7438" width="9.140625" style="40"/>
    <col min="7439" max="7439" width="6" style="40" customWidth="1"/>
    <col min="7440" max="7440" width="26.7109375" style="40" customWidth="1"/>
    <col min="7441" max="7476" width="0" style="40" hidden="1" customWidth="1"/>
    <col min="7477" max="7488" width="9.140625" style="40" customWidth="1"/>
    <col min="7489" max="7489" width="8.42578125" style="40" customWidth="1"/>
    <col min="7490" max="7501" width="8.7109375" style="40" customWidth="1"/>
    <col min="7502" max="7694" width="9.140625" style="40"/>
    <col min="7695" max="7695" width="6" style="40" customWidth="1"/>
    <col min="7696" max="7696" width="26.7109375" style="40" customWidth="1"/>
    <col min="7697" max="7732" width="0" style="40" hidden="1" customWidth="1"/>
    <col min="7733" max="7744" width="9.140625" style="40" customWidth="1"/>
    <col min="7745" max="7745" width="8.42578125" style="40" customWidth="1"/>
    <col min="7746" max="7757" width="8.7109375" style="40" customWidth="1"/>
    <col min="7758" max="7950" width="9.140625" style="40"/>
    <col min="7951" max="7951" width="6" style="40" customWidth="1"/>
    <col min="7952" max="7952" width="26.7109375" style="40" customWidth="1"/>
    <col min="7953" max="7988" width="0" style="40" hidden="1" customWidth="1"/>
    <col min="7989" max="8000" width="9.140625" style="40" customWidth="1"/>
    <col min="8001" max="8001" width="8.42578125" style="40" customWidth="1"/>
    <col min="8002" max="8013" width="8.7109375" style="40" customWidth="1"/>
    <col min="8014" max="8206" width="9.140625" style="40"/>
    <col min="8207" max="8207" width="6" style="40" customWidth="1"/>
    <col min="8208" max="8208" width="26.7109375" style="40" customWidth="1"/>
    <col min="8209" max="8244" width="0" style="40" hidden="1" customWidth="1"/>
    <col min="8245" max="8256" width="9.140625" style="40" customWidth="1"/>
    <col min="8257" max="8257" width="8.42578125" style="40" customWidth="1"/>
    <col min="8258" max="8269" width="8.7109375" style="40" customWidth="1"/>
    <col min="8270" max="8462" width="9.140625" style="40"/>
    <col min="8463" max="8463" width="6" style="40" customWidth="1"/>
    <col min="8464" max="8464" width="26.7109375" style="40" customWidth="1"/>
    <col min="8465" max="8500" width="0" style="40" hidden="1" customWidth="1"/>
    <col min="8501" max="8512" width="9.140625" style="40" customWidth="1"/>
    <col min="8513" max="8513" width="8.42578125" style="40" customWidth="1"/>
    <col min="8514" max="8525" width="8.7109375" style="40" customWidth="1"/>
    <col min="8526" max="8718" width="9.140625" style="40"/>
    <col min="8719" max="8719" width="6" style="40" customWidth="1"/>
    <col min="8720" max="8720" width="26.7109375" style="40" customWidth="1"/>
    <col min="8721" max="8756" width="0" style="40" hidden="1" customWidth="1"/>
    <col min="8757" max="8768" width="9.140625" style="40" customWidth="1"/>
    <col min="8769" max="8769" width="8.42578125" style="40" customWidth="1"/>
    <col min="8770" max="8781" width="8.7109375" style="40" customWidth="1"/>
    <col min="8782" max="8974" width="9.140625" style="40"/>
    <col min="8975" max="8975" width="6" style="40" customWidth="1"/>
    <col min="8976" max="8976" width="26.7109375" style="40" customWidth="1"/>
    <col min="8977" max="9012" width="0" style="40" hidden="1" customWidth="1"/>
    <col min="9013" max="9024" width="9.140625" style="40" customWidth="1"/>
    <col min="9025" max="9025" width="8.42578125" style="40" customWidth="1"/>
    <col min="9026" max="9037" width="8.7109375" style="40" customWidth="1"/>
    <col min="9038" max="9230" width="9.140625" style="40"/>
    <col min="9231" max="9231" width="6" style="40" customWidth="1"/>
    <col min="9232" max="9232" width="26.7109375" style="40" customWidth="1"/>
    <col min="9233" max="9268" width="0" style="40" hidden="1" customWidth="1"/>
    <col min="9269" max="9280" width="9.140625" style="40" customWidth="1"/>
    <col min="9281" max="9281" width="8.42578125" style="40" customWidth="1"/>
    <col min="9282" max="9293" width="8.7109375" style="40" customWidth="1"/>
    <col min="9294" max="9486" width="9.140625" style="40"/>
    <col min="9487" max="9487" width="6" style="40" customWidth="1"/>
    <col min="9488" max="9488" width="26.7109375" style="40" customWidth="1"/>
    <col min="9489" max="9524" width="0" style="40" hidden="1" customWidth="1"/>
    <col min="9525" max="9536" width="9.140625" style="40" customWidth="1"/>
    <col min="9537" max="9537" width="8.42578125" style="40" customWidth="1"/>
    <col min="9538" max="9549" width="8.7109375" style="40" customWidth="1"/>
    <col min="9550" max="9742" width="9.140625" style="40"/>
    <col min="9743" max="9743" width="6" style="40" customWidth="1"/>
    <col min="9744" max="9744" width="26.7109375" style="40" customWidth="1"/>
    <col min="9745" max="9780" width="0" style="40" hidden="1" customWidth="1"/>
    <col min="9781" max="9792" width="9.140625" style="40" customWidth="1"/>
    <col min="9793" max="9793" width="8.42578125" style="40" customWidth="1"/>
    <col min="9794" max="9805" width="8.7109375" style="40" customWidth="1"/>
    <col min="9806" max="9998" width="9.140625" style="40"/>
    <col min="9999" max="9999" width="6" style="40" customWidth="1"/>
    <col min="10000" max="10000" width="26.7109375" style="40" customWidth="1"/>
    <col min="10001" max="10036" width="0" style="40" hidden="1" customWidth="1"/>
    <col min="10037" max="10048" width="9.140625" style="40" customWidth="1"/>
    <col min="10049" max="10049" width="8.42578125" style="40" customWidth="1"/>
    <col min="10050" max="10061" width="8.7109375" style="40" customWidth="1"/>
    <col min="10062" max="10254" width="9.140625" style="40"/>
    <col min="10255" max="10255" width="6" style="40" customWidth="1"/>
    <col min="10256" max="10256" width="26.7109375" style="40" customWidth="1"/>
    <col min="10257" max="10292" width="0" style="40" hidden="1" customWidth="1"/>
    <col min="10293" max="10304" width="9.140625" style="40" customWidth="1"/>
    <col min="10305" max="10305" width="8.42578125" style="40" customWidth="1"/>
    <col min="10306" max="10317" width="8.7109375" style="40" customWidth="1"/>
    <col min="10318" max="10510" width="9.140625" style="40"/>
    <col min="10511" max="10511" width="6" style="40" customWidth="1"/>
    <col min="10512" max="10512" width="26.7109375" style="40" customWidth="1"/>
    <col min="10513" max="10548" width="0" style="40" hidden="1" customWidth="1"/>
    <col min="10549" max="10560" width="9.140625" style="40" customWidth="1"/>
    <col min="10561" max="10561" width="8.42578125" style="40" customWidth="1"/>
    <col min="10562" max="10573" width="8.7109375" style="40" customWidth="1"/>
    <col min="10574" max="10766" width="9.140625" style="40"/>
    <col min="10767" max="10767" width="6" style="40" customWidth="1"/>
    <col min="10768" max="10768" width="26.7109375" style="40" customWidth="1"/>
    <col min="10769" max="10804" width="0" style="40" hidden="1" customWidth="1"/>
    <col min="10805" max="10816" width="9.140625" style="40" customWidth="1"/>
    <col min="10817" max="10817" width="8.42578125" style="40" customWidth="1"/>
    <col min="10818" max="10829" width="8.7109375" style="40" customWidth="1"/>
    <col min="10830" max="11022" width="9.140625" style="40"/>
    <col min="11023" max="11023" width="6" style="40" customWidth="1"/>
    <col min="11024" max="11024" width="26.7109375" style="40" customWidth="1"/>
    <col min="11025" max="11060" width="0" style="40" hidden="1" customWidth="1"/>
    <col min="11061" max="11072" width="9.140625" style="40" customWidth="1"/>
    <col min="11073" max="11073" width="8.42578125" style="40" customWidth="1"/>
    <col min="11074" max="11085" width="8.7109375" style="40" customWidth="1"/>
    <col min="11086" max="11278" width="9.140625" style="40"/>
    <col min="11279" max="11279" width="6" style="40" customWidth="1"/>
    <col min="11280" max="11280" width="26.7109375" style="40" customWidth="1"/>
    <col min="11281" max="11316" width="0" style="40" hidden="1" customWidth="1"/>
    <col min="11317" max="11328" width="9.140625" style="40" customWidth="1"/>
    <col min="11329" max="11329" width="8.42578125" style="40" customWidth="1"/>
    <col min="11330" max="11341" width="8.7109375" style="40" customWidth="1"/>
    <col min="11342" max="11534" width="9.140625" style="40"/>
    <col min="11535" max="11535" width="6" style="40" customWidth="1"/>
    <col min="11536" max="11536" width="26.7109375" style="40" customWidth="1"/>
    <col min="11537" max="11572" width="0" style="40" hidden="1" customWidth="1"/>
    <col min="11573" max="11584" width="9.140625" style="40" customWidth="1"/>
    <col min="11585" max="11585" width="8.42578125" style="40" customWidth="1"/>
    <col min="11586" max="11597" width="8.7109375" style="40" customWidth="1"/>
    <col min="11598" max="11790" width="9.140625" style="40"/>
    <col min="11791" max="11791" width="6" style="40" customWidth="1"/>
    <col min="11792" max="11792" width="26.7109375" style="40" customWidth="1"/>
    <col min="11793" max="11828" width="0" style="40" hidden="1" customWidth="1"/>
    <col min="11829" max="11840" width="9.140625" style="40" customWidth="1"/>
    <col min="11841" max="11841" width="8.42578125" style="40" customWidth="1"/>
    <col min="11842" max="11853" width="8.7109375" style="40" customWidth="1"/>
    <col min="11854" max="12046" width="9.140625" style="40"/>
    <col min="12047" max="12047" width="6" style="40" customWidth="1"/>
    <col min="12048" max="12048" width="26.7109375" style="40" customWidth="1"/>
    <col min="12049" max="12084" width="0" style="40" hidden="1" customWidth="1"/>
    <col min="12085" max="12096" width="9.140625" style="40" customWidth="1"/>
    <col min="12097" max="12097" width="8.42578125" style="40" customWidth="1"/>
    <col min="12098" max="12109" width="8.7109375" style="40" customWidth="1"/>
    <col min="12110" max="12302" width="9.140625" style="40"/>
    <col min="12303" max="12303" width="6" style="40" customWidth="1"/>
    <col min="12304" max="12304" width="26.7109375" style="40" customWidth="1"/>
    <col min="12305" max="12340" width="0" style="40" hidden="1" customWidth="1"/>
    <col min="12341" max="12352" width="9.140625" style="40" customWidth="1"/>
    <col min="12353" max="12353" width="8.42578125" style="40" customWidth="1"/>
    <col min="12354" max="12365" width="8.7109375" style="40" customWidth="1"/>
    <col min="12366" max="12558" width="9.140625" style="40"/>
    <col min="12559" max="12559" width="6" style="40" customWidth="1"/>
    <col min="12560" max="12560" width="26.7109375" style="40" customWidth="1"/>
    <col min="12561" max="12596" width="0" style="40" hidden="1" customWidth="1"/>
    <col min="12597" max="12608" width="9.140625" style="40" customWidth="1"/>
    <col min="12609" max="12609" width="8.42578125" style="40" customWidth="1"/>
    <col min="12610" max="12621" width="8.7109375" style="40" customWidth="1"/>
    <col min="12622" max="12814" width="9.140625" style="40"/>
    <col min="12815" max="12815" width="6" style="40" customWidth="1"/>
    <col min="12816" max="12816" width="26.7109375" style="40" customWidth="1"/>
    <col min="12817" max="12852" width="0" style="40" hidden="1" customWidth="1"/>
    <col min="12853" max="12864" width="9.140625" style="40" customWidth="1"/>
    <col min="12865" max="12865" width="8.42578125" style="40" customWidth="1"/>
    <col min="12866" max="12877" width="8.7109375" style="40" customWidth="1"/>
    <col min="12878" max="13070" width="9.140625" style="40"/>
    <col min="13071" max="13071" width="6" style="40" customWidth="1"/>
    <col min="13072" max="13072" width="26.7109375" style="40" customWidth="1"/>
    <col min="13073" max="13108" width="0" style="40" hidden="1" customWidth="1"/>
    <col min="13109" max="13120" width="9.140625" style="40" customWidth="1"/>
    <col min="13121" max="13121" width="8.42578125" style="40" customWidth="1"/>
    <col min="13122" max="13133" width="8.7109375" style="40" customWidth="1"/>
    <col min="13134" max="13326" width="9.140625" style="40"/>
    <col min="13327" max="13327" width="6" style="40" customWidth="1"/>
    <col min="13328" max="13328" width="26.7109375" style="40" customWidth="1"/>
    <col min="13329" max="13364" width="0" style="40" hidden="1" customWidth="1"/>
    <col min="13365" max="13376" width="9.140625" style="40" customWidth="1"/>
    <col min="13377" max="13377" width="8.42578125" style="40" customWidth="1"/>
    <col min="13378" max="13389" width="8.7109375" style="40" customWidth="1"/>
    <col min="13390" max="13582" width="9.140625" style="40"/>
    <col min="13583" max="13583" width="6" style="40" customWidth="1"/>
    <col min="13584" max="13584" width="26.7109375" style="40" customWidth="1"/>
    <col min="13585" max="13620" width="0" style="40" hidden="1" customWidth="1"/>
    <col min="13621" max="13632" width="9.140625" style="40" customWidth="1"/>
    <col min="13633" max="13633" width="8.42578125" style="40" customWidth="1"/>
    <col min="13634" max="13645" width="8.7109375" style="40" customWidth="1"/>
    <col min="13646" max="13838" width="9.140625" style="40"/>
    <col min="13839" max="13839" width="6" style="40" customWidth="1"/>
    <col min="13840" max="13840" width="26.7109375" style="40" customWidth="1"/>
    <col min="13841" max="13876" width="0" style="40" hidden="1" customWidth="1"/>
    <col min="13877" max="13888" width="9.140625" style="40" customWidth="1"/>
    <col min="13889" max="13889" width="8.42578125" style="40" customWidth="1"/>
    <col min="13890" max="13901" width="8.7109375" style="40" customWidth="1"/>
    <col min="13902" max="14094" width="9.140625" style="40"/>
    <col min="14095" max="14095" width="6" style="40" customWidth="1"/>
    <col min="14096" max="14096" width="26.7109375" style="40" customWidth="1"/>
    <col min="14097" max="14132" width="0" style="40" hidden="1" customWidth="1"/>
    <col min="14133" max="14144" width="9.140625" style="40" customWidth="1"/>
    <col min="14145" max="14145" width="8.42578125" style="40" customWidth="1"/>
    <col min="14146" max="14157" width="8.7109375" style="40" customWidth="1"/>
    <col min="14158" max="14350" width="9.140625" style="40"/>
    <col min="14351" max="14351" width="6" style="40" customWidth="1"/>
    <col min="14352" max="14352" width="26.7109375" style="40" customWidth="1"/>
    <col min="14353" max="14388" width="0" style="40" hidden="1" customWidth="1"/>
    <col min="14389" max="14400" width="9.140625" style="40" customWidth="1"/>
    <col min="14401" max="14401" width="8.42578125" style="40" customWidth="1"/>
    <col min="14402" max="14413" width="8.7109375" style="40" customWidth="1"/>
    <col min="14414" max="14606" width="9.140625" style="40"/>
    <col min="14607" max="14607" width="6" style="40" customWidth="1"/>
    <col min="14608" max="14608" width="26.7109375" style="40" customWidth="1"/>
    <col min="14609" max="14644" width="0" style="40" hidden="1" customWidth="1"/>
    <col min="14645" max="14656" width="9.140625" style="40" customWidth="1"/>
    <col min="14657" max="14657" width="8.42578125" style="40" customWidth="1"/>
    <col min="14658" max="14669" width="8.7109375" style="40" customWidth="1"/>
    <col min="14670" max="14862" width="9.140625" style="40"/>
    <col min="14863" max="14863" width="6" style="40" customWidth="1"/>
    <col min="14864" max="14864" width="26.7109375" style="40" customWidth="1"/>
    <col min="14865" max="14900" width="0" style="40" hidden="1" customWidth="1"/>
    <col min="14901" max="14912" width="9.140625" style="40" customWidth="1"/>
    <col min="14913" max="14913" width="8.42578125" style="40" customWidth="1"/>
    <col min="14914" max="14925" width="8.7109375" style="40" customWidth="1"/>
    <col min="14926" max="15118" width="9.140625" style="40"/>
    <col min="15119" max="15119" width="6" style="40" customWidth="1"/>
    <col min="15120" max="15120" width="26.7109375" style="40" customWidth="1"/>
    <col min="15121" max="15156" width="0" style="40" hidden="1" customWidth="1"/>
    <col min="15157" max="15168" width="9.140625" style="40" customWidth="1"/>
    <col min="15169" max="15169" width="8.42578125" style="40" customWidth="1"/>
    <col min="15170" max="15181" width="8.7109375" style="40" customWidth="1"/>
    <col min="15182" max="15374" width="9.140625" style="40"/>
    <col min="15375" max="15375" width="6" style="40" customWidth="1"/>
    <col min="15376" max="15376" width="26.7109375" style="40" customWidth="1"/>
    <col min="15377" max="15412" width="0" style="40" hidden="1" customWidth="1"/>
    <col min="15413" max="15424" width="9.140625" style="40" customWidth="1"/>
    <col min="15425" max="15425" width="8.42578125" style="40" customWidth="1"/>
    <col min="15426" max="15437" width="8.7109375" style="40" customWidth="1"/>
    <col min="15438" max="15630" width="9.140625" style="40"/>
    <col min="15631" max="15631" width="6" style="40" customWidth="1"/>
    <col min="15632" max="15632" width="26.7109375" style="40" customWidth="1"/>
    <col min="15633" max="15668" width="0" style="40" hidden="1" customWidth="1"/>
    <col min="15669" max="15680" width="9.140625" style="40" customWidth="1"/>
    <col min="15681" max="15681" width="8.42578125" style="40" customWidth="1"/>
    <col min="15682" max="15693" width="8.7109375" style="40" customWidth="1"/>
    <col min="15694" max="15886" width="9.140625" style="40"/>
    <col min="15887" max="15887" width="6" style="40" customWidth="1"/>
    <col min="15888" max="15888" width="26.7109375" style="40" customWidth="1"/>
    <col min="15889" max="15924" width="0" style="40" hidden="1" customWidth="1"/>
    <col min="15925" max="15936" width="9.140625" style="40" customWidth="1"/>
    <col min="15937" max="15937" width="8.42578125" style="40" customWidth="1"/>
    <col min="15938" max="15949" width="8.7109375" style="40" customWidth="1"/>
    <col min="15950" max="16142" width="9.140625" style="40"/>
    <col min="16143" max="16143" width="6" style="40" customWidth="1"/>
    <col min="16144" max="16144" width="26.7109375" style="40" customWidth="1"/>
    <col min="16145" max="16180" width="0" style="40" hidden="1" customWidth="1"/>
    <col min="16181" max="16192" width="9.140625" style="40" customWidth="1"/>
    <col min="16193" max="16193" width="8.42578125" style="40" customWidth="1"/>
    <col min="16194" max="16205" width="8.7109375" style="40" customWidth="1"/>
    <col min="16206" max="16384" width="9.140625" style="40"/>
  </cols>
  <sheetData>
    <row r="1" spans="1:80" ht="19.149999999999999" customHeight="1" x14ac:dyDescent="0.25">
      <c r="A1" s="49">
        <v>38</v>
      </c>
      <c r="B1" s="276" t="s">
        <v>70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</row>
    <row r="2" spans="1:80" ht="22.15" customHeight="1" x14ac:dyDescent="0.25">
      <c r="A2" s="274"/>
      <c r="B2" s="274"/>
      <c r="C2" s="275"/>
      <c r="D2" s="275"/>
      <c r="E2" s="275"/>
      <c r="F2" s="275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0" ht="19.899999999999999" customHeight="1" x14ac:dyDescent="0.25">
      <c r="A3" s="267" t="s">
        <v>0</v>
      </c>
      <c r="B3" s="269" t="s">
        <v>58</v>
      </c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1"/>
    </row>
    <row r="4" spans="1:80" s="80" customFormat="1" x14ac:dyDescent="0.25">
      <c r="A4" s="268"/>
      <c r="B4" s="115" t="s">
        <v>55</v>
      </c>
      <c r="C4" s="115" t="s">
        <v>35</v>
      </c>
      <c r="D4" s="116" t="s">
        <v>36</v>
      </c>
      <c r="E4" s="116" t="s">
        <v>37</v>
      </c>
      <c r="F4" s="116" t="s">
        <v>38</v>
      </c>
      <c r="G4" s="148" t="s">
        <v>39</v>
      </c>
      <c r="H4" s="148" t="s">
        <v>40</v>
      </c>
      <c r="I4" s="148" t="s">
        <v>41</v>
      </c>
      <c r="J4" s="148" t="s">
        <v>42</v>
      </c>
      <c r="K4" s="148" t="s">
        <v>43</v>
      </c>
      <c r="L4" s="148" t="s">
        <v>44</v>
      </c>
      <c r="M4" s="148" t="s">
        <v>45</v>
      </c>
      <c r="N4" s="148" t="s">
        <v>34</v>
      </c>
      <c r="O4" s="148" t="s">
        <v>89</v>
      </c>
      <c r="P4" s="148" t="str">
        <f>КРЕДИТЫ!Q59</f>
        <v>фев.21</v>
      </c>
      <c r="Q4" s="148" t="str">
        <f>КРЕДИТЫ!R59</f>
        <v>мар.21</v>
      </c>
      <c r="R4" s="148" t="str">
        <f>КРЕДИТЫ!S59</f>
        <v>апр.21</v>
      </c>
      <c r="S4" s="148" t="str">
        <f>КРЕДИТЫ!T59</f>
        <v>май.21</v>
      </c>
      <c r="T4" s="148" t="s">
        <v>107</v>
      </c>
      <c r="U4" s="148" t="s">
        <v>108</v>
      </c>
      <c r="V4" s="148" t="s">
        <v>109</v>
      </c>
      <c r="W4" s="148" t="s">
        <v>111</v>
      </c>
      <c r="X4" s="148" t="s">
        <v>112</v>
      </c>
      <c r="Y4" s="148" t="s">
        <v>113</v>
      </c>
      <c r="Z4" s="148" t="s">
        <v>114</v>
      </c>
      <c r="AA4" s="148" t="s">
        <v>115</v>
      </c>
      <c r="AB4" s="148" t="s">
        <v>117</v>
      </c>
      <c r="AC4" s="148" t="s">
        <v>118</v>
      </c>
      <c r="AD4" s="148" t="s">
        <v>119</v>
      </c>
      <c r="AE4" s="148" t="s">
        <v>122</v>
      </c>
      <c r="AF4" s="148" t="s">
        <v>130</v>
      </c>
      <c r="AG4" s="148" t="s">
        <v>133</v>
      </c>
      <c r="AH4" s="148" t="s">
        <v>174</v>
      </c>
      <c r="AI4" s="148" t="s">
        <v>175</v>
      </c>
      <c r="AJ4" s="148" t="s">
        <v>176</v>
      </c>
      <c r="AK4" s="148" t="s">
        <v>177</v>
      </c>
      <c r="AL4" s="148" t="s">
        <v>184</v>
      </c>
      <c r="AM4" s="148" t="str">
        <f>КРЕДИТЫ!AN59</f>
        <v>янв.23</v>
      </c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139" t="str">
        <f>КРЕДИТЫ!Q59</f>
        <v>фев.21</v>
      </c>
      <c r="BD4" s="139" t="str">
        <f>КРЕДИТЫ!R59</f>
        <v>мар.21</v>
      </c>
      <c r="BE4" s="139" t="s">
        <v>105</v>
      </c>
      <c r="BF4" s="139"/>
      <c r="BG4" s="139" t="s">
        <v>107</v>
      </c>
      <c r="BH4" s="139" t="s">
        <v>108</v>
      </c>
      <c r="BI4" s="139" t="s">
        <v>109</v>
      </c>
      <c r="BJ4" s="139" t="s">
        <v>111</v>
      </c>
      <c r="BK4" s="139" t="s">
        <v>112</v>
      </c>
      <c r="BL4" s="139" t="s">
        <v>113</v>
      </c>
      <c r="BM4" s="139" t="s">
        <v>114</v>
      </c>
      <c r="BN4" s="139" t="s">
        <v>115</v>
      </c>
      <c r="BO4" s="139" t="s">
        <v>117</v>
      </c>
      <c r="BP4" s="139" t="s">
        <v>118</v>
      </c>
      <c r="BQ4" s="139" t="str">
        <f>КРЕДИТЫ!AN59</f>
        <v>янв.23</v>
      </c>
      <c r="BR4" s="139"/>
      <c r="BS4" s="139" t="s">
        <v>130</v>
      </c>
      <c r="BT4" s="139"/>
      <c r="BU4" s="139"/>
      <c r="BV4" s="139"/>
      <c r="BW4" s="139"/>
      <c r="BX4" s="139"/>
      <c r="BY4" s="139"/>
    </row>
    <row r="5" spans="1:80" ht="15.75" x14ac:dyDescent="0.25">
      <c r="A5" s="63" t="s">
        <v>5</v>
      </c>
      <c r="B5" s="64">
        <v>11.383366324938599</v>
      </c>
      <c r="C5" s="64">
        <v>11.4302467546185</v>
      </c>
      <c r="D5" s="64">
        <v>11.4327500656052</v>
      </c>
      <c r="E5" s="64">
        <v>11.4008182219521</v>
      </c>
      <c r="F5" s="64">
        <v>11.4614557063984</v>
      </c>
      <c r="G5" s="64">
        <v>11.293190818166901</v>
      </c>
      <c r="H5" s="64">
        <v>10.917272972727501</v>
      </c>
      <c r="I5" s="64">
        <v>10.7145329133338</v>
      </c>
      <c r="J5" s="64">
        <v>10.70689600113</v>
      </c>
      <c r="K5" s="64">
        <v>10.7034160267978</v>
      </c>
      <c r="L5" s="64">
        <v>10.693525331874101</v>
      </c>
      <c r="M5" s="64">
        <v>10.692280011266501</v>
      </c>
      <c r="N5" s="64">
        <v>10.692297828289201</v>
      </c>
      <c r="O5" s="64">
        <v>10.698114035120039</v>
      </c>
      <c r="P5" s="64">
        <v>10.70567524445104</v>
      </c>
      <c r="Q5" s="180">
        <v>10.732045651834699</v>
      </c>
      <c r="R5" s="180">
        <v>10.998713591107501</v>
      </c>
      <c r="S5" s="180">
        <v>11.529336645136871</v>
      </c>
      <c r="T5" s="180">
        <v>11.612629621371614</v>
      </c>
      <c r="U5" s="180">
        <v>11.923718463347639</v>
      </c>
      <c r="V5" s="180">
        <v>12.478751146723752</v>
      </c>
      <c r="W5" s="180">
        <v>12.561225183438312</v>
      </c>
      <c r="X5" s="180">
        <v>12.640415133630187</v>
      </c>
      <c r="Y5" s="180">
        <v>12.681782623441785</v>
      </c>
      <c r="Z5" s="180">
        <v>12.724833489237245</v>
      </c>
      <c r="AA5" s="180">
        <v>12.754949521492758</v>
      </c>
      <c r="AB5" s="180">
        <v>12.794430927302647</v>
      </c>
      <c r="AC5" s="180">
        <v>14.995771452766377</v>
      </c>
      <c r="AD5" s="180">
        <v>14.688217697990007</v>
      </c>
      <c r="AE5" s="180">
        <v>14.71838150926383</v>
      </c>
      <c r="AF5" s="180">
        <v>14.7324197206952</v>
      </c>
      <c r="AG5" s="180">
        <v>14.787553755213818</v>
      </c>
      <c r="AH5" s="180">
        <v>14.849765683316932</v>
      </c>
      <c r="AI5" s="180">
        <v>14.895731436764251</v>
      </c>
      <c r="AJ5" s="180">
        <v>14.871663106992481</v>
      </c>
      <c r="AK5" s="180">
        <v>14.776145329593625</v>
      </c>
      <c r="AL5" s="180">
        <v>14.759646984684156</v>
      </c>
      <c r="AM5" s="180">
        <f>IFERROR(VLOOKUP(A5,Обнов[],$A$1,FALSE),"-")</f>
        <v>14.550202650954928</v>
      </c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</row>
    <row r="6" spans="1:80" ht="15.75" x14ac:dyDescent="0.25">
      <c r="A6" s="63" t="s">
        <v>6</v>
      </c>
      <c r="B6" s="64">
        <v>12.1286462674743</v>
      </c>
      <c r="C6" s="64">
        <v>12.103867206645401</v>
      </c>
      <c r="D6" s="64">
        <v>12.0026381248544</v>
      </c>
      <c r="E6" s="64">
        <v>11.804507470379001</v>
      </c>
      <c r="F6" s="64">
        <v>11.726433474605299</v>
      </c>
      <c r="G6" s="64">
        <v>11.498413967867901</v>
      </c>
      <c r="H6" s="64">
        <v>11.1359061087763</v>
      </c>
      <c r="I6" s="64">
        <v>10.9577240244043</v>
      </c>
      <c r="J6" s="64">
        <v>11.0079004611706</v>
      </c>
      <c r="K6" s="64">
        <v>11.0413079391531</v>
      </c>
      <c r="L6" s="64">
        <v>11.047046263206701</v>
      </c>
      <c r="M6" s="64">
        <v>11.054583914253501</v>
      </c>
      <c r="N6" s="64">
        <v>11.0609828334475</v>
      </c>
      <c r="O6" s="64">
        <v>11.063517697815346</v>
      </c>
      <c r="P6" s="64">
        <v>11.059086412922872</v>
      </c>
      <c r="Q6" s="180">
        <v>11.112683004253499</v>
      </c>
      <c r="R6" s="180">
        <v>11.423208523116395</v>
      </c>
      <c r="S6" s="180">
        <v>11.967535201594707</v>
      </c>
      <c r="T6" s="180">
        <v>12.058555641405578</v>
      </c>
      <c r="U6" s="180">
        <v>12.40381642278064</v>
      </c>
      <c r="V6" s="180">
        <v>12.952632513525495</v>
      </c>
      <c r="W6" s="180">
        <v>13.023450802640383</v>
      </c>
      <c r="X6" s="180">
        <v>13.044772640516713</v>
      </c>
      <c r="Y6" s="180">
        <v>13.061988426580516</v>
      </c>
      <c r="Z6" s="180">
        <v>13.124490631764383</v>
      </c>
      <c r="AA6" s="180">
        <v>13.182988720067886</v>
      </c>
      <c r="AB6" s="180">
        <v>13.251422880222185</v>
      </c>
      <c r="AC6" s="180">
        <v>15.484197717173501</v>
      </c>
      <c r="AD6" s="180">
        <v>15.520137077879054</v>
      </c>
      <c r="AE6" s="180">
        <v>15.483347988114291</v>
      </c>
      <c r="AF6" s="180">
        <v>15.4649770422452</v>
      </c>
      <c r="AG6" s="180">
        <v>15.445295013131004</v>
      </c>
      <c r="AH6" s="180">
        <v>15.46044784572519</v>
      </c>
      <c r="AI6" s="180">
        <v>15.507917465805797</v>
      </c>
      <c r="AJ6" s="180">
        <v>15.476411870460581</v>
      </c>
      <c r="AK6" s="180">
        <v>15.229102327630166</v>
      </c>
      <c r="AL6" s="180">
        <v>15.236676412401312</v>
      </c>
      <c r="AM6" s="180">
        <f>IFERROR(VLOOKUP(A6,Обнов[],$A$1,FALSE),"-")</f>
        <v>15.012695256147012</v>
      </c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1"/>
    </row>
    <row r="7" spans="1:80" ht="15.75" x14ac:dyDescent="0.25">
      <c r="A7" s="63" t="s">
        <v>8</v>
      </c>
      <c r="B7" s="64">
        <v>13.9610759856655</v>
      </c>
      <c r="C7" s="64">
        <v>13.9911655682288</v>
      </c>
      <c r="D7" s="64">
        <v>13.8088260966493</v>
      </c>
      <c r="E7" s="64">
        <v>13.5971974212469</v>
      </c>
      <c r="F7" s="64">
        <v>13.6661356893788</v>
      </c>
      <c r="G7" s="64">
        <v>13.605277532069699</v>
      </c>
      <c r="H7" s="64">
        <v>13.3983931599359</v>
      </c>
      <c r="I7" s="64">
        <v>13.303159294792</v>
      </c>
      <c r="J7" s="64">
        <v>13.3638880595631</v>
      </c>
      <c r="K7" s="64">
        <v>13.326337361990101</v>
      </c>
      <c r="L7" s="64">
        <v>13.348235580534601</v>
      </c>
      <c r="M7" s="64">
        <v>13.356562728561199</v>
      </c>
      <c r="N7" s="64">
        <v>13.3605173418165</v>
      </c>
      <c r="O7" s="64">
        <v>13.367429086282984</v>
      </c>
      <c r="P7" s="64">
        <v>13.381392829038258</v>
      </c>
      <c r="Q7" s="180">
        <v>13.4135459637765</v>
      </c>
      <c r="R7" s="180">
        <v>13.703583592919776</v>
      </c>
      <c r="S7" s="180">
        <v>14.147368672905193</v>
      </c>
      <c r="T7" s="180">
        <v>14.3586644009238</v>
      </c>
      <c r="U7" s="180">
        <v>14.712490768663013</v>
      </c>
      <c r="V7" s="180">
        <v>15.230808229732805</v>
      </c>
      <c r="W7" s="180">
        <v>15.4673311574316</v>
      </c>
      <c r="X7" s="180">
        <v>15.649761265345076</v>
      </c>
      <c r="Y7" s="180">
        <v>13.446681158804648</v>
      </c>
      <c r="Z7" s="180">
        <v>13.780127288506716</v>
      </c>
      <c r="AA7" s="180">
        <v>14.065673377901213</v>
      </c>
      <c r="AB7" s="180">
        <v>14.484552385365276</v>
      </c>
      <c r="AC7" s="180">
        <v>16.118073309795381</v>
      </c>
      <c r="AD7" s="180">
        <v>15.80567071255069</v>
      </c>
      <c r="AE7" s="180">
        <v>15.867052092039721</v>
      </c>
      <c r="AF7" s="180">
        <v>15.923116172650399</v>
      </c>
      <c r="AG7" s="180">
        <v>16.014325335286102</v>
      </c>
      <c r="AH7" s="180">
        <v>16.10714800838846</v>
      </c>
      <c r="AI7" s="180">
        <v>16.177410146345245</v>
      </c>
      <c r="AJ7" s="180">
        <v>16.244947377540637</v>
      </c>
      <c r="AK7" s="180">
        <v>16.276456847024114</v>
      </c>
      <c r="AL7" s="180">
        <v>16.289380281685318</v>
      </c>
      <c r="AM7" s="180">
        <f>IFERROR(VLOOKUP(A7,Обнов[],$A$1,FALSE),"-")</f>
        <v>16.170041245142489</v>
      </c>
      <c r="BD7" s="191"/>
      <c r="BE7" s="191"/>
      <c r="BF7" s="191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1"/>
      <c r="BU7" s="191"/>
      <c r="BV7" s="191"/>
      <c r="BW7" s="191"/>
      <c r="BX7" s="191"/>
      <c r="BY7" s="191"/>
      <c r="BZ7" s="191"/>
    </row>
    <row r="8" spans="1:80" ht="15.75" x14ac:dyDescent="0.25">
      <c r="A8" s="63" t="s">
        <v>9</v>
      </c>
      <c r="B8" s="64">
        <v>12.894454436281899</v>
      </c>
      <c r="C8" s="64">
        <v>12.439046842738</v>
      </c>
      <c r="D8" s="64">
        <v>12.283900105281001</v>
      </c>
      <c r="E8" s="64">
        <v>12.247721640933101</v>
      </c>
      <c r="F8" s="64">
        <v>12.3545894266147</v>
      </c>
      <c r="G8" s="64">
        <v>12.4061779051773</v>
      </c>
      <c r="H8" s="64">
        <v>12.3294894414448</v>
      </c>
      <c r="I8" s="64">
        <v>12.294620823490099</v>
      </c>
      <c r="J8" s="64">
        <v>12.322010361758901</v>
      </c>
      <c r="K8" s="64">
        <v>12.4139831490928</v>
      </c>
      <c r="L8" s="64">
        <v>12.4704252951072</v>
      </c>
      <c r="M8" s="64">
        <v>12.5110795693966</v>
      </c>
      <c r="N8" s="64">
        <v>12.5271115466249</v>
      </c>
      <c r="O8" s="64">
        <v>12.610838845468795</v>
      </c>
      <c r="P8" s="64">
        <v>12.751063233870225</v>
      </c>
      <c r="Q8" s="180">
        <v>12.938314446228301</v>
      </c>
      <c r="R8" s="180">
        <v>13.14335105479924</v>
      </c>
      <c r="S8" s="180">
        <v>13.426644451429665</v>
      </c>
      <c r="T8" s="180">
        <v>13.570120483305388</v>
      </c>
      <c r="U8" s="180">
        <v>13.790536607539103</v>
      </c>
      <c r="V8" s="180">
        <v>14.092663754309955</v>
      </c>
      <c r="W8" s="180">
        <v>14.265546714285049</v>
      </c>
      <c r="X8" s="180">
        <v>14.454655717493679</v>
      </c>
      <c r="Y8" s="180">
        <v>14.703203250420573</v>
      </c>
      <c r="Z8" s="180">
        <v>14.995550318065549</v>
      </c>
      <c r="AA8" s="180">
        <v>15.27299124216702</v>
      </c>
      <c r="AB8" s="180">
        <v>15.601364695511506</v>
      </c>
      <c r="AC8" s="180">
        <v>15.946413650435552</v>
      </c>
      <c r="AD8" s="180">
        <v>16.13784603447753</v>
      </c>
      <c r="AE8" s="180">
        <v>15.733214516672319</v>
      </c>
      <c r="AF8" s="180">
        <v>15.7799618054283</v>
      </c>
      <c r="AG8" s="180">
        <v>16.471446150227401</v>
      </c>
      <c r="AH8" s="180">
        <v>16.597826802430237</v>
      </c>
      <c r="AI8" s="180">
        <v>16.753435203702931</v>
      </c>
      <c r="AJ8" s="180">
        <v>16.793076277940784</v>
      </c>
      <c r="AK8" s="180">
        <v>16.568237620186192</v>
      </c>
      <c r="AL8" s="180">
        <v>16.297852609743451</v>
      </c>
      <c r="AM8" s="180">
        <f>IFERROR(VLOOKUP(A8,Обнов[],$A$1,FALSE),"-")</f>
        <v>16.070056563630818</v>
      </c>
      <c r="BD8" s="191"/>
      <c r="BE8" s="191"/>
      <c r="BF8" s="191"/>
      <c r="BG8" s="191"/>
      <c r="BH8" s="191"/>
      <c r="BI8" s="191"/>
      <c r="BJ8" s="191"/>
      <c r="BK8" s="191"/>
      <c r="BL8" s="191"/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191"/>
      <c r="BY8" s="191"/>
      <c r="BZ8" s="191"/>
    </row>
    <row r="9" spans="1:80" ht="15.75" x14ac:dyDescent="0.25">
      <c r="A9" s="63" t="s">
        <v>110</v>
      </c>
      <c r="B9" s="64">
        <v>12.632325487191</v>
      </c>
      <c r="C9" s="64">
        <v>12.3577350741679</v>
      </c>
      <c r="D9" s="64">
        <v>12.2252440703469</v>
      </c>
      <c r="E9" s="64">
        <v>12.013376366807</v>
      </c>
      <c r="F9" s="64">
        <v>12.003801663339599</v>
      </c>
      <c r="G9" s="64">
        <v>11.769976041893401</v>
      </c>
      <c r="H9" s="64">
        <v>11.395804307873499</v>
      </c>
      <c r="I9" s="64">
        <v>11.2249750831749</v>
      </c>
      <c r="J9" s="64">
        <v>11.2842900992403</v>
      </c>
      <c r="K9" s="64">
        <v>11.298761075805301</v>
      </c>
      <c r="L9" s="64">
        <v>11.399631303146201</v>
      </c>
      <c r="M9" s="64">
        <v>11.391610943017399</v>
      </c>
      <c r="N9" s="64">
        <v>11.406111311279499</v>
      </c>
      <c r="O9" s="64">
        <v>11.447939858314433</v>
      </c>
      <c r="P9" s="64">
        <v>11.532727960740118</v>
      </c>
      <c r="Q9" s="180">
        <v>11.621190874772999</v>
      </c>
      <c r="R9" s="180">
        <v>11.951517543573747</v>
      </c>
      <c r="S9" s="180">
        <v>12.493928281248003</v>
      </c>
      <c r="T9" s="180">
        <v>12.555311430569411</v>
      </c>
      <c r="U9" s="180">
        <v>12.874455760343629</v>
      </c>
      <c r="V9" s="180">
        <v>13.365360887802719</v>
      </c>
      <c r="W9" s="180">
        <v>13.507690163688626</v>
      </c>
      <c r="X9" s="180">
        <v>13.542509802433397</v>
      </c>
      <c r="Y9" s="180">
        <v>13.637611091106985</v>
      </c>
      <c r="Z9" s="180">
        <v>13.73081011895127</v>
      </c>
      <c r="AA9" s="180">
        <v>13.848639408063676</v>
      </c>
      <c r="AB9" s="180">
        <v>13.976286191179179</v>
      </c>
      <c r="AC9" s="180">
        <v>16.43074290318625</v>
      </c>
      <c r="AD9" s="180">
        <v>15.269484186634198</v>
      </c>
      <c r="AE9" s="180">
        <v>16.166054438580879</v>
      </c>
      <c r="AF9" s="180">
        <v>16.288166406251001</v>
      </c>
      <c r="AG9" s="180">
        <v>15.375997620592203</v>
      </c>
      <c r="AH9" s="180">
        <v>15.460154703104536</v>
      </c>
      <c r="AI9" s="180">
        <v>15.464615045087857</v>
      </c>
      <c r="AJ9" s="180">
        <v>15.428227156972715</v>
      </c>
      <c r="AK9" s="180">
        <v>15.386413380834481</v>
      </c>
      <c r="AL9" s="180">
        <v>15.382239878756721</v>
      </c>
      <c r="AM9" s="180">
        <f>IFERROR(VLOOKUP(A9,Обнов[],$A$1,FALSE),"-")</f>
        <v>15.348829120469279</v>
      </c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1"/>
      <c r="BR9" s="191"/>
      <c r="BS9" s="191"/>
      <c r="BT9" s="191"/>
      <c r="BU9" s="191"/>
      <c r="BV9" s="191"/>
      <c r="BW9" s="191"/>
      <c r="BX9" s="191"/>
      <c r="BY9" s="191"/>
      <c r="BZ9" s="191"/>
    </row>
    <row r="10" spans="1:80" ht="15.75" x14ac:dyDescent="0.25">
      <c r="A10" s="63" t="s">
        <v>10</v>
      </c>
      <c r="B10" s="64">
        <v>12.624745079027401</v>
      </c>
      <c r="C10" s="64">
        <v>12.6866979727408</v>
      </c>
      <c r="D10" s="64">
        <v>12.644686442795001</v>
      </c>
      <c r="E10" s="64">
        <v>12.562572727181299</v>
      </c>
      <c r="F10" s="64">
        <v>12.592662465773101</v>
      </c>
      <c r="G10" s="64">
        <v>12.5533610855106</v>
      </c>
      <c r="H10" s="64">
        <v>12.4442617224875</v>
      </c>
      <c r="I10" s="64">
        <v>12.4373235505167</v>
      </c>
      <c r="J10" s="64">
        <v>12.499709299285399</v>
      </c>
      <c r="K10" s="64">
        <v>12.5301458740594</v>
      </c>
      <c r="L10" s="64">
        <v>12.536656710852</v>
      </c>
      <c r="M10" s="64">
        <v>12.4846226829121</v>
      </c>
      <c r="N10" s="64">
        <v>12.2669297181018</v>
      </c>
      <c r="O10" s="64">
        <v>11.330984198106172</v>
      </c>
      <c r="P10" s="64">
        <v>11.221188209969275</v>
      </c>
      <c r="Q10" s="180">
        <v>11.1714045245467</v>
      </c>
      <c r="R10" s="180">
        <v>11.50440264029832</v>
      </c>
      <c r="S10" s="180">
        <v>12.106878356726588</v>
      </c>
      <c r="T10" s="180">
        <v>12.156426134225791</v>
      </c>
      <c r="U10" s="180">
        <v>12.494198476879426</v>
      </c>
      <c r="V10" s="180">
        <v>13.089739096500114</v>
      </c>
      <c r="W10" s="180">
        <v>13.110795023799838</v>
      </c>
      <c r="X10" s="180">
        <v>13.135689894544127</v>
      </c>
      <c r="Y10" s="180">
        <v>13.221026796530049</v>
      </c>
      <c r="Z10" s="180">
        <v>13.380952866761792</v>
      </c>
      <c r="AA10" s="180">
        <v>13.54450943188769</v>
      </c>
      <c r="AB10" s="180">
        <v>13.80182225915056</v>
      </c>
      <c r="AC10" s="180">
        <v>15.610703611101556</v>
      </c>
      <c r="AD10" s="180">
        <v>15.695566954249745</v>
      </c>
      <c r="AE10" s="180">
        <v>15.276121415253328</v>
      </c>
      <c r="AF10" s="180">
        <v>15.2746221818631</v>
      </c>
      <c r="AG10" s="180">
        <v>15.820614706676933</v>
      </c>
      <c r="AH10" s="180">
        <v>15.845636509905505</v>
      </c>
      <c r="AI10" s="180">
        <v>15.848592003279229</v>
      </c>
      <c r="AJ10" s="180">
        <v>15.844569268050831</v>
      </c>
      <c r="AK10" s="180">
        <v>15.791987906775129</v>
      </c>
      <c r="AL10" s="180">
        <v>15.703002432396959</v>
      </c>
      <c r="AM10" s="180">
        <f>IFERROR(VLOOKUP(A10,Обнов[],$A$1,FALSE),"-")</f>
        <v>15.526949531101675</v>
      </c>
      <c r="AN10" s="42"/>
      <c r="BD10" s="191"/>
      <c r="BE10" s="191"/>
      <c r="BF10" s="191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191"/>
      <c r="BW10" s="191"/>
      <c r="BX10" s="191"/>
      <c r="BY10" s="191"/>
      <c r="BZ10" s="191"/>
    </row>
    <row r="11" spans="1:80" ht="15.75" x14ac:dyDescent="0.25">
      <c r="A11" s="63" t="s">
        <v>7</v>
      </c>
      <c r="B11" s="64">
        <v>8.2497799384413906</v>
      </c>
      <c r="C11" s="64">
        <v>11.8505693683356</v>
      </c>
      <c r="D11" s="64">
        <v>12.1394409350813</v>
      </c>
      <c r="E11" s="64">
        <v>12.048480057975301</v>
      </c>
      <c r="F11" s="64">
        <v>12.389827923093099</v>
      </c>
      <c r="G11" s="64">
        <v>12.4379639400033</v>
      </c>
      <c r="H11" s="64">
        <v>12.1965883566766</v>
      </c>
      <c r="I11" s="64">
        <v>12.164094778710799</v>
      </c>
      <c r="J11" s="64">
        <v>12.2855114855479</v>
      </c>
      <c r="K11" s="64">
        <v>12.287289293372901</v>
      </c>
      <c r="L11" s="64">
        <v>12.311724285727699</v>
      </c>
      <c r="M11" s="64">
        <v>12.3436102257835</v>
      </c>
      <c r="N11" s="64">
        <v>12.3566897056901</v>
      </c>
      <c r="O11" s="64">
        <v>12.419607814497679</v>
      </c>
      <c r="P11" s="64">
        <v>12.494226474417605</v>
      </c>
      <c r="Q11" s="180">
        <v>12.517832518680001</v>
      </c>
      <c r="R11" s="180">
        <v>12.691161143179217</v>
      </c>
      <c r="S11" s="180">
        <v>13.080614416608888</v>
      </c>
      <c r="T11" s="180">
        <v>13.089107006798853</v>
      </c>
      <c r="U11" s="180">
        <v>13.369958097203503</v>
      </c>
      <c r="V11" s="180">
        <v>13.805890097039084</v>
      </c>
      <c r="W11" s="180">
        <v>13.78369020000493</v>
      </c>
      <c r="X11" s="180">
        <v>13.828626219503017</v>
      </c>
      <c r="Y11" s="180">
        <v>13.817332410457571</v>
      </c>
      <c r="Z11" s="180">
        <v>13.810433601909528</v>
      </c>
      <c r="AA11" s="180">
        <v>13.861000109738008</v>
      </c>
      <c r="AB11" s="180">
        <v>13.973805355971255</v>
      </c>
      <c r="AC11" s="180">
        <v>16.053447936596836</v>
      </c>
      <c r="AD11" s="180">
        <v>16.006057851014962</v>
      </c>
      <c r="AE11" s="180">
        <v>21.356092756389213</v>
      </c>
      <c r="AF11" s="180">
        <v>22.052415594625899</v>
      </c>
      <c r="AG11" s="180">
        <v>16.23404335878346</v>
      </c>
      <c r="AH11" s="180">
        <v>16.2773425408168</v>
      </c>
      <c r="AI11" s="180">
        <v>16.231357134396251</v>
      </c>
      <c r="AJ11" s="180">
        <v>16.153881602012387</v>
      </c>
      <c r="AK11" s="180">
        <v>15.880639301790499</v>
      </c>
      <c r="AL11" s="180">
        <v>15.810427314618316</v>
      </c>
      <c r="AM11" s="180">
        <f>IFERROR(VLOOKUP(A11,Обнов[],$A$1,FALSE),"-")</f>
        <v>15.597753032743435</v>
      </c>
      <c r="BD11" s="191"/>
      <c r="BE11" s="191"/>
      <c r="BF11" s="191"/>
      <c r="BG11" s="191"/>
      <c r="BH11" s="191"/>
      <c r="BI11" s="191"/>
      <c r="BJ11" s="191"/>
      <c r="BK11" s="191"/>
      <c r="BL11" s="191"/>
      <c r="BM11" s="191"/>
      <c r="BN11" s="191"/>
      <c r="BO11" s="191"/>
      <c r="BP11" s="191"/>
      <c r="BQ11" s="191"/>
      <c r="BR11" s="191"/>
      <c r="BS11" s="191"/>
      <c r="BT11" s="191"/>
      <c r="BU11" s="191"/>
      <c r="BV11" s="191"/>
      <c r="BW11" s="191"/>
      <c r="BX11" s="191"/>
      <c r="BY11" s="191"/>
      <c r="BZ11" s="191"/>
    </row>
    <row r="12" spans="1:80" ht="15.75" x14ac:dyDescent="0.25">
      <c r="A12" s="63" t="s">
        <v>11</v>
      </c>
      <c r="B12" s="64">
        <v>20.551024782715899</v>
      </c>
      <c r="C12" s="64">
        <v>21.339635227300001</v>
      </c>
      <c r="D12" s="64">
        <v>21.1456802608621</v>
      </c>
      <c r="E12" s="64">
        <v>20.911809555667599</v>
      </c>
      <c r="F12" s="64">
        <v>20.6783632336255</v>
      </c>
      <c r="G12" s="64">
        <v>20.604106485785898</v>
      </c>
      <c r="H12" s="64">
        <v>20.470980813054801</v>
      </c>
      <c r="I12" s="64">
        <v>20.306024036037002</v>
      </c>
      <c r="J12" s="64">
        <v>20.0381878595392</v>
      </c>
      <c r="K12" s="64">
        <v>19.9179031020727</v>
      </c>
      <c r="L12" s="64">
        <v>19.9820140841172</v>
      </c>
      <c r="M12" s="64">
        <v>20.062894234903801</v>
      </c>
      <c r="N12" s="64">
        <v>20.194623422477701</v>
      </c>
      <c r="O12" s="64">
        <v>20.313340673116564</v>
      </c>
      <c r="P12" s="64">
        <v>20.442990336187336</v>
      </c>
      <c r="Q12" s="180">
        <v>20.568983550225699</v>
      </c>
      <c r="R12" s="180">
        <v>20.691921165883777</v>
      </c>
      <c r="S12" s="180">
        <v>20.813530204175937</v>
      </c>
      <c r="T12" s="180">
        <v>20.871372298266262</v>
      </c>
      <c r="U12" s="180">
        <v>20.911426887913684</v>
      </c>
      <c r="V12" s="180">
        <v>20.940441730615632</v>
      </c>
      <c r="W12" s="180">
        <v>20.893634310624545</v>
      </c>
      <c r="X12" s="180">
        <v>20.874346656101881</v>
      </c>
      <c r="Y12" s="180">
        <v>20.85517368640193</v>
      </c>
      <c r="Z12" s="180">
        <v>20.860889959203142</v>
      </c>
      <c r="AA12" s="180">
        <v>20.922240283238235</v>
      </c>
      <c r="AB12" s="180">
        <v>21.00213115949823</v>
      </c>
      <c r="AC12" s="180">
        <v>21.415479273001647</v>
      </c>
      <c r="AD12" s="180">
        <v>21.477615858965418</v>
      </c>
      <c r="AE12" s="180">
        <v>16.068295240683337</v>
      </c>
      <c r="AF12" s="180">
        <v>16.105401786960702</v>
      </c>
      <c r="AG12" s="180">
        <v>22.683615955088214</v>
      </c>
      <c r="AH12" s="180">
        <v>23.154939752807511</v>
      </c>
      <c r="AI12" s="180">
        <v>23.257652545840624</v>
      </c>
      <c r="AJ12" s="180">
        <v>23.055954595124081</v>
      </c>
      <c r="AK12" s="180">
        <v>22.705982225488778</v>
      </c>
      <c r="AL12" s="180">
        <v>22.243554924789912</v>
      </c>
      <c r="AM12" s="180">
        <f>IFERROR(VLOOKUP(A12,Обнов[],$A$1,FALSE),"-")</f>
        <v>21.776803483349589</v>
      </c>
      <c r="AN12" s="42"/>
      <c r="BD12" s="191"/>
      <c r="BE12" s="191"/>
      <c r="BF12" s="191"/>
      <c r="BG12" s="191"/>
      <c r="BH12" s="191"/>
      <c r="BI12" s="191"/>
      <c r="BJ12" s="191"/>
      <c r="BK12" s="191"/>
      <c r="BL12" s="191"/>
      <c r="BM12" s="191"/>
      <c r="BN12" s="191"/>
      <c r="BO12" s="191"/>
      <c r="BP12" s="191"/>
      <c r="BQ12" s="191"/>
      <c r="BR12" s="191"/>
      <c r="BS12" s="191"/>
      <c r="BT12" s="191"/>
      <c r="BU12" s="191"/>
      <c r="BV12" s="191"/>
      <c r="BW12" s="191"/>
      <c r="BX12" s="191"/>
      <c r="BY12" s="191"/>
      <c r="BZ12" s="191"/>
    </row>
    <row r="13" spans="1:80" ht="15.75" x14ac:dyDescent="0.25">
      <c r="A13" s="63" t="s">
        <v>12</v>
      </c>
      <c r="B13" s="64">
        <v>12.9890486680523</v>
      </c>
      <c r="C13" s="64">
        <v>12.6005438532508</v>
      </c>
      <c r="D13" s="64">
        <v>12.193982940297801</v>
      </c>
      <c r="E13" s="64">
        <v>12.093439049183999</v>
      </c>
      <c r="F13" s="64">
        <v>11.654545734414601</v>
      </c>
      <c r="G13" s="64">
        <v>11.8037661183441</v>
      </c>
      <c r="H13" s="64">
        <v>11.805535591573999</v>
      </c>
      <c r="I13" s="64">
        <v>11.7885394831388</v>
      </c>
      <c r="J13" s="64">
        <v>11.9207717954787</v>
      </c>
      <c r="K13" s="64">
        <v>12.0125934241237</v>
      </c>
      <c r="L13" s="64">
        <v>12.275778077709701</v>
      </c>
      <c r="M13" s="64">
        <v>12.3608985209857</v>
      </c>
      <c r="N13" s="64">
        <v>12.433008593018601</v>
      </c>
      <c r="O13" s="64">
        <v>12.36838387583051</v>
      </c>
      <c r="P13" s="64">
        <v>12.49242270759091</v>
      </c>
      <c r="Q13" s="180">
        <v>12.751425974514801</v>
      </c>
      <c r="R13" s="180">
        <v>13.003747495486236</v>
      </c>
      <c r="S13" s="180">
        <v>13.674389037467028</v>
      </c>
      <c r="T13" s="180">
        <v>14.372780732708476</v>
      </c>
      <c r="U13" s="180">
        <v>15.006616673933078</v>
      </c>
      <c r="V13" s="180">
        <v>15.62688802029327</v>
      </c>
      <c r="W13" s="180">
        <v>16.267782719609759</v>
      </c>
      <c r="X13" s="180">
        <v>16.772051125539782</v>
      </c>
      <c r="Y13" s="180">
        <v>17.315127904026976</v>
      </c>
      <c r="Z13" s="180">
        <v>17.855196543649882</v>
      </c>
      <c r="AA13" s="180">
        <v>18.408836716721286</v>
      </c>
      <c r="AB13" s="180">
        <v>19.114582908983628</v>
      </c>
      <c r="AC13" s="180">
        <v>19.747204078822318</v>
      </c>
      <c r="AD13" s="180">
        <v>21.058327265037651</v>
      </c>
      <c r="AE13" s="180">
        <v>22.083757326529447</v>
      </c>
      <c r="AF13" s="180">
        <v>23.099735875689099</v>
      </c>
      <c r="AG13" s="180">
        <v>23.320185507872402</v>
      </c>
      <c r="AH13" s="180">
        <v>23.263172610725046</v>
      </c>
      <c r="AI13" s="180">
        <v>23.046003431762745</v>
      </c>
      <c r="AJ13" s="180">
        <v>22.721048303948137</v>
      </c>
      <c r="AK13" s="180">
        <v>22.49412232071592</v>
      </c>
      <c r="AL13" s="180">
        <v>21.996319858283158</v>
      </c>
      <c r="AM13" s="180">
        <f>IFERROR(VLOOKUP(A13,Обнов[],$A$1,FALSE),"-")</f>
        <v>21.548746727799742</v>
      </c>
      <c r="AN13" s="42"/>
      <c r="BD13" s="191"/>
      <c r="BE13" s="191"/>
      <c r="BF13" s="191"/>
      <c r="BG13" s="191"/>
      <c r="BH13" s="191"/>
      <c r="BI13" s="191"/>
      <c r="BJ13" s="191"/>
      <c r="BK13" s="191"/>
      <c r="BL13" s="191"/>
      <c r="BM13" s="191"/>
      <c r="BN13" s="191"/>
      <c r="BO13" s="191"/>
      <c r="BP13" s="191"/>
      <c r="BQ13" s="191"/>
      <c r="BR13" s="191"/>
      <c r="BS13" s="191"/>
      <c r="BT13" s="191"/>
      <c r="BU13" s="191"/>
      <c r="BV13" s="191"/>
      <c r="BW13" s="191"/>
      <c r="BX13" s="191"/>
      <c r="BY13" s="191"/>
      <c r="BZ13" s="191"/>
    </row>
    <row r="14" spans="1:80" ht="15.75" x14ac:dyDescent="0.25">
      <c r="A14" s="63" t="s">
        <v>13</v>
      </c>
      <c r="B14" s="64">
        <v>12.4470948344077</v>
      </c>
      <c r="C14" s="64">
        <v>12.0747854303042</v>
      </c>
      <c r="D14" s="64">
        <v>12.1335834296097</v>
      </c>
      <c r="E14" s="64">
        <v>12.1033940221224</v>
      </c>
      <c r="F14" s="64">
        <v>12.214604282435699</v>
      </c>
      <c r="G14" s="64">
        <v>12.254916852365</v>
      </c>
      <c r="H14" s="64">
        <v>11.9163574787047</v>
      </c>
      <c r="I14" s="64">
        <v>11.9493806617535</v>
      </c>
      <c r="J14" s="64">
        <v>12.271022959267</v>
      </c>
      <c r="K14" s="64">
        <v>12.177100704441401</v>
      </c>
      <c r="L14" s="64">
        <v>12.2760950934537</v>
      </c>
      <c r="M14" s="64">
        <v>12.557693548625</v>
      </c>
      <c r="N14" s="64">
        <v>12.824906788871001</v>
      </c>
      <c r="O14" s="64">
        <v>13.051640021551693</v>
      </c>
      <c r="P14" s="64">
        <v>13.255154950892296</v>
      </c>
      <c r="Q14" s="180">
        <v>13.507276834467699</v>
      </c>
      <c r="R14" s="180">
        <v>13.862410183682377</v>
      </c>
      <c r="S14" s="180">
        <v>14.633052107424808</v>
      </c>
      <c r="T14" s="180">
        <v>14.79073095757116</v>
      </c>
      <c r="U14" s="180">
        <v>15.339536841317198</v>
      </c>
      <c r="V14" s="180">
        <v>16.029756135700111</v>
      </c>
      <c r="W14" s="180">
        <v>15.832704259473489</v>
      </c>
      <c r="X14" s="180">
        <v>15.876961338583897</v>
      </c>
      <c r="Y14" s="180">
        <v>15.683125692531137</v>
      </c>
      <c r="Z14" s="180">
        <v>15.643488431564695</v>
      </c>
      <c r="AA14" s="180">
        <v>15.672445835215687</v>
      </c>
      <c r="AB14" s="180">
        <v>16.106141537572032</v>
      </c>
      <c r="AC14" s="180">
        <v>17.688353328726492</v>
      </c>
      <c r="AD14" s="180">
        <v>17.297508269967693</v>
      </c>
      <c r="AE14" s="180">
        <v>17.424354495794631</v>
      </c>
      <c r="AF14" s="180">
        <v>17.8813141674582</v>
      </c>
      <c r="AG14" s="180">
        <v>18.38013505726396</v>
      </c>
      <c r="AH14" s="180">
        <v>18.6329584375389</v>
      </c>
      <c r="AI14" s="180">
        <v>18.592036785226263</v>
      </c>
      <c r="AJ14" s="180">
        <v>18.396645520401101</v>
      </c>
      <c r="AK14" s="180">
        <v>17.747021483377733</v>
      </c>
      <c r="AL14" s="180">
        <v>17.534565317810035</v>
      </c>
      <c r="AM14" s="180">
        <f>IFERROR(VLOOKUP(A14,Обнов[],$A$1,FALSE),"-")</f>
        <v>17.27974512097812</v>
      </c>
      <c r="AN14" s="42"/>
      <c r="BD14" s="191"/>
      <c r="BE14" s="191"/>
      <c r="BF14" s="191"/>
      <c r="BG14" s="191"/>
      <c r="BH14" s="191"/>
      <c r="BI14" s="191"/>
      <c r="BJ14" s="191"/>
      <c r="BK14" s="191"/>
      <c r="BL14" s="191"/>
      <c r="BM14" s="191"/>
      <c r="BN14" s="191"/>
      <c r="BO14" s="191"/>
      <c r="BP14" s="191"/>
      <c r="BQ14" s="191"/>
      <c r="BR14" s="191"/>
      <c r="BS14" s="191"/>
      <c r="BT14" s="191"/>
      <c r="BU14" s="191"/>
      <c r="BV14" s="191"/>
      <c r="BW14" s="191"/>
      <c r="BX14" s="191"/>
      <c r="BY14" s="191"/>
      <c r="BZ14" s="191"/>
    </row>
    <row r="15" spans="1:80" ht="15.75" x14ac:dyDescent="0.25">
      <c r="A15" s="63" t="s">
        <v>14</v>
      </c>
      <c r="B15" s="64">
        <v>12.7144469967005</v>
      </c>
      <c r="C15" s="64">
        <v>12.7510528202389</v>
      </c>
      <c r="D15" s="64">
        <v>12.731056594173699</v>
      </c>
      <c r="E15" s="64">
        <v>12.727299699985</v>
      </c>
      <c r="F15" s="64">
        <v>12.87430051164</v>
      </c>
      <c r="G15" s="64">
        <v>12.925136200970799</v>
      </c>
      <c r="H15" s="64">
        <v>12.8673549281473</v>
      </c>
      <c r="I15" s="64">
        <v>12.8404204329183</v>
      </c>
      <c r="J15" s="64">
        <v>12.881584498133799</v>
      </c>
      <c r="K15" s="64">
        <v>12.8406450370268</v>
      </c>
      <c r="L15" s="64">
        <v>12.996230726852399</v>
      </c>
      <c r="M15" s="64">
        <v>13.046793997749999</v>
      </c>
      <c r="N15" s="64">
        <v>12.7956660055257</v>
      </c>
      <c r="O15" s="64">
        <v>12.529638127747676</v>
      </c>
      <c r="P15" s="64">
        <v>12.536184452737201</v>
      </c>
      <c r="Q15" s="180">
        <v>12.5497226537441</v>
      </c>
      <c r="R15" s="180">
        <v>12.767511555751087</v>
      </c>
      <c r="S15" s="180">
        <v>13.240175545258918</v>
      </c>
      <c r="T15" s="180">
        <v>13.255808965141846</v>
      </c>
      <c r="U15" s="180">
        <v>13.229224636253813</v>
      </c>
      <c r="V15" s="180">
        <v>13.280367753283896</v>
      </c>
      <c r="W15" s="180">
        <v>13.037468516732838</v>
      </c>
      <c r="X15" s="180">
        <v>12.850222445934442</v>
      </c>
      <c r="Y15" s="180">
        <v>12.428349865263947</v>
      </c>
      <c r="Z15" s="180">
        <v>11.9692322360017</v>
      </c>
      <c r="AA15" s="180">
        <v>11.538773826325405</v>
      </c>
      <c r="AB15" s="180">
        <v>11.528240013889992</v>
      </c>
      <c r="AC15" s="180">
        <v>13.449009091523253</v>
      </c>
      <c r="AD15" s="180">
        <v>13.933712160043612</v>
      </c>
      <c r="AE15" s="180">
        <v>14.448437747883755</v>
      </c>
      <c r="AF15" s="180">
        <v>14.9581451423087</v>
      </c>
      <c r="AG15" s="180">
        <v>15.414867488800931</v>
      </c>
      <c r="AH15" s="180">
        <v>15.653485083455333</v>
      </c>
      <c r="AI15" s="180">
        <v>15.804243446817672</v>
      </c>
      <c r="AJ15" s="180">
        <v>15.691117207672955</v>
      </c>
      <c r="AK15" s="180">
        <v>15.588989282203944</v>
      </c>
      <c r="AL15" s="180">
        <v>15.383835581343707</v>
      </c>
      <c r="AM15" s="180">
        <f>IFERROR(VLOOKUP(A15,Обнов[],$A$1,FALSE),"-")</f>
        <v>15.210271866725705</v>
      </c>
      <c r="AN15" s="42"/>
      <c r="BD15" s="191"/>
      <c r="BE15" s="191"/>
      <c r="BF15" s="191"/>
      <c r="BG15" s="191"/>
      <c r="BH15" s="191"/>
      <c r="BI15" s="191"/>
      <c r="BJ15" s="191"/>
      <c r="BK15" s="191"/>
      <c r="BL15" s="191"/>
      <c r="BM15" s="191"/>
      <c r="BN15" s="191"/>
      <c r="BO15" s="191"/>
      <c r="BP15" s="191"/>
      <c r="BQ15" s="191"/>
      <c r="BR15" s="191"/>
      <c r="BS15" s="191"/>
      <c r="BT15" s="191"/>
      <c r="BU15" s="191"/>
      <c r="BV15" s="191"/>
      <c r="BW15" s="191"/>
      <c r="BX15" s="191"/>
      <c r="BY15" s="191"/>
      <c r="BZ15" s="191"/>
    </row>
    <row r="16" spans="1:80" ht="15.75" x14ac:dyDescent="0.25">
      <c r="A16" s="63" t="s">
        <v>15</v>
      </c>
      <c r="B16" s="64">
        <v>12.733085746527101</v>
      </c>
      <c r="C16" s="64">
        <v>12.620296984585501</v>
      </c>
      <c r="D16" s="64">
        <v>12.358227479290401</v>
      </c>
      <c r="E16" s="64">
        <v>12.145705206856499</v>
      </c>
      <c r="F16" s="64">
        <v>12.1207159234791</v>
      </c>
      <c r="G16" s="64">
        <v>12.170226328256801</v>
      </c>
      <c r="H16" s="64">
        <v>12.2018626242841</v>
      </c>
      <c r="I16" s="64">
        <v>12.2303425390286</v>
      </c>
      <c r="J16" s="64">
        <v>12.2714667485289</v>
      </c>
      <c r="K16" s="64">
        <v>12.3347392149527</v>
      </c>
      <c r="L16" s="64">
        <v>12.3838813786281</v>
      </c>
      <c r="M16" s="64">
        <v>12.4658354970971</v>
      </c>
      <c r="N16" s="64">
        <v>12.509617230789299</v>
      </c>
      <c r="O16" s="64">
        <v>12.637064674260632</v>
      </c>
      <c r="P16" s="64">
        <v>12.757910024846909</v>
      </c>
      <c r="Q16" s="180">
        <v>12.812501888064601</v>
      </c>
      <c r="R16" s="180">
        <v>12.838673100939083</v>
      </c>
      <c r="S16" s="180">
        <v>12.85453665236758</v>
      </c>
      <c r="T16" s="180">
        <v>12.881048027957194</v>
      </c>
      <c r="U16" s="180">
        <v>12.931872766772283</v>
      </c>
      <c r="V16" s="180">
        <v>13.103639422879725</v>
      </c>
      <c r="W16" s="180">
        <v>13.159335982592673</v>
      </c>
      <c r="X16" s="180">
        <v>13.215470632220997</v>
      </c>
      <c r="Y16" s="180">
        <v>13.300867649228774</v>
      </c>
      <c r="Z16" s="180">
        <v>13.356840705147867</v>
      </c>
      <c r="AA16" s="180">
        <v>13.457226340020126</v>
      </c>
      <c r="AB16" s="180">
        <v>13.486196748814354</v>
      </c>
      <c r="AC16" s="180">
        <v>14.646701208533473</v>
      </c>
      <c r="AD16" s="180">
        <v>14.68521175359265</v>
      </c>
      <c r="AE16" s="180">
        <v>14.680160592401061</v>
      </c>
      <c r="AF16" s="180">
        <v>14.678457719670901</v>
      </c>
      <c r="AG16" s="180">
        <v>14.705085998963739</v>
      </c>
      <c r="AH16" s="180">
        <v>14.724035390122484</v>
      </c>
      <c r="AI16" s="180">
        <v>14.739443968552532</v>
      </c>
      <c r="AJ16" s="180">
        <v>14.745386931670053</v>
      </c>
      <c r="AK16" s="180">
        <v>14.761933785271525</v>
      </c>
      <c r="AL16" s="180">
        <v>14.830633527211857</v>
      </c>
      <c r="AM16" s="180">
        <f>IFERROR(VLOOKUP(A16,Обнов[],$A$1,FALSE),"-")</f>
        <v>14.864575908275498</v>
      </c>
      <c r="AN16" s="42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1"/>
      <c r="BT16" s="191"/>
      <c r="BU16" s="191"/>
      <c r="BV16" s="191"/>
      <c r="BW16" s="191"/>
      <c r="BX16" s="191"/>
      <c r="BY16" s="191"/>
      <c r="BZ16" s="191"/>
    </row>
    <row r="17" spans="1:111" ht="15.75" x14ac:dyDescent="0.25">
      <c r="A17" s="63" t="s">
        <v>16</v>
      </c>
      <c r="B17" s="64">
        <v>12.682847768177</v>
      </c>
      <c r="C17" s="64">
        <v>12.83338959144</v>
      </c>
      <c r="D17" s="64">
        <v>13.0257717496468</v>
      </c>
      <c r="E17" s="64">
        <v>13.044402000320501</v>
      </c>
      <c r="F17" s="64">
        <v>13.1590377779125</v>
      </c>
      <c r="G17" s="64">
        <v>13.3363378935505</v>
      </c>
      <c r="H17" s="64">
        <v>13.5067909431472</v>
      </c>
      <c r="I17" s="64">
        <v>13.2903603761697</v>
      </c>
      <c r="J17" s="64">
        <v>12.7558061319702</v>
      </c>
      <c r="K17" s="64">
        <v>12.656283774717901</v>
      </c>
      <c r="L17" s="64">
        <v>12.648726627365599</v>
      </c>
      <c r="M17" s="64">
        <v>12.6930343987512</v>
      </c>
      <c r="N17" s="64">
        <v>12.6022525322457</v>
      </c>
      <c r="O17" s="64">
        <v>12.601054945548384</v>
      </c>
      <c r="P17" s="64">
        <v>12.843264972963327</v>
      </c>
      <c r="Q17" s="180">
        <v>13.1176364296995</v>
      </c>
      <c r="R17" s="180">
        <v>13.159745789875828</v>
      </c>
      <c r="S17" s="180">
        <v>13.197175776728884</v>
      </c>
      <c r="T17" s="180">
        <v>13.469957343807266</v>
      </c>
      <c r="U17" s="180">
        <v>13.674260857696897</v>
      </c>
      <c r="V17" s="180">
        <v>13.835839767163412</v>
      </c>
      <c r="W17" s="180">
        <v>13.996171488721572</v>
      </c>
      <c r="X17" s="180">
        <v>14.20053451200774</v>
      </c>
      <c r="Y17" s="180">
        <v>14.437705880681287</v>
      </c>
      <c r="Z17" s="180">
        <v>14.615803904890953</v>
      </c>
      <c r="AA17" s="180">
        <v>14.754190895281084</v>
      </c>
      <c r="AB17" s="180">
        <v>14.862257314237256</v>
      </c>
      <c r="AC17" s="180">
        <v>14.94977911408621</v>
      </c>
      <c r="AD17" s="180">
        <v>15.038672914098518</v>
      </c>
      <c r="AE17" s="180">
        <v>15.261275674407198</v>
      </c>
      <c r="AF17" s="180">
        <v>15.8348232743956</v>
      </c>
      <c r="AG17" s="180">
        <v>16.282199605417961</v>
      </c>
      <c r="AH17" s="180">
        <v>16.557702303455137</v>
      </c>
      <c r="AI17" s="180">
        <v>16.753629584191437</v>
      </c>
      <c r="AJ17" s="180">
        <v>16.890172470517175</v>
      </c>
      <c r="AK17" s="180">
        <v>16.456435997843492</v>
      </c>
      <c r="AL17" s="180">
        <v>16.492018994683136</v>
      </c>
      <c r="AM17" s="180">
        <f>IFERROR(VLOOKUP(A17,Обнов[],$A$1,FALSE),"-")</f>
        <v>16.472438284799896</v>
      </c>
      <c r="AN17" s="42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191"/>
      <c r="BV17" s="191"/>
      <c r="BW17" s="191"/>
      <c r="BX17" s="191"/>
      <c r="BY17" s="191"/>
      <c r="BZ17" s="191"/>
    </row>
    <row r="18" spans="1:111" ht="15.75" x14ac:dyDescent="0.25">
      <c r="A18" s="63" t="s">
        <v>17</v>
      </c>
      <c r="B18" s="64">
        <v>8.0389443591248497</v>
      </c>
      <c r="C18" s="64">
        <v>7.8975390409696899</v>
      </c>
      <c r="D18" s="64">
        <v>7.8156061676874602</v>
      </c>
      <c r="E18" s="64">
        <v>7.78779909276252</v>
      </c>
      <c r="F18" s="64">
        <v>7.8741327636411897</v>
      </c>
      <c r="G18" s="64">
        <v>8.0085144288972998</v>
      </c>
      <c r="H18" s="64">
        <v>7.8856243108869597</v>
      </c>
      <c r="I18" s="64">
        <v>7.8329707653175999</v>
      </c>
      <c r="J18" s="64">
        <v>7.7372512662066804</v>
      </c>
      <c r="K18" s="64">
        <v>7.9657852073552897</v>
      </c>
      <c r="L18" s="64">
        <v>8.8334528949377198</v>
      </c>
      <c r="M18" s="64">
        <v>9.6661148988203305</v>
      </c>
      <c r="N18" s="64">
        <v>11.0836271572455</v>
      </c>
      <c r="O18" s="64">
        <v>11.051502085284147</v>
      </c>
      <c r="P18" s="64">
        <v>12.453382086712654</v>
      </c>
      <c r="Q18" s="180">
        <v>13.0324703110008</v>
      </c>
      <c r="R18" s="180">
        <v>14.296220469412894</v>
      </c>
      <c r="S18" s="180">
        <v>15.127477215947549</v>
      </c>
      <c r="T18" s="180">
        <v>15.641373997432986</v>
      </c>
      <c r="U18" s="180">
        <v>15.918062832843697</v>
      </c>
      <c r="V18" s="180">
        <v>16.284086438463596</v>
      </c>
      <c r="W18" s="180">
        <v>16.286735608593695</v>
      </c>
      <c r="X18" s="180">
        <v>16.223059572934385</v>
      </c>
      <c r="Y18" s="180">
        <v>16.676292006811792</v>
      </c>
      <c r="Z18" s="180">
        <v>16.464343636777752</v>
      </c>
      <c r="AA18" s="180">
        <v>16.536590421297532</v>
      </c>
      <c r="AB18" s="180">
        <v>17.35763838858081</v>
      </c>
      <c r="AC18" s="180">
        <v>19.410517381243128</v>
      </c>
      <c r="AD18" s="180">
        <v>21.878132205556803</v>
      </c>
      <c r="AE18" s="180">
        <v>23.602324884548793</v>
      </c>
      <c r="AF18" s="180">
        <v>24.888109944942201</v>
      </c>
      <c r="AG18" s="180">
        <v>25.270839360256094</v>
      </c>
      <c r="AH18" s="180">
        <v>25.477888159572149</v>
      </c>
      <c r="AI18" s="180">
        <v>25.713858299255875</v>
      </c>
      <c r="AJ18" s="180">
        <v>24.86018751683957</v>
      </c>
      <c r="AK18" s="180">
        <v>19.810990496879416</v>
      </c>
      <c r="AL18" s="180">
        <v>21.324209463706346</v>
      </c>
      <c r="AM18" s="180">
        <f>IFERROR(VLOOKUP(A18,Обнов[],$A$1,FALSE),"-")</f>
        <v>20.372587426970526</v>
      </c>
      <c r="AN18" s="42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1"/>
      <c r="BR18" s="191"/>
      <c r="BS18" s="191"/>
      <c r="BT18" s="191"/>
      <c r="BU18" s="191"/>
      <c r="BV18" s="191"/>
      <c r="BW18" s="191"/>
      <c r="BX18" s="191"/>
      <c r="BY18" s="191"/>
      <c r="BZ18" s="191"/>
    </row>
    <row r="19" spans="1:111" ht="15.75" x14ac:dyDescent="0.25">
      <c r="A19" s="63" t="s">
        <v>18</v>
      </c>
      <c r="B19" s="64">
        <v>11.5894680898957</v>
      </c>
      <c r="C19" s="64">
        <v>11.859245574384</v>
      </c>
      <c r="D19" s="64">
        <v>12.1331280652164</v>
      </c>
      <c r="E19" s="64">
        <v>12.518686056904</v>
      </c>
      <c r="F19" s="64">
        <v>12.8653663717259</v>
      </c>
      <c r="G19" s="64">
        <v>13.0726771165805</v>
      </c>
      <c r="H19" s="64">
        <v>13.3094340097556</v>
      </c>
      <c r="I19" s="64">
        <v>13.470814670136701</v>
      </c>
      <c r="J19" s="64">
        <v>13.624283057241099</v>
      </c>
      <c r="K19" s="64">
        <v>13.7385906829834</v>
      </c>
      <c r="L19" s="64">
        <v>13.7755272000208</v>
      </c>
      <c r="M19" s="64">
        <v>13.807849415478801</v>
      </c>
      <c r="N19" s="64">
        <v>13.8307834633647</v>
      </c>
      <c r="O19" s="64">
        <v>13.846510896258795</v>
      </c>
      <c r="P19" s="64">
        <v>13.886477750949846</v>
      </c>
      <c r="Q19" s="180">
        <v>13.930842218491399</v>
      </c>
      <c r="R19" s="180">
        <v>13.940856018944517</v>
      </c>
      <c r="S19" s="180">
        <v>13.955710446713553</v>
      </c>
      <c r="T19" s="180">
        <v>13.955972042508009</v>
      </c>
      <c r="U19" s="180">
        <v>13.947835824937465</v>
      </c>
      <c r="V19" s="180">
        <v>13.983066092179445</v>
      </c>
      <c r="W19" s="180">
        <v>14.000756670731182</v>
      </c>
      <c r="X19" s="180">
        <v>14.041010742556239</v>
      </c>
      <c r="Y19" s="180">
        <v>14.106214203753584</v>
      </c>
      <c r="Z19" s="180">
        <v>14.198156154553912</v>
      </c>
      <c r="AA19" s="180">
        <v>14.313621360556084</v>
      </c>
      <c r="AB19" s="180">
        <v>14.440887789539802</v>
      </c>
      <c r="AC19" s="180">
        <v>14.526844808099394</v>
      </c>
      <c r="AD19" s="180">
        <v>14.597712056357139</v>
      </c>
      <c r="AE19" s="180">
        <v>15.180772456611962</v>
      </c>
      <c r="AF19" s="180">
        <v>15.9025470169431</v>
      </c>
      <c r="AG19" s="180">
        <v>15.307210079154839</v>
      </c>
      <c r="AH19" s="180">
        <v>15.528148272577205</v>
      </c>
      <c r="AI19" s="180">
        <v>15.72139856670494</v>
      </c>
      <c r="AJ19" s="180">
        <v>15.959333642934084</v>
      </c>
      <c r="AK19" s="180">
        <v>16.065669830523905</v>
      </c>
      <c r="AL19" s="180">
        <v>16.207937532786762</v>
      </c>
      <c r="AM19" s="180">
        <f>IFERROR(VLOOKUP(A19,Обнов[],$A$1,FALSE),"-")</f>
        <v>16.199431488129729</v>
      </c>
      <c r="AN19" s="42"/>
      <c r="BD19" s="191"/>
      <c r="BE19" s="191"/>
      <c r="BF19" s="191"/>
      <c r="BG19" s="191"/>
      <c r="BH19" s="191"/>
      <c r="BI19" s="191"/>
      <c r="BJ19" s="191"/>
      <c r="BK19" s="191"/>
      <c r="BL19" s="191"/>
      <c r="BM19" s="191"/>
      <c r="BN19" s="191"/>
      <c r="BO19" s="191"/>
      <c r="BP19" s="191"/>
      <c r="BQ19" s="191"/>
      <c r="BR19" s="191"/>
      <c r="BS19" s="191"/>
      <c r="BT19" s="191"/>
      <c r="BU19" s="191"/>
      <c r="BV19" s="191"/>
      <c r="BW19" s="191"/>
      <c r="BX19" s="191"/>
      <c r="BY19" s="191"/>
      <c r="BZ19" s="191"/>
    </row>
    <row r="20" spans="1:111" ht="15.75" x14ac:dyDescent="0.25">
      <c r="A20" s="63" t="s">
        <v>19</v>
      </c>
      <c r="B20" s="64">
        <v>10.430222660217099</v>
      </c>
      <c r="C20" s="64">
        <v>10.332021530934</v>
      </c>
      <c r="D20" s="64">
        <v>10.402325835502101</v>
      </c>
      <c r="E20" s="64">
        <v>10.5543721374688</v>
      </c>
      <c r="F20" s="64">
        <v>10.6632506340258</v>
      </c>
      <c r="G20" s="64">
        <v>10.846196504876399</v>
      </c>
      <c r="H20" s="64">
        <v>11.069376960360101</v>
      </c>
      <c r="I20" s="64">
        <v>11.324600688907401</v>
      </c>
      <c r="J20" s="64">
        <v>11.717235090888799</v>
      </c>
      <c r="K20" s="64">
        <v>12.039237884886299</v>
      </c>
      <c r="L20" s="64">
        <v>12.720356908605</v>
      </c>
      <c r="M20" s="64">
        <v>13.112593322579199</v>
      </c>
      <c r="N20" s="64">
        <v>13.412785843648599</v>
      </c>
      <c r="O20" s="64">
        <v>13.621863101741157</v>
      </c>
      <c r="P20" s="64">
        <v>14.17954588941404</v>
      </c>
      <c r="Q20" s="180">
        <v>14.417191370745901</v>
      </c>
      <c r="R20" s="180">
        <v>14.393187698687145</v>
      </c>
      <c r="S20" s="180">
        <v>14.202847626971403</v>
      </c>
      <c r="T20" s="180">
        <v>13.150569508943331</v>
      </c>
      <c r="U20" s="180">
        <v>13.196489406988821</v>
      </c>
      <c r="V20" s="180">
        <v>12.885178889491566</v>
      </c>
      <c r="W20" s="180">
        <v>12.915069524712987</v>
      </c>
      <c r="X20" s="180">
        <v>13.029780674711642</v>
      </c>
      <c r="Y20" s="180">
        <v>13.096023763171992</v>
      </c>
      <c r="Z20" s="180">
        <v>12.816564894592858</v>
      </c>
      <c r="AA20" s="180">
        <v>12.68320043955978</v>
      </c>
      <c r="AB20" s="180">
        <v>12.703100638029252</v>
      </c>
      <c r="AC20" s="180">
        <v>13.107718667219981</v>
      </c>
      <c r="AD20" s="180">
        <v>13.988879267517646</v>
      </c>
      <c r="AE20" s="180">
        <v>17.693028820742114</v>
      </c>
      <c r="AF20" s="180">
        <v>17.710317156424001</v>
      </c>
      <c r="AG20" s="180">
        <v>16.174288165890822</v>
      </c>
      <c r="AH20" s="180">
        <v>16.442826266663612</v>
      </c>
      <c r="AI20" s="180">
        <v>16.661815889239193</v>
      </c>
      <c r="AJ20" s="180">
        <v>16.355071764494536</v>
      </c>
      <c r="AK20" s="180">
        <v>16.074034710718855</v>
      </c>
      <c r="AL20" s="180">
        <v>15.650330838543004</v>
      </c>
      <c r="AM20" s="180">
        <f>IFERROR(VLOOKUP(A20,Обнов[],$A$1,FALSE),"-")</f>
        <v>15.035715208132967</v>
      </c>
      <c r="AN20" s="42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</row>
    <row r="21" spans="1:111" ht="15.75" x14ac:dyDescent="0.25">
      <c r="A21" s="63" t="s">
        <v>20</v>
      </c>
      <c r="B21" s="64">
        <v>11.638333493075599</v>
      </c>
      <c r="C21" s="64">
        <v>11.6265624622282</v>
      </c>
      <c r="D21" s="64">
        <v>11.6442960472755</v>
      </c>
      <c r="E21" s="64">
        <v>11.7034715459693</v>
      </c>
      <c r="F21" s="64">
        <v>11.7062640538169</v>
      </c>
      <c r="G21" s="64">
        <v>11.690264410825099</v>
      </c>
      <c r="H21" s="64">
        <v>11.6764367694505</v>
      </c>
      <c r="I21" s="64">
        <v>11.654217359744401</v>
      </c>
      <c r="J21" s="64">
        <v>11.705640358970101</v>
      </c>
      <c r="K21" s="64">
        <v>11.690648019939101</v>
      </c>
      <c r="L21" s="64">
        <v>11.6723818499614</v>
      </c>
      <c r="M21" s="64">
        <v>11.6831506926156</v>
      </c>
      <c r="N21" s="64">
        <v>12.0100388918656</v>
      </c>
      <c r="O21" s="64">
        <v>12.356136121604209</v>
      </c>
      <c r="P21" s="64">
        <v>12.383095787552312</v>
      </c>
      <c r="Q21" s="180">
        <v>13.3533753383342</v>
      </c>
      <c r="R21" s="180">
        <v>15.914117861581095</v>
      </c>
      <c r="S21" s="180">
        <v>16.112037645722939</v>
      </c>
      <c r="T21" s="180">
        <v>16.164367883266152</v>
      </c>
      <c r="U21" s="180">
        <v>16.266283679988913</v>
      </c>
      <c r="V21" s="180">
        <v>16.781244697402649</v>
      </c>
      <c r="W21" s="180">
        <v>17.250150657986328</v>
      </c>
      <c r="X21" s="180">
        <v>17.323715310368776</v>
      </c>
      <c r="Y21" s="180">
        <v>17.398733149124126</v>
      </c>
      <c r="Z21" s="180">
        <v>17.408021576853056</v>
      </c>
      <c r="AA21" s="180">
        <v>17.587984853579972</v>
      </c>
      <c r="AB21" s="180">
        <v>17.624778298216938</v>
      </c>
      <c r="AC21" s="180">
        <v>17.639841686072664</v>
      </c>
      <c r="AD21" s="180">
        <v>17.680918899966265</v>
      </c>
      <c r="AE21" s="180">
        <v>14.766434721863792</v>
      </c>
      <c r="AF21" s="180">
        <v>15.053705618303299</v>
      </c>
      <c r="AG21" s="180">
        <v>17.725917136110361</v>
      </c>
      <c r="AH21" s="180">
        <v>17.693126461747983</v>
      </c>
      <c r="AI21" s="180">
        <v>17.706464115918816</v>
      </c>
      <c r="AJ21" s="180">
        <v>17.743867548751378</v>
      </c>
      <c r="AK21" s="180">
        <v>17.61160061786568</v>
      </c>
      <c r="AL21" s="180">
        <v>17.599790582497565</v>
      </c>
      <c r="AM21" s="180">
        <f>IFERROR(VLOOKUP(A21,Обнов[],$A$1,FALSE),"-")</f>
        <v>17.550012563854935</v>
      </c>
      <c r="AN21" s="42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1"/>
      <c r="BR21" s="191"/>
      <c r="BS21" s="191"/>
      <c r="BT21" s="191"/>
      <c r="BU21" s="191"/>
      <c r="BV21" s="191"/>
      <c r="BW21" s="191"/>
      <c r="BX21" s="191"/>
      <c r="BY21" s="191"/>
      <c r="BZ21" s="191"/>
    </row>
    <row r="22" spans="1:111" ht="15.75" x14ac:dyDescent="0.25">
      <c r="A22" s="65" t="s">
        <v>21</v>
      </c>
      <c r="B22" s="64">
        <v>13.8085720500912</v>
      </c>
      <c r="C22" s="64">
        <v>13.6866110451616</v>
      </c>
      <c r="D22" s="64">
        <v>13.5042374027856</v>
      </c>
      <c r="E22" s="64">
        <v>13.231402021406801</v>
      </c>
      <c r="F22" s="64">
        <v>13.1525653460246</v>
      </c>
      <c r="G22" s="64">
        <v>13.186714015397801</v>
      </c>
      <c r="H22" s="64">
        <v>13.191146939001101</v>
      </c>
      <c r="I22" s="64">
        <v>13.229561690789501</v>
      </c>
      <c r="J22" s="64">
        <v>13.2962285128592</v>
      </c>
      <c r="K22" s="64">
        <v>13.3683118753709</v>
      </c>
      <c r="L22" s="64">
        <v>13.4252528766492</v>
      </c>
      <c r="M22" s="64">
        <v>13.526059592539999</v>
      </c>
      <c r="N22" s="64">
        <v>13.8316465319808</v>
      </c>
      <c r="O22" s="64">
        <v>13.860872164117863</v>
      </c>
      <c r="P22" s="64">
        <v>13.822902819408149</v>
      </c>
      <c r="Q22" s="180">
        <v>13.858304150388101</v>
      </c>
      <c r="R22" s="180">
        <v>14.078130301353038</v>
      </c>
      <c r="S22" s="180">
        <v>14.209385392528102</v>
      </c>
      <c r="T22" s="180">
        <v>14.317471400197194</v>
      </c>
      <c r="U22" s="180">
        <v>14.421187386537527</v>
      </c>
      <c r="V22" s="180">
        <v>14.559424104812537</v>
      </c>
      <c r="W22" s="180">
        <v>14.6924708138363</v>
      </c>
      <c r="X22" s="180">
        <v>14.827607824095905</v>
      </c>
      <c r="Y22" s="180">
        <v>14.964589595746359</v>
      </c>
      <c r="Z22" s="180">
        <v>14.962630947443259</v>
      </c>
      <c r="AA22" s="180">
        <v>14.936296571277101</v>
      </c>
      <c r="AB22" s="180">
        <v>15.037530835020577</v>
      </c>
      <c r="AC22" s="180">
        <v>15.222114130358438</v>
      </c>
      <c r="AD22" s="180">
        <v>15.440243332147467</v>
      </c>
      <c r="AE22" s="180">
        <v>15.800344679021999</v>
      </c>
      <c r="AF22" s="180">
        <v>16.778288745223598</v>
      </c>
      <c r="AG22" s="180">
        <v>17.7329494875191</v>
      </c>
      <c r="AH22" s="180">
        <v>18.424151403761652</v>
      </c>
      <c r="AI22" s="180">
        <v>18.838629358213883</v>
      </c>
      <c r="AJ22" s="180">
        <v>19.033410502296377</v>
      </c>
      <c r="AK22" s="180">
        <v>19.019362133090731</v>
      </c>
      <c r="AL22" s="180">
        <v>18.972396779676359</v>
      </c>
      <c r="AM22" s="180">
        <f>IFERROR(VLOOKUP(A22,Обнов[],$A$1,FALSE),"-")</f>
        <v>18.94100147203752</v>
      </c>
      <c r="AN22" s="42"/>
      <c r="BD22" s="191"/>
      <c r="BE22" s="191"/>
      <c r="BF22" s="191"/>
      <c r="BG22" s="191"/>
      <c r="BH22" s="191"/>
      <c r="BI22" s="191"/>
      <c r="BJ22" s="191"/>
      <c r="BK22" s="191"/>
      <c r="BL22" s="191"/>
      <c r="BM22" s="191"/>
      <c r="BN22" s="191"/>
      <c r="BO22" s="191"/>
      <c r="BP22" s="191"/>
      <c r="BQ22" s="191"/>
      <c r="BR22" s="191"/>
      <c r="BS22" s="191"/>
      <c r="BT22" s="191"/>
      <c r="BU22" s="191"/>
      <c r="BV22" s="191"/>
      <c r="BW22" s="191"/>
      <c r="BX22" s="191"/>
      <c r="BY22" s="191"/>
      <c r="BZ22" s="191"/>
    </row>
    <row r="23" spans="1:111" ht="15.75" x14ac:dyDescent="0.25">
      <c r="A23" s="63" t="s">
        <v>23</v>
      </c>
      <c r="B23" s="64">
        <v>9.12105340866046</v>
      </c>
      <c r="C23" s="64">
        <v>9.2217508212132397</v>
      </c>
      <c r="D23" s="64">
        <v>8.8950619236013893</v>
      </c>
      <c r="E23" s="64">
        <v>8.5770714772491097</v>
      </c>
      <c r="F23" s="64">
        <v>8.5142972509238302</v>
      </c>
      <c r="G23" s="64">
        <v>8.3924497202263595</v>
      </c>
      <c r="H23" s="64">
        <v>7.9858062277788902</v>
      </c>
      <c r="I23" s="64">
        <v>7.7211486293745599</v>
      </c>
      <c r="J23" s="64">
        <v>7.9390149666435104</v>
      </c>
      <c r="K23" s="64">
        <v>7.9709209310674201</v>
      </c>
      <c r="L23" s="64">
        <v>8.0128980249993909</v>
      </c>
      <c r="M23" s="64">
        <v>8.2328133137644297</v>
      </c>
      <c r="N23" s="64">
        <v>8.3600728540287399</v>
      </c>
      <c r="O23" s="64">
        <v>8.6061919871085806</v>
      </c>
      <c r="P23" s="64">
        <v>8.7517675305236313</v>
      </c>
      <c r="Q23" s="180">
        <v>9.0975751815074108</v>
      </c>
      <c r="R23" s="180">
        <v>9.4392238895188711</v>
      </c>
      <c r="S23" s="180">
        <v>9.897661908300261</v>
      </c>
      <c r="T23" s="180">
        <v>9.8979746640004524</v>
      </c>
      <c r="U23" s="180">
        <v>10.133119945450851</v>
      </c>
      <c r="V23" s="180">
        <v>10.607210476845809</v>
      </c>
      <c r="W23" s="180">
        <v>10.610929945266236</v>
      </c>
      <c r="X23" s="180">
        <v>10.605257764350959</v>
      </c>
      <c r="Y23" s="180">
        <v>10.605927394214037</v>
      </c>
      <c r="Z23" s="180">
        <v>10.607245590049375</v>
      </c>
      <c r="AA23" s="180">
        <v>10.606168104610022</v>
      </c>
      <c r="AB23" s="180">
        <v>10.605586692693555</v>
      </c>
      <c r="AC23" s="180">
        <v>10.60671566294198</v>
      </c>
      <c r="AD23" s="180">
        <v>10.610721029575933</v>
      </c>
      <c r="AE23" s="180">
        <v>17.284836594876811</v>
      </c>
      <c r="AF23" s="180">
        <v>17.311337676909101</v>
      </c>
      <c r="AG23" s="180">
        <v>10.60896117467875</v>
      </c>
      <c r="AH23" s="180">
        <v>10.605741443420854</v>
      </c>
      <c r="AI23" s="180">
        <v>10.570966001805623</v>
      </c>
      <c r="AJ23" s="180">
        <v>10.570715749115434</v>
      </c>
      <c r="AK23" s="180">
        <v>10.570588548709621</v>
      </c>
      <c r="AL23" s="180">
        <v>10.570559964685547</v>
      </c>
      <c r="AM23" s="180">
        <f>IFERROR(VLOOKUP(A23,Обнов[],$A$1,FALSE),"-")</f>
        <v>10.570476404366515</v>
      </c>
      <c r="AN23" s="42"/>
      <c r="BD23" s="191"/>
      <c r="BE23" s="191"/>
      <c r="BF23" s="191"/>
      <c r="BG23" s="191"/>
      <c r="BH23" s="191"/>
      <c r="BI23" s="191"/>
      <c r="BJ23" s="191"/>
      <c r="BK23" s="191"/>
      <c r="BL23" s="191"/>
      <c r="BM23" s="191"/>
      <c r="BN23" s="191"/>
      <c r="BO23" s="191"/>
      <c r="BP23" s="191"/>
      <c r="BQ23" s="191"/>
      <c r="BR23" s="191"/>
      <c r="BS23" s="191"/>
      <c r="BT23" s="191"/>
      <c r="BU23" s="191"/>
      <c r="BV23" s="191"/>
      <c r="BW23" s="191"/>
      <c r="BX23" s="191"/>
      <c r="BY23" s="191"/>
      <c r="BZ23" s="191"/>
    </row>
    <row r="24" spans="1:111" ht="15.75" x14ac:dyDescent="0.25">
      <c r="A24" s="63" t="s">
        <v>22</v>
      </c>
      <c r="B24" s="64">
        <v>8.9067408248309299</v>
      </c>
      <c r="C24" s="64">
        <v>9.0354300655763193</v>
      </c>
      <c r="D24" s="64">
        <v>9.0993879266076103</v>
      </c>
      <c r="E24" s="64">
        <v>9.3912466564541894</v>
      </c>
      <c r="F24" s="64">
        <v>9.7986974608130897</v>
      </c>
      <c r="G24" s="64">
        <v>10.1593208679261</v>
      </c>
      <c r="H24" s="64">
        <v>10.5776128171712</v>
      </c>
      <c r="I24" s="64">
        <v>11.0396187376915</v>
      </c>
      <c r="J24" s="64">
        <v>11.511369028952601</v>
      </c>
      <c r="K24" s="64">
        <v>11.850307689140299</v>
      </c>
      <c r="L24" s="64">
        <v>12.1872159679699</v>
      </c>
      <c r="M24" s="64">
        <v>12.4373738025997</v>
      </c>
      <c r="N24" s="64">
        <v>12.7095613010792</v>
      </c>
      <c r="O24" s="64">
        <v>12.930530113844206</v>
      </c>
      <c r="P24" s="64">
        <v>13.102294100721505</v>
      </c>
      <c r="Q24" s="180">
        <v>13.264122713343699</v>
      </c>
      <c r="R24" s="180">
        <v>13.371933695831233</v>
      </c>
      <c r="S24" s="180">
        <v>13.448290717609099</v>
      </c>
      <c r="T24" s="180">
        <v>13.497074630777364</v>
      </c>
      <c r="U24" s="180">
        <v>13.515253930546832</v>
      </c>
      <c r="V24" s="180">
        <v>13.534445844963118</v>
      </c>
      <c r="W24" s="180">
        <v>13.561128714130048</v>
      </c>
      <c r="X24" s="180">
        <v>13.588019400808092</v>
      </c>
      <c r="Y24" s="180">
        <v>13.596354423752388</v>
      </c>
      <c r="Z24" s="180">
        <v>13.591562500883466</v>
      </c>
      <c r="AA24" s="180">
        <v>13.604566046218958</v>
      </c>
      <c r="AB24" s="180">
        <v>13.599736138492613</v>
      </c>
      <c r="AC24" s="180">
        <v>13.596686508946709</v>
      </c>
      <c r="AD24" s="180">
        <v>13.603853799039873</v>
      </c>
      <c r="AE24" s="180">
        <v>13.60820946463379</v>
      </c>
      <c r="AF24" s="180">
        <v>13.612333694406001</v>
      </c>
      <c r="AG24" s="180">
        <v>13.611850765303886</v>
      </c>
      <c r="AH24" s="180">
        <v>13.615477053608666</v>
      </c>
      <c r="AI24" s="180">
        <v>13.624522648434732</v>
      </c>
      <c r="AJ24" s="180">
        <v>13.63484861513607</v>
      </c>
      <c r="AK24" s="180">
        <v>13.620255028705817</v>
      </c>
      <c r="AL24" s="180">
        <v>13.367362413424479</v>
      </c>
      <c r="AM24" s="180">
        <f>IFERROR(VLOOKUP(A24,Обнов[],$A$1,FALSE),"-")</f>
        <v>13.09695693172095</v>
      </c>
      <c r="AN24" s="42"/>
      <c r="BD24" s="191"/>
      <c r="BE24" s="191"/>
      <c r="BF24" s="191"/>
      <c r="BG24" s="191"/>
      <c r="BH24" s="191"/>
      <c r="BI24" s="191"/>
      <c r="BJ24" s="191"/>
      <c r="BK24" s="191"/>
      <c r="BL24" s="191"/>
      <c r="BM24" s="191"/>
      <c r="BN24" s="191"/>
      <c r="BO24" s="191"/>
      <c r="BP24" s="191"/>
      <c r="BQ24" s="191"/>
      <c r="BR24" s="191"/>
      <c r="BS24" s="191"/>
      <c r="BT24" s="191"/>
      <c r="BU24" s="191"/>
      <c r="BV24" s="191"/>
      <c r="BW24" s="191"/>
      <c r="BX24" s="191"/>
      <c r="BY24" s="191"/>
      <c r="BZ24" s="191"/>
    </row>
    <row r="25" spans="1:111" ht="15.75" x14ac:dyDescent="0.25">
      <c r="A25" s="63" t="s">
        <v>24</v>
      </c>
      <c r="B25" s="64">
        <v>16.366523031548802</v>
      </c>
      <c r="C25" s="64">
        <v>16.059764085360499</v>
      </c>
      <c r="D25" s="64">
        <v>16.0389437047093</v>
      </c>
      <c r="E25" s="64">
        <v>16.041358684762901</v>
      </c>
      <c r="F25" s="64">
        <v>16.283588661786901</v>
      </c>
      <c r="G25" s="64">
        <v>16.463654457613199</v>
      </c>
      <c r="H25" s="64">
        <v>16.5947358986392</v>
      </c>
      <c r="I25" s="64">
        <v>16.728337808547099</v>
      </c>
      <c r="J25" s="64">
        <v>16.824627360923799</v>
      </c>
      <c r="K25" s="64">
        <v>16.864724463823801</v>
      </c>
      <c r="L25" s="64">
        <v>16.989315692925899</v>
      </c>
      <c r="M25" s="64">
        <v>17.1049780422853</v>
      </c>
      <c r="N25" s="64">
        <v>17.248278125637501</v>
      </c>
      <c r="O25" s="64">
        <v>17.405523074299634</v>
      </c>
      <c r="P25" s="64">
        <v>17.499955387088875</v>
      </c>
      <c r="Q25" s="180">
        <v>17.6649397919515</v>
      </c>
      <c r="R25" s="180">
        <v>17.938272204093312</v>
      </c>
      <c r="S25" s="180">
        <v>18.332720240611266</v>
      </c>
      <c r="T25" s="180">
        <v>18.476773568180082</v>
      </c>
      <c r="U25" s="180">
        <v>18.975677703917764</v>
      </c>
      <c r="V25" s="180">
        <v>19.719117914543588</v>
      </c>
      <c r="W25" s="180">
        <v>19.962265649308232</v>
      </c>
      <c r="X25" s="180">
        <v>20.142209492578747</v>
      </c>
      <c r="Y25" s="180">
        <v>20.332715799551259</v>
      </c>
      <c r="Z25" s="180">
        <v>20.667124077887323</v>
      </c>
      <c r="AA25" s="180">
        <v>21.131010928621791</v>
      </c>
      <c r="AB25" s="180">
        <v>21.379929704667529</v>
      </c>
      <c r="AC25" s="180">
        <v>27.087421773977287</v>
      </c>
      <c r="AD25" s="180">
        <v>27.593719678040177</v>
      </c>
      <c r="AE25" s="180">
        <v>28.145190183942251</v>
      </c>
      <c r="AF25" s="180">
        <v>29.021087970398899</v>
      </c>
      <c r="AG25" s="180">
        <v>29.810045375362783</v>
      </c>
      <c r="AH25" s="180">
        <v>29.839901116924207</v>
      </c>
      <c r="AI25" s="180">
        <v>28.898193760268736</v>
      </c>
      <c r="AJ25" s="180">
        <v>28.088619047603174</v>
      </c>
      <c r="AK25" s="180">
        <v>24.428200135723586</v>
      </c>
      <c r="AL25" s="180">
        <v>23.59619082175659</v>
      </c>
      <c r="AM25" s="180">
        <f>IFERROR(VLOOKUP(A25,Обнов[],$A$1,FALSE),"-")</f>
        <v>22.480498462513488</v>
      </c>
      <c r="AN25" s="42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1"/>
      <c r="BR25" s="191"/>
      <c r="BS25" s="191"/>
      <c r="BT25" s="191"/>
      <c r="BU25" s="191"/>
      <c r="BV25" s="191"/>
      <c r="BW25" s="191"/>
      <c r="BX25" s="191"/>
      <c r="BY25" s="191"/>
      <c r="BZ25" s="191"/>
    </row>
    <row r="26" spans="1:111" ht="15.75" x14ac:dyDescent="0.25">
      <c r="A26" s="66" t="s">
        <v>57</v>
      </c>
      <c r="B26" s="67">
        <v>12.083661004269899</v>
      </c>
      <c r="C26" s="67">
        <v>12.4364386276066</v>
      </c>
      <c r="D26" s="67">
        <v>12.355650369241101</v>
      </c>
      <c r="E26" s="67">
        <v>12.2706137869048</v>
      </c>
      <c r="F26" s="67">
        <v>12.288320031026</v>
      </c>
      <c r="G26" s="67">
        <v>12.203251964292299</v>
      </c>
      <c r="H26" s="67">
        <v>11.9306869882782</v>
      </c>
      <c r="I26" s="67">
        <v>11.8098617811868</v>
      </c>
      <c r="J26" s="67">
        <v>11.8357013066907</v>
      </c>
      <c r="K26" s="67">
        <v>11.826578517279801</v>
      </c>
      <c r="L26" s="67">
        <v>11.8669611640714</v>
      </c>
      <c r="M26" s="67">
        <v>11.882115139457101</v>
      </c>
      <c r="N26" s="67">
        <v>11.9002147757197</v>
      </c>
      <c r="O26" s="67">
        <v>11.831984771560407</v>
      </c>
      <c r="P26" s="67">
        <v>11.85987516463673</v>
      </c>
      <c r="Q26" s="181">
        <v>11.9272423857861</v>
      </c>
      <c r="R26" s="181">
        <v>12.182867926919522</v>
      </c>
      <c r="S26" s="181">
        <v>12.671389082382102</v>
      </c>
      <c r="T26" s="181">
        <v>12.77230527238876</v>
      </c>
      <c r="U26" s="181">
        <v>13.076078870089029</v>
      </c>
      <c r="V26" s="181">
        <v>13.556491947719589</v>
      </c>
      <c r="W26" s="181">
        <v>13.637166676066851</v>
      </c>
      <c r="X26" s="181">
        <v>13.721200720264726</v>
      </c>
      <c r="Y26" s="181">
        <v>13.612690320598379</v>
      </c>
      <c r="Z26" s="181">
        <v>13.696914274546828</v>
      </c>
      <c r="AA26" s="181">
        <v>13.777082117549339</v>
      </c>
      <c r="AB26" s="181">
        <v>13.905767286762659</v>
      </c>
      <c r="AC26" s="181">
        <v>15.826738456369212</v>
      </c>
      <c r="AD26" s="181">
        <v>15.678695547386894</v>
      </c>
      <c r="AE26" s="181">
        <v>15.799564535418071</v>
      </c>
      <c r="AF26" s="181">
        <v>15.929894339955601</v>
      </c>
      <c r="AG26" s="181">
        <v>16.052746544490507</v>
      </c>
      <c r="AH26" s="181">
        <v>16.136788484793637</v>
      </c>
      <c r="AI26" s="181">
        <v>16.167683197752293</v>
      </c>
      <c r="AJ26" s="181">
        <v>16.120182029469365</v>
      </c>
      <c r="AK26" s="181">
        <v>15.90703962819264</v>
      </c>
      <c r="AL26" s="181">
        <v>15.868048340459481</v>
      </c>
      <c r="AM26" s="181">
        <f>IFERROR(VLOOKUP(A26,Обнов[],$A$1,FALSE),"-")</f>
        <v>15.655890494276642</v>
      </c>
      <c r="AN26" s="42"/>
      <c r="BD26" s="191"/>
      <c r="BE26" s="191"/>
      <c r="BF26" s="191"/>
      <c r="BG26" s="191"/>
      <c r="BH26" s="191"/>
      <c r="BI26" s="191"/>
      <c r="BJ26" s="191"/>
      <c r="BK26" s="191"/>
      <c r="BL26" s="191"/>
      <c r="BM26" s="191"/>
      <c r="BN26" s="191"/>
      <c r="BO26" s="191"/>
      <c r="BP26" s="191"/>
      <c r="BQ26" s="191"/>
      <c r="BR26" s="191"/>
      <c r="BS26" s="191"/>
      <c r="BT26" s="191"/>
      <c r="BU26" s="191"/>
      <c r="BV26" s="191"/>
      <c r="BW26" s="191"/>
      <c r="BX26" s="191"/>
      <c r="BY26" s="191"/>
      <c r="BZ26" s="207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1742</v>
      </c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</row>
  </sheetData>
  <mergeCells count="4">
    <mergeCell ref="A2:F2"/>
    <mergeCell ref="A3:A4"/>
    <mergeCell ref="B3:AM3"/>
    <mergeCell ref="B1:AM1"/>
  </mergeCells>
  <pageMargins left="0.7" right="0.7" top="0.75" bottom="0.75" header="0.3" footer="0.3"/>
  <pageSetup paperSize="9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CF1F4"/>
    <pageSetUpPr fitToPage="1"/>
  </sheetPr>
  <dimension ref="A1:DG31"/>
  <sheetViews>
    <sheetView view="pageBreakPreview" zoomScale="115" zoomScaleNormal="90" zoomScaleSheetLayoutView="115" workbookViewId="0">
      <selection activeCell="AM5" sqref="AM5:AM25"/>
    </sheetView>
  </sheetViews>
  <sheetFormatPr defaultColWidth="9.140625" defaultRowHeight="15" outlineLevelCol="1" x14ac:dyDescent="0.25"/>
  <cols>
    <col min="1" max="1" width="25.855468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6" width="7.5703125" style="40" hidden="1" customWidth="1" outlineLevel="1" collapsed="1"/>
    <col min="17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5.710937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1" width="7.5703125" style="40" hidden="1" customWidth="1" outlineLevel="1"/>
    <col min="62" max="62" width="7.5703125" style="40" hidden="1" customWidth="1" outlineLevel="1" collapsed="1"/>
    <col min="63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272" width="9.140625" style="40"/>
    <col min="273" max="273" width="6" style="40" customWidth="1"/>
    <col min="274" max="274" width="26.7109375" style="40" customWidth="1"/>
    <col min="275" max="310" width="0" style="40" hidden="1" customWidth="1"/>
    <col min="311" max="322" width="9.140625" style="40" customWidth="1"/>
    <col min="323" max="323" width="8.42578125" style="40" customWidth="1"/>
    <col min="324" max="335" width="8.7109375" style="40" customWidth="1"/>
    <col min="336" max="528" width="9.140625" style="40"/>
    <col min="529" max="529" width="6" style="40" customWidth="1"/>
    <col min="530" max="530" width="26.7109375" style="40" customWidth="1"/>
    <col min="531" max="566" width="0" style="40" hidden="1" customWidth="1"/>
    <col min="567" max="578" width="9.140625" style="40" customWidth="1"/>
    <col min="579" max="579" width="8.42578125" style="40" customWidth="1"/>
    <col min="580" max="591" width="8.7109375" style="40" customWidth="1"/>
    <col min="592" max="784" width="9.140625" style="40"/>
    <col min="785" max="785" width="6" style="40" customWidth="1"/>
    <col min="786" max="786" width="26.7109375" style="40" customWidth="1"/>
    <col min="787" max="822" width="0" style="40" hidden="1" customWidth="1"/>
    <col min="823" max="834" width="9.140625" style="40" customWidth="1"/>
    <col min="835" max="835" width="8.42578125" style="40" customWidth="1"/>
    <col min="836" max="847" width="8.7109375" style="40" customWidth="1"/>
    <col min="848" max="1040" width="9.140625" style="40"/>
    <col min="1041" max="1041" width="6" style="40" customWidth="1"/>
    <col min="1042" max="1042" width="26.7109375" style="40" customWidth="1"/>
    <col min="1043" max="1078" width="0" style="40" hidden="1" customWidth="1"/>
    <col min="1079" max="1090" width="9.140625" style="40" customWidth="1"/>
    <col min="1091" max="1091" width="8.42578125" style="40" customWidth="1"/>
    <col min="1092" max="1103" width="8.7109375" style="40" customWidth="1"/>
    <col min="1104" max="1296" width="9.140625" style="40"/>
    <col min="1297" max="1297" width="6" style="40" customWidth="1"/>
    <col min="1298" max="1298" width="26.7109375" style="40" customWidth="1"/>
    <col min="1299" max="1334" width="0" style="40" hidden="1" customWidth="1"/>
    <col min="1335" max="1346" width="9.140625" style="40" customWidth="1"/>
    <col min="1347" max="1347" width="8.42578125" style="40" customWidth="1"/>
    <col min="1348" max="1359" width="8.7109375" style="40" customWidth="1"/>
    <col min="1360" max="1552" width="9.140625" style="40"/>
    <col min="1553" max="1553" width="6" style="40" customWidth="1"/>
    <col min="1554" max="1554" width="26.7109375" style="40" customWidth="1"/>
    <col min="1555" max="1590" width="0" style="40" hidden="1" customWidth="1"/>
    <col min="1591" max="1602" width="9.140625" style="40" customWidth="1"/>
    <col min="1603" max="1603" width="8.42578125" style="40" customWidth="1"/>
    <col min="1604" max="1615" width="8.7109375" style="40" customWidth="1"/>
    <col min="1616" max="1808" width="9.140625" style="40"/>
    <col min="1809" max="1809" width="6" style="40" customWidth="1"/>
    <col min="1810" max="1810" width="26.7109375" style="40" customWidth="1"/>
    <col min="1811" max="1846" width="0" style="40" hidden="1" customWidth="1"/>
    <col min="1847" max="1858" width="9.140625" style="40" customWidth="1"/>
    <col min="1859" max="1859" width="8.42578125" style="40" customWidth="1"/>
    <col min="1860" max="1871" width="8.7109375" style="40" customWidth="1"/>
    <col min="1872" max="2064" width="9.140625" style="40"/>
    <col min="2065" max="2065" width="6" style="40" customWidth="1"/>
    <col min="2066" max="2066" width="26.7109375" style="40" customWidth="1"/>
    <col min="2067" max="2102" width="0" style="40" hidden="1" customWidth="1"/>
    <col min="2103" max="2114" width="9.140625" style="40" customWidth="1"/>
    <col min="2115" max="2115" width="8.42578125" style="40" customWidth="1"/>
    <col min="2116" max="2127" width="8.7109375" style="40" customWidth="1"/>
    <col min="2128" max="2320" width="9.140625" style="40"/>
    <col min="2321" max="2321" width="6" style="40" customWidth="1"/>
    <col min="2322" max="2322" width="26.7109375" style="40" customWidth="1"/>
    <col min="2323" max="2358" width="0" style="40" hidden="1" customWidth="1"/>
    <col min="2359" max="2370" width="9.140625" style="40" customWidth="1"/>
    <col min="2371" max="2371" width="8.42578125" style="40" customWidth="1"/>
    <col min="2372" max="2383" width="8.7109375" style="40" customWidth="1"/>
    <col min="2384" max="2576" width="9.140625" style="40"/>
    <col min="2577" max="2577" width="6" style="40" customWidth="1"/>
    <col min="2578" max="2578" width="26.7109375" style="40" customWidth="1"/>
    <col min="2579" max="2614" width="0" style="40" hidden="1" customWidth="1"/>
    <col min="2615" max="2626" width="9.140625" style="40" customWidth="1"/>
    <col min="2627" max="2627" width="8.42578125" style="40" customWidth="1"/>
    <col min="2628" max="2639" width="8.7109375" style="40" customWidth="1"/>
    <col min="2640" max="2832" width="9.140625" style="40"/>
    <col min="2833" max="2833" width="6" style="40" customWidth="1"/>
    <col min="2834" max="2834" width="26.7109375" style="40" customWidth="1"/>
    <col min="2835" max="2870" width="0" style="40" hidden="1" customWidth="1"/>
    <col min="2871" max="2882" width="9.140625" style="40" customWidth="1"/>
    <col min="2883" max="2883" width="8.42578125" style="40" customWidth="1"/>
    <col min="2884" max="2895" width="8.7109375" style="40" customWidth="1"/>
    <col min="2896" max="3088" width="9.140625" style="40"/>
    <col min="3089" max="3089" width="6" style="40" customWidth="1"/>
    <col min="3090" max="3090" width="26.7109375" style="40" customWidth="1"/>
    <col min="3091" max="3126" width="0" style="40" hidden="1" customWidth="1"/>
    <col min="3127" max="3138" width="9.140625" style="40" customWidth="1"/>
    <col min="3139" max="3139" width="8.42578125" style="40" customWidth="1"/>
    <col min="3140" max="3151" width="8.7109375" style="40" customWidth="1"/>
    <col min="3152" max="3344" width="9.140625" style="40"/>
    <col min="3345" max="3345" width="6" style="40" customWidth="1"/>
    <col min="3346" max="3346" width="26.7109375" style="40" customWidth="1"/>
    <col min="3347" max="3382" width="0" style="40" hidden="1" customWidth="1"/>
    <col min="3383" max="3394" width="9.140625" style="40" customWidth="1"/>
    <col min="3395" max="3395" width="8.42578125" style="40" customWidth="1"/>
    <col min="3396" max="3407" width="8.7109375" style="40" customWidth="1"/>
    <col min="3408" max="3600" width="9.140625" style="40"/>
    <col min="3601" max="3601" width="6" style="40" customWidth="1"/>
    <col min="3602" max="3602" width="26.7109375" style="40" customWidth="1"/>
    <col min="3603" max="3638" width="0" style="40" hidden="1" customWidth="1"/>
    <col min="3639" max="3650" width="9.140625" style="40" customWidth="1"/>
    <col min="3651" max="3651" width="8.42578125" style="40" customWidth="1"/>
    <col min="3652" max="3663" width="8.7109375" style="40" customWidth="1"/>
    <col min="3664" max="3856" width="9.140625" style="40"/>
    <col min="3857" max="3857" width="6" style="40" customWidth="1"/>
    <col min="3858" max="3858" width="26.7109375" style="40" customWidth="1"/>
    <col min="3859" max="3894" width="0" style="40" hidden="1" customWidth="1"/>
    <col min="3895" max="3906" width="9.140625" style="40" customWidth="1"/>
    <col min="3907" max="3907" width="8.42578125" style="40" customWidth="1"/>
    <col min="3908" max="3919" width="8.7109375" style="40" customWidth="1"/>
    <col min="3920" max="4112" width="9.140625" style="40"/>
    <col min="4113" max="4113" width="6" style="40" customWidth="1"/>
    <col min="4114" max="4114" width="26.7109375" style="40" customWidth="1"/>
    <col min="4115" max="4150" width="0" style="40" hidden="1" customWidth="1"/>
    <col min="4151" max="4162" width="9.140625" style="40" customWidth="1"/>
    <col min="4163" max="4163" width="8.42578125" style="40" customWidth="1"/>
    <col min="4164" max="4175" width="8.7109375" style="40" customWidth="1"/>
    <col min="4176" max="4368" width="9.140625" style="40"/>
    <col min="4369" max="4369" width="6" style="40" customWidth="1"/>
    <col min="4370" max="4370" width="26.7109375" style="40" customWidth="1"/>
    <col min="4371" max="4406" width="0" style="40" hidden="1" customWidth="1"/>
    <col min="4407" max="4418" width="9.140625" style="40" customWidth="1"/>
    <col min="4419" max="4419" width="8.42578125" style="40" customWidth="1"/>
    <col min="4420" max="4431" width="8.7109375" style="40" customWidth="1"/>
    <col min="4432" max="4624" width="9.140625" style="40"/>
    <col min="4625" max="4625" width="6" style="40" customWidth="1"/>
    <col min="4626" max="4626" width="26.7109375" style="40" customWidth="1"/>
    <col min="4627" max="4662" width="0" style="40" hidden="1" customWidth="1"/>
    <col min="4663" max="4674" width="9.140625" style="40" customWidth="1"/>
    <col min="4675" max="4675" width="8.42578125" style="40" customWidth="1"/>
    <col min="4676" max="4687" width="8.7109375" style="40" customWidth="1"/>
    <col min="4688" max="4880" width="9.140625" style="40"/>
    <col min="4881" max="4881" width="6" style="40" customWidth="1"/>
    <col min="4882" max="4882" width="26.7109375" style="40" customWidth="1"/>
    <col min="4883" max="4918" width="0" style="40" hidden="1" customWidth="1"/>
    <col min="4919" max="4930" width="9.140625" style="40" customWidth="1"/>
    <col min="4931" max="4931" width="8.42578125" style="40" customWidth="1"/>
    <col min="4932" max="4943" width="8.7109375" style="40" customWidth="1"/>
    <col min="4944" max="5136" width="9.140625" style="40"/>
    <col min="5137" max="5137" width="6" style="40" customWidth="1"/>
    <col min="5138" max="5138" width="26.7109375" style="40" customWidth="1"/>
    <col min="5139" max="5174" width="0" style="40" hidden="1" customWidth="1"/>
    <col min="5175" max="5186" width="9.140625" style="40" customWidth="1"/>
    <col min="5187" max="5187" width="8.42578125" style="40" customWidth="1"/>
    <col min="5188" max="5199" width="8.7109375" style="40" customWidth="1"/>
    <col min="5200" max="5392" width="9.140625" style="40"/>
    <col min="5393" max="5393" width="6" style="40" customWidth="1"/>
    <col min="5394" max="5394" width="26.7109375" style="40" customWidth="1"/>
    <col min="5395" max="5430" width="0" style="40" hidden="1" customWidth="1"/>
    <col min="5431" max="5442" width="9.140625" style="40" customWidth="1"/>
    <col min="5443" max="5443" width="8.42578125" style="40" customWidth="1"/>
    <col min="5444" max="5455" width="8.7109375" style="40" customWidth="1"/>
    <col min="5456" max="5648" width="9.140625" style="40"/>
    <col min="5649" max="5649" width="6" style="40" customWidth="1"/>
    <col min="5650" max="5650" width="26.7109375" style="40" customWidth="1"/>
    <col min="5651" max="5686" width="0" style="40" hidden="1" customWidth="1"/>
    <col min="5687" max="5698" width="9.140625" style="40" customWidth="1"/>
    <col min="5699" max="5699" width="8.42578125" style="40" customWidth="1"/>
    <col min="5700" max="5711" width="8.7109375" style="40" customWidth="1"/>
    <col min="5712" max="5904" width="9.140625" style="40"/>
    <col min="5905" max="5905" width="6" style="40" customWidth="1"/>
    <col min="5906" max="5906" width="26.7109375" style="40" customWidth="1"/>
    <col min="5907" max="5942" width="0" style="40" hidden="1" customWidth="1"/>
    <col min="5943" max="5954" width="9.140625" style="40" customWidth="1"/>
    <col min="5955" max="5955" width="8.42578125" style="40" customWidth="1"/>
    <col min="5956" max="5967" width="8.7109375" style="40" customWidth="1"/>
    <col min="5968" max="6160" width="9.140625" style="40"/>
    <col min="6161" max="6161" width="6" style="40" customWidth="1"/>
    <col min="6162" max="6162" width="26.7109375" style="40" customWidth="1"/>
    <col min="6163" max="6198" width="0" style="40" hidden="1" customWidth="1"/>
    <col min="6199" max="6210" width="9.140625" style="40" customWidth="1"/>
    <col min="6211" max="6211" width="8.42578125" style="40" customWidth="1"/>
    <col min="6212" max="6223" width="8.7109375" style="40" customWidth="1"/>
    <col min="6224" max="6416" width="9.140625" style="40"/>
    <col min="6417" max="6417" width="6" style="40" customWidth="1"/>
    <col min="6418" max="6418" width="26.7109375" style="40" customWidth="1"/>
    <col min="6419" max="6454" width="0" style="40" hidden="1" customWidth="1"/>
    <col min="6455" max="6466" width="9.140625" style="40" customWidth="1"/>
    <col min="6467" max="6467" width="8.42578125" style="40" customWidth="1"/>
    <col min="6468" max="6479" width="8.7109375" style="40" customWidth="1"/>
    <col min="6480" max="6672" width="9.140625" style="40"/>
    <col min="6673" max="6673" width="6" style="40" customWidth="1"/>
    <col min="6674" max="6674" width="26.7109375" style="40" customWidth="1"/>
    <col min="6675" max="6710" width="0" style="40" hidden="1" customWidth="1"/>
    <col min="6711" max="6722" width="9.140625" style="40" customWidth="1"/>
    <col min="6723" max="6723" width="8.42578125" style="40" customWidth="1"/>
    <col min="6724" max="6735" width="8.7109375" style="40" customWidth="1"/>
    <col min="6736" max="6928" width="9.140625" style="40"/>
    <col min="6929" max="6929" width="6" style="40" customWidth="1"/>
    <col min="6930" max="6930" width="26.7109375" style="40" customWidth="1"/>
    <col min="6931" max="6966" width="0" style="40" hidden="1" customWidth="1"/>
    <col min="6967" max="6978" width="9.140625" style="40" customWidth="1"/>
    <col min="6979" max="6979" width="8.42578125" style="40" customWidth="1"/>
    <col min="6980" max="6991" width="8.7109375" style="40" customWidth="1"/>
    <col min="6992" max="7184" width="9.140625" style="40"/>
    <col min="7185" max="7185" width="6" style="40" customWidth="1"/>
    <col min="7186" max="7186" width="26.7109375" style="40" customWidth="1"/>
    <col min="7187" max="7222" width="0" style="40" hidden="1" customWidth="1"/>
    <col min="7223" max="7234" width="9.140625" style="40" customWidth="1"/>
    <col min="7235" max="7235" width="8.42578125" style="40" customWidth="1"/>
    <col min="7236" max="7247" width="8.7109375" style="40" customWidth="1"/>
    <col min="7248" max="7440" width="9.140625" style="40"/>
    <col min="7441" max="7441" width="6" style="40" customWidth="1"/>
    <col min="7442" max="7442" width="26.7109375" style="40" customWidth="1"/>
    <col min="7443" max="7478" width="0" style="40" hidden="1" customWidth="1"/>
    <col min="7479" max="7490" width="9.140625" style="40" customWidth="1"/>
    <col min="7491" max="7491" width="8.42578125" style="40" customWidth="1"/>
    <col min="7492" max="7503" width="8.7109375" style="40" customWidth="1"/>
    <col min="7504" max="7696" width="9.140625" style="40"/>
    <col min="7697" max="7697" width="6" style="40" customWidth="1"/>
    <col min="7698" max="7698" width="26.7109375" style="40" customWidth="1"/>
    <col min="7699" max="7734" width="0" style="40" hidden="1" customWidth="1"/>
    <col min="7735" max="7746" width="9.140625" style="40" customWidth="1"/>
    <col min="7747" max="7747" width="8.42578125" style="40" customWidth="1"/>
    <col min="7748" max="7759" width="8.7109375" style="40" customWidth="1"/>
    <col min="7760" max="7952" width="9.140625" style="40"/>
    <col min="7953" max="7953" width="6" style="40" customWidth="1"/>
    <col min="7954" max="7954" width="26.7109375" style="40" customWidth="1"/>
    <col min="7955" max="7990" width="0" style="40" hidden="1" customWidth="1"/>
    <col min="7991" max="8002" width="9.140625" style="40" customWidth="1"/>
    <col min="8003" max="8003" width="8.42578125" style="40" customWidth="1"/>
    <col min="8004" max="8015" width="8.7109375" style="40" customWidth="1"/>
    <col min="8016" max="8208" width="9.140625" style="40"/>
    <col min="8209" max="8209" width="6" style="40" customWidth="1"/>
    <col min="8210" max="8210" width="26.7109375" style="40" customWidth="1"/>
    <col min="8211" max="8246" width="0" style="40" hidden="1" customWidth="1"/>
    <col min="8247" max="8258" width="9.140625" style="40" customWidth="1"/>
    <col min="8259" max="8259" width="8.42578125" style="40" customWidth="1"/>
    <col min="8260" max="8271" width="8.7109375" style="40" customWidth="1"/>
    <col min="8272" max="8464" width="9.140625" style="40"/>
    <col min="8465" max="8465" width="6" style="40" customWidth="1"/>
    <col min="8466" max="8466" width="26.7109375" style="40" customWidth="1"/>
    <col min="8467" max="8502" width="0" style="40" hidden="1" customWidth="1"/>
    <col min="8503" max="8514" width="9.140625" style="40" customWidth="1"/>
    <col min="8515" max="8515" width="8.42578125" style="40" customWidth="1"/>
    <col min="8516" max="8527" width="8.7109375" style="40" customWidth="1"/>
    <col min="8528" max="8720" width="9.140625" style="40"/>
    <col min="8721" max="8721" width="6" style="40" customWidth="1"/>
    <col min="8722" max="8722" width="26.7109375" style="40" customWidth="1"/>
    <col min="8723" max="8758" width="0" style="40" hidden="1" customWidth="1"/>
    <col min="8759" max="8770" width="9.140625" style="40" customWidth="1"/>
    <col min="8771" max="8771" width="8.42578125" style="40" customWidth="1"/>
    <col min="8772" max="8783" width="8.7109375" style="40" customWidth="1"/>
    <col min="8784" max="8976" width="9.140625" style="40"/>
    <col min="8977" max="8977" width="6" style="40" customWidth="1"/>
    <col min="8978" max="8978" width="26.7109375" style="40" customWidth="1"/>
    <col min="8979" max="9014" width="0" style="40" hidden="1" customWidth="1"/>
    <col min="9015" max="9026" width="9.140625" style="40" customWidth="1"/>
    <col min="9027" max="9027" width="8.42578125" style="40" customWidth="1"/>
    <col min="9028" max="9039" width="8.7109375" style="40" customWidth="1"/>
    <col min="9040" max="9232" width="9.140625" style="40"/>
    <col min="9233" max="9233" width="6" style="40" customWidth="1"/>
    <col min="9234" max="9234" width="26.7109375" style="40" customWidth="1"/>
    <col min="9235" max="9270" width="0" style="40" hidden="1" customWidth="1"/>
    <col min="9271" max="9282" width="9.140625" style="40" customWidth="1"/>
    <col min="9283" max="9283" width="8.42578125" style="40" customWidth="1"/>
    <col min="9284" max="9295" width="8.7109375" style="40" customWidth="1"/>
    <col min="9296" max="9488" width="9.140625" style="40"/>
    <col min="9489" max="9489" width="6" style="40" customWidth="1"/>
    <col min="9490" max="9490" width="26.7109375" style="40" customWidth="1"/>
    <col min="9491" max="9526" width="0" style="40" hidden="1" customWidth="1"/>
    <col min="9527" max="9538" width="9.140625" style="40" customWidth="1"/>
    <col min="9539" max="9539" width="8.42578125" style="40" customWidth="1"/>
    <col min="9540" max="9551" width="8.7109375" style="40" customWidth="1"/>
    <col min="9552" max="9744" width="9.140625" style="40"/>
    <col min="9745" max="9745" width="6" style="40" customWidth="1"/>
    <col min="9746" max="9746" width="26.7109375" style="40" customWidth="1"/>
    <col min="9747" max="9782" width="0" style="40" hidden="1" customWidth="1"/>
    <col min="9783" max="9794" width="9.140625" style="40" customWidth="1"/>
    <col min="9795" max="9795" width="8.42578125" style="40" customWidth="1"/>
    <col min="9796" max="9807" width="8.7109375" style="40" customWidth="1"/>
    <col min="9808" max="10000" width="9.140625" style="40"/>
    <col min="10001" max="10001" width="6" style="40" customWidth="1"/>
    <col min="10002" max="10002" width="26.7109375" style="40" customWidth="1"/>
    <col min="10003" max="10038" width="0" style="40" hidden="1" customWidth="1"/>
    <col min="10039" max="10050" width="9.140625" style="40" customWidth="1"/>
    <col min="10051" max="10051" width="8.42578125" style="40" customWidth="1"/>
    <col min="10052" max="10063" width="8.7109375" style="40" customWidth="1"/>
    <col min="10064" max="10256" width="9.140625" style="40"/>
    <col min="10257" max="10257" width="6" style="40" customWidth="1"/>
    <col min="10258" max="10258" width="26.7109375" style="40" customWidth="1"/>
    <col min="10259" max="10294" width="0" style="40" hidden="1" customWidth="1"/>
    <col min="10295" max="10306" width="9.140625" style="40" customWidth="1"/>
    <col min="10307" max="10307" width="8.42578125" style="40" customWidth="1"/>
    <col min="10308" max="10319" width="8.7109375" style="40" customWidth="1"/>
    <col min="10320" max="10512" width="9.140625" style="40"/>
    <col min="10513" max="10513" width="6" style="40" customWidth="1"/>
    <col min="10514" max="10514" width="26.7109375" style="40" customWidth="1"/>
    <col min="10515" max="10550" width="0" style="40" hidden="1" customWidth="1"/>
    <col min="10551" max="10562" width="9.140625" style="40" customWidth="1"/>
    <col min="10563" max="10563" width="8.42578125" style="40" customWidth="1"/>
    <col min="10564" max="10575" width="8.7109375" style="40" customWidth="1"/>
    <col min="10576" max="10768" width="9.140625" style="40"/>
    <col min="10769" max="10769" width="6" style="40" customWidth="1"/>
    <col min="10770" max="10770" width="26.7109375" style="40" customWidth="1"/>
    <col min="10771" max="10806" width="0" style="40" hidden="1" customWidth="1"/>
    <col min="10807" max="10818" width="9.140625" style="40" customWidth="1"/>
    <col min="10819" max="10819" width="8.42578125" style="40" customWidth="1"/>
    <col min="10820" max="10831" width="8.7109375" style="40" customWidth="1"/>
    <col min="10832" max="11024" width="9.140625" style="40"/>
    <col min="11025" max="11025" width="6" style="40" customWidth="1"/>
    <col min="11026" max="11026" width="26.7109375" style="40" customWidth="1"/>
    <col min="11027" max="11062" width="0" style="40" hidden="1" customWidth="1"/>
    <col min="11063" max="11074" width="9.140625" style="40" customWidth="1"/>
    <col min="11075" max="11075" width="8.42578125" style="40" customWidth="1"/>
    <col min="11076" max="11087" width="8.7109375" style="40" customWidth="1"/>
    <col min="11088" max="11280" width="9.140625" style="40"/>
    <col min="11281" max="11281" width="6" style="40" customWidth="1"/>
    <col min="11282" max="11282" width="26.7109375" style="40" customWidth="1"/>
    <col min="11283" max="11318" width="0" style="40" hidden="1" customWidth="1"/>
    <col min="11319" max="11330" width="9.140625" style="40" customWidth="1"/>
    <col min="11331" max="11331" width="8.42578125" style="40" customWidth="1"/>
    <col min="11332" max="11343" width="8.7109375" style="40" customWidth="1"/>
    <col min="11344" max="11536" width="9.140625" style="40"/>
    <col min="11537" max="11537" width="6" style="40" customWidth="1"/>
    <col min="11538" max="11538" width="26.7109375" style="40" customWidth="1"/>
    <col min="11539" max="11574" width="0" style="40" hidden="1" customWidth="1"/>
    <col min="11575" max="11586" width="9.140625" style="40" customWidth="1"/>
    <col min="11587" max="11587" width="8.42578125" style="40" customWidth="1"/>
    <col min="11588" max="11599" width="8.7109375" style="40" customWidth="1"/>
    <col min="11600" max="11792" width="9.140625" style="40"/>
    <col min="11793" max="11793" width="6" style="40" customWidth="1"/>
    <col min="11794" max="11794" width="26.7109375" style="40" customWidth="1"/>
    <col min="11795" max="11830" width="0" style="40" hidden="1" customWidth="1"/>
    <col min="11831" max="11842" width="9.140625" style="40" customWidth="1"/>
    <col min="11843" max="11843" width="8.42578125" style="40" customWidth="1"/>
    <col min="11844" max="11855" width="8.7109375" style="40" customWidth="1"/>
    <col min="11856" max="12048" width="9.140625" style="40"/>
    <col min="12049" max="12049" width="6" style="40" customWidth="1"/>
    <col min="12050" max="12050" width="26.7109375" style="40" customWidth="1"/>
    <col min="12051" max="12086" width="0" style="40" hidden="1" customWidth="1"/>
    <col min="12087" max="12098" width="9.140625" style="40" customWidth="1"/>
    <col min="12099" max="12099" width="8.42578125" style="40" customWidth="1"/>
    <col min="12100" max="12111" width="8.7109375" style="40" customWidth="1"/>
    <col min="12112" max="12304" width="9.140625" style="40"/>
    <col min="12305" max="12305" width="6" style="40" customWidth="1"/>
    <col min="12306" max="12306" width="26.7109375" style="40" customWidth="1"/>
    <col min="12307" max="12342" width="0" style="40" hidden="1" customWidth="1"/>
    <col min="12343" max="12354" width="9.140625" style="40" customWidth="1"/>
    <col min="12355" max="12355" width="8.42578125" style="40" customWidth="1"/>
    <col min="12356" max="12367" width="8.7109375" style="40" customWidth="1"/>
    <col min="12368" max="12560" width="9.140625" style="40"/>
    <col min="12561" max="12561" width="6" style="40" customWidth="1"/>
    <col min="12562" max="12562" width="26.7109375" style="40" customWidth="1"/>
    <col min="12563" max="12598" width="0" style="40" hidden="1" customWidth="1"/>
    <col min="12599" max="12610" width="9.140625" style="40" customWidth="1"/>
    <col min="12611" max="12611" width="8.42578125" style="40" customWidth="1"/>
    <col min="12612" max="12623" width="8.7109375" style="40" customWidth="1"/>
    <col min="12624" max="12816" width="9.140625" style="40"/>
    <col min="12817" max="12817" width="6" style="40" customWidth="1"/>
    <col min="12818" max="12818" width="26.7109375" style="40" customWidth="1"/>
    <col min="12819" max="12854" width="0" style="40" hidden="1" customWidth="1"/>
    <col min="12855" max="12866" width="9.140625" style="40" customWidth="1"/>
    <col min="12867" max="12867" width="8.42578125" style="40" customWidth="1"/>
    <col min="12868" max="12879" width="8.7109375" style="40" customWidth="1"/>
    <col min="12880" max="13072" width="9.140625" style="40"/>
    <col min="13073" max="13073" width="6" style="40" customWidth="1"/>
    <col min="13074" max="13074" width="26.7109375" style="40" customWidth="1"/>
    <col min="13075" max="13110" width="0" style="40" hidden="1" customWidth="1"/>
    <col min="13111" max="13122" width="9.140625" style="40" customWidth="1"/>
    <col min="13123" max="13123" width="8.42578125" style="40" customWidth="1"/>
    <col min="13124" max="13135" width="8.7109375" style="40" customWidth="1"/>
    <col min="13136" max="13328" width="9.140625" style="40"/>
    <col min="13329" max="13329" width="6" style="40" customWidth="1"/>
    <col min="13330" max="13330" width="26.7109375" style="40" customWidth="1"/>
    <col min="13331" max="13366" width="0" style="40" hidden="1" customWidth="1"/>
    <col min="13367" max="13378" width="9.140625" style="40" customWidth="1"/>
    <col min="13379" max="13379" width="8.42578125" style="40" customWidth="1"/>
    <col min="13380" max="13391" width="8.7109375" style="40" customWidth="1"/>
    <col min="13392" max="13584" width="9.140625" style="40"/>
    <col min="13585" max="13585" width="6" style="40" customWidth="1"/>
    <col min="13586" max="13586" width="26.7109375" style="40" customWidth="1"/>
    <col min="13587" max="13622" width="0" style="40" hidden="1" customWidth="1"/>
    <col min="13623" max="13634" width="9.140625" style="40" customWidth="1"/>
    <col min="13635" max="13635" width="8.42578125" style="40" customWidth="1"/>
    <col min="13636" max="13647" width="8.7109375" style="40" customWidth="1"/>
    <col min="13648" max="13840" width="9.140625" style="40"/>
    <col min="13841" max="13841" width="6" style="40" customWidth="1"/>
    <col min="13842" max="13842" width="26.7109375" style="40" customWidth="1"/>
    <col min="13843" max="13878" width="0" style="40" hidden="1" customWidth="1"/>
    <col min="13879" max="13890" width="9.140625" style="40" customWidth="1"/>
    <col min="13891" max="13891" width="8.42578125" style="40" customWidth="1"/>
    <col min="13892" max="13903" width="8.7109375" style="40" customWidth="1"/>
    <col min="13904" max="14096" width="9.140625" style="40"/>
    <col min="14097" max="14097" width="6" style="40" customWidth="1"/>
    <col min="14098" max="14098" width="26.7109375" style="40" customWidth="1"/>
    <col min="14099" max="14134" width="0" style="40" hidden="1" customWidth="1"/>
    <col min="14135" max="14146" width="9.140625" style="40" customWidth="1"/>
    <col min="14147" max="14147" width="8.42578125" style="40" customWidth="1"/>
    <col min="14148" max="14159" width="8.7109375" style="40" customWidth="1"/>
    <col min="14160" max="14352" width="9.140625" style="40"/>
    <col min="14353" max="14353" width="6" style="40" customWidth="1"/>
    <col min="14354" max="14354" width="26.7109375" style="40" customWidth="1"/>
    <col min="14355" max="14390" width="0" style="40" hidden="1" customWidth="1"/>
    <col min="14391" max="14402" width="9.140625" style="40" customWidth="1"/>
    <col min="14403" max="14403" width="8.42578125" style="40" customWidth="1"/>
    <col min="14404" max="14415" width="8.7109375" style="40" customWidth="1"/>
    <col min="14416" max="14608" width="9.140625" style="40"/>
    <col min="14609" max="14609" width="6" style="40" customWidth="1"/>
    <col min="14610" max="14610" width="26.7109375" style="40" customWidth="1"/>
    <col min="14611" max="14646" width="0" style="40" hidden="1" customWidth="1"/>
    <col min="14647" max="14658" width="9.140625" style="40" customWidth="1"/>
    <col min="14659" max="14659" width="8.42578125" style="40" customWidth="1"/>
    <col min="14660" max="14671" width="8.7109375" style="40" customWidth="1"/>
    <col min="14672" max="14864" width="9.140625" style="40"/>
    <col min="14865" max="14865" width="6" style="40" customWidth="1"/>
    <col min="14866" max="14866" width="26.7109375" style="40" customWidth="1"/>
    <col min="14867" max="14902" width="0" style="40" hidden="1" customWidth="1"/>
    <col min="14903" max="14914" width="9.140625" style="40" customWidth="1"/>
    <col min="14915" max="14915" width="8.42578125" style="40" customWidth="1"/>
    <col min="14916" max="14927" width="8.7109375" style="40" customWidth="1"/>
    <col min="14928" max="15120" width="9.140625" style="40"/>
    <col min="15121" max="15121" width="6" style="40" customWidth="1"/>
    <col min="15122" max="15122" width="26.7109375" style="40" customWidth="1"/>
    <col min="15123" max="15158" width="0" style="40" hidden="1" customWidth="1"/>
    <col min="15159" max="15170" width="9.140625" style="40" customWidth="1"/>
    <col min="15171" max="15171" width="8.42578125" style="40" customWidth="1"/>
    <col min="15172" max="15183" width="8.7109375" style="40" customWidth="1"/>
    <col min="15184" max="15376" width="9.140625" style="40"/>
    <col min="15377" max="15377" width="6" style="40" customWidth="1"/>
    <col min="15378" max="15378" width="26.7109375" style="40" customWidth="1"/>
    <col min="15379" max="15414" width="0" style="40" hidden="1" customWidth="1"/>
    <col min="15415" max="15426" width="9.140625" style="40" customWidth="1"/>
    <col min="15427" max="15427" width="8.42578125" style="40" customWidth="1"/>
    <col min="15428" max="15439" width="8.7109375" style="40" customWidth="1"/>
    <col min="15440" max="15632" width="9.140625" style="40"/>
    <col min="15633" max="15633" width="6" style="40" customWidth="1"/>
    <col min="15634" max="15634" width="26.7109375" style="40" customWidth="1"/>
    <col min="15635" max="15670" width="0" style="40" hidden="1" customWidth="1"/>
    <col min="15671" max="15682" width="9.140625" style="40" customWidth="1"/>
    <col min="15683" max="15683" width="8.42578125" style="40" customWidth="1"/>
    <col min="15684" max="15695" width="8.7109375" style="40" customWidth="1"/>
    <col min="15696" max="15888" width="9.140625" style="40"/>
    <col min="15889" max="15889" width="6" style="40" customWidth="1"/>
    <col min="15890" max="15890" width="26.7109375" style="40" customWidth="1"/>
    <col min="15891" max="15926" width="0" style="40" hidden="1" customWidth="1"/>
    <col min="15927" max="15938" width="9.140625" style="40" customWidth="1"/>
    <col min="15939" max="15939" width="8.42578125" style="40" customWidth="1"/>
    <col min="15940" max="15951" width="8.7109375" style="40" customWidth="1"/>
    <col min="15952" max="16144" width="9.140625" style="40"/>
    <col min="16145" max="16145" width="6" style="40" customWidth="1"/>
    <col min="16146" max="16146" width="26.7109375" style="40" customWidth="1"/>
    <col min="16147" max="16182" width="0" style="40" hidden="1" customWidth="1"/>
    <col min="16183" max="16194" width="9.140625" style="40" customWidth="1"/>
    <col min="16195" max="16195" width="8.42578125" style="40" customWidth="1"/>
    <col min="16196" max="16207" width="8.7109375" style="40" customWidth="1"/>
    <col min="16208" max="16384" width="9.140625" style="40"/>
  </cols>
  <sheetData>
    <row r="1" spans="1:82" ht="19.149999999999999" customHeight="1" x14ac:dyDescent="0.25">
      <c r="A1" s="49">
        <v>25</v>
      </c>
      <c r="B1" s="273" t="s">
        <v>63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82" ht="15" customHeight="1" x14ac:dyDescent="0.25">
      <c r="A2" s="274">
        <v>27</v>
      </c>
      <c r="B2" s="274"/>
      <c r="C2" s="275"/>
      <c r="D2" s="275"/>
      <c r="E2" s="275"/>
      <c r="F2" s="275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2" ht="19.899999999999999" customHeight="1" x14ac:dyDescent="0.25">
      <c r="A3" s="277" t="s">
        <v>0</v>
      </c>
      <c r="B3" s="279" t="s">
        <v>65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1"/>
      <c r="AO3" s="282" t="s">
        <v>66</v>
      </c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  <c r="BI3" s="282"/>
      <c r="BJ3" s="282"/>
      <c r="BK3" s="282"/>
      <c r="BL3" s="282"/>
      <c r="BM3" s="282"/>
      <c r="BN3" s="282"/>
      <c r="BO3" s="282"/>
      <c r="BP3" s="282"/>
      <c r="BQ3" s="282"/>
      <c r="BR3" s="282"/>
      <c r="BS3" s="282"/>
      <c r="BT3" s="282"/>
      <c r="BU3" s="282"/>
      <c r="BV3" s="282"/>
      <c r="BW3" s="282"/>
      <c r="BX3" s="282"/>
      <c r="BY3" s="282"/>
      <c r="BZ3" s="282"/>
    </row>
    <row r="4" spans="1:82" s="80" customFormat="1" ht="12" x14ac:dyDescent="0.2">
      <c r="A4" s="278"/>
      <c r="B4" s="108" t="s">
        <v>55</v>
      </c>
      <c r="C4" s="108" t="s">
        <v>35</v>
      </c>
      <c r="D4" s="109" t="s">
        <v>36</v>
      </c>
      <c r="E4" s="109" t="s">
        <v>37</v>
      </c>
      <c r="F4" s="109" t="s">
        <v>38</v>
      </c>
      <c r="G4" s="109" t="s">
        <v>39</v>
      </c>
      <c r="H4" s="156" t="s">
        <v>40</v>
      </c>
      <c r="I4" s="156" t="s">
        <v>41</v>
      </c>
      <c r="J4" s="156" t="s">
        <v>42</v>
      </c>
      <c r="K4" s="156" t="s">
        <v>43</v>
      </c>
      <c r="L4" s="156" t="s">
        <v>44</v>
      </c>
      <c r="M4" s="156" t="s">
        <v>45</v>
      </c>
      <c r="N4" s="156" t="s">
        <v>34</v>
      </c>
      <c r="O4" s="156" t="s">
        <v>89</v>
      </c>
      <c r="P4" s="156" t="s">
        <v>103</v>
      </c>
      <c r="Q4" s="156" t="s">
        <v>104</v>
      </c>
      <c r="R4" s="156" t="s">
        <v>38</v>
      </c>
      <c r="S4" s="109" t="str">
        <f>КРЕДИТЫ!T59</f>
        <v>май.21</v>
      </c>
      <c r="T4" s="109" t="s">
        <v>107</v>
      </c>
      <c r="U4" s="109" t="s">
        <v>108</v>
      </c>
      <c r="V4" s="109" t="s">
        <v>109</v>
      </c>
      <c r="W4" s="109" t="s">
        <v>111</v>
      </c>
      <c r="X4" s="109" t="s">
        <v>112</v>
      </c>
      <c r="Y4" s="109" t="s">
        <v>113</v>
      </c>
      <c r="Z4" s="109" t="s">
        <v>114</v>
      </c>
      <c r="AA4" s="109" t="s">
        <v>115</v>
      </c>
      <c r="AB4" s="109" t="s">
        <v>117</v>
      </c>
      <c r="AC4" s="109" t="s">
        <v>118</v>
      </c>
      <c r="AD4" s="109" t="s">
        <v>119</v>
      </c>
      <c r="AE4" s="109" t="s">
        <v>122</v>
      </c>
      <c r="AF4" s="109" t="s">
        <v>130</v>
      </c>
      <c r="AG4" s="109" t="s">
        <v>133</v>
      </c>
      <c r="AH4" s="109" t="s">
        <v>174</v>
      </c>
      <c r="AI4" s="109" t="s">
        <v>175</v>
      </c>
      <c r="AJ4" s="109" t="s">
        <v>176</v>
      </c>
      <c r="AK4" s="109" t="s">
        <v>177</v>
      </c>
      <c r="AL4" s="109" t="s">
        <v>184</v>
      </c>
      <c r="AM4" s="109" t="str">
        <f>КРЕДИТЫ!AN59</f>
        <v>янв.23</v>
      </c>
      <c r="AO4" s="114" t="s">
        <v>55</v>
      </c>
      <c r="AP4" s="114" t="s">
        <v>35</v>
      </c>
      <c r="AQ4" s="114" t="s">
        <v>36</v>
      </c>
      <c r="AR4" s="114" t="s">
        <v>37</v>
      </c>
      <c r="AS4" s="114" t="s">
        <v>38</v>
      </c>
      <c r="AT4" s="114" t="s">
        <v>39</v>
      </c>
      <c r="AU4" s="114" t="s">
        <v>40</v>
      </c>
      <c r="AV4" s="114" t="s">
        <v>41</v>
      </c>
      <c r="AW4" s="114" t="s">
        <v>42</v>
      </c>
      <c r="AX4" s="114" t="s">
        <v>43</v>
      </c>
      <c r="AY4" s="114" t="s">
        <v>44</v>
      </c>
      <c r="AZ4" s="114" t="s">
        <v>45</v>
      </c>
      <c r="BA4" s="114" t="s">
        <v>34</v>
      </c>
      <c r="BB4" s="114" t="s">
        <v>89</v>
      </c>
      <c r="BC4" s="114" t="str">
        <f>КРЕДИТЫ!Q59</f>
        <v>фев.21</v>
      </c>
      <c r="BD4" s="114" t="str">
        <f>КРЕДИТЫ!R59</f>
        <v>мар.21</v>
      </c>
      <c r="BE4" s="114" t="str">
        <f>КРЕДИТЫ!S59</f>
        <v>апр.21</v>
      </c>
      <c r="BF4" s="114" t="str">
        <f>КРЕДИТЫ!T59</f>
        <v>май.21</v>
      </c>
      <c r="BG4" s="114" t="s">
        <v>107</v>
      </c>
      <c r="BH4" s="114" t="s">
        <v>108</v>
      </c>
      <c r="BI4" s="114" t="s">
        <v>109</v>
      </c>
      <c r="BJ4" s="114" t="s">
        <v>111</v>
      </c>
      <c r="BK4" s="114" t="s">
        <v>112</v>
      </c>
      <c r="BL4" s="114" t="s">
        <v>113</v>
      </c>
      <c r="BM4" s="114" t="s">
        <v>114</v>
      </c>
      <c r="BN4" s="114" t="s">
        <v>115</v>
      </c>
      <c r="BO4" s="114" t="s">
        <v>117</v>
      </c>
      <c r="BP4" s="114" t="s">
        <v>118</v>
      </c>
      <c r="BQ4" s="114" t="s">
        <v>119</v>
      </c>
      <c r="BR4" s="114" t="s">
        <v>122</v>
      </c>
      <c r="BS4" s="114" t="s">
        <v>130</v>
      </c>
      <c r="BT4" s="114" t="s">
        <v>133</v>
      </c>
      <c r="BU4" s="114" t="s">
        <v>174</v>
      </c>
      <c r="BV4" s="114" t="s">
        <v>175</v>
      </c>
      <c r="BW4" s="114" t="s">
        <v>176</v>
      </c>
      <c r="BX4" s="114" t="s">
        <v>177</v>
      </c>
      <c r="BY4" s="114" t="s">
        <v>184</v>
      </c>
      <c r="BZ4" s="114" t="str">
        <f>КРЕДИТЫ!AN59</f>
        <v>янв.23</v>
      </c>
    </row>
    <row r="5" spans="1:82" ht="15.75" x14ac:dyDescent="0.25">
      <c r="A5" s="51" t="s">
        <v>5</v>
      </c>
      <c r="B5" s="52">
        <v>9.8532076464812501</v>
      </c>
      <c r="C5" s="52">
        <v>10.142180660812</v>
      </c>
      <c r="D5" s="52">
        <v>9.8330285278824796</v>
      </c>
      <c r="E5" s="52">
        <v>10.341171943489</v>
      </c>
      <c r="F5" s="52">
        <v>10.6290540630048</v>
      </c>
      <c r="G5" s="52">
        <v>10.737039331625301</v>
      </c>
      <c r="H5" s="52">
        <v>9.9565397126173796</v>
      </c>
      <c r="I5" s="52">
        <v>9.8189553760167403</v>
      </c>
      <c r="J5" s="52">
        <v>9.5021246690801107</v>
      </c>
      <c r="K5" s="52">
        <v>9.7768705812968797</v>
      </c>
      <c r="L5" s="52">
        <v>10.395898518571601</v>
      </c>
      <c r="M5" s="52">
        <v>9.7297042178600996</v>
      </c>
      <c r="N5" s="52">
        <v>10.023998446617359</v>
      </c>
      <c r="O5" s="52">
        <v>10.573934611562228</v>
      </c>
      <c r="P5" s="52">
        <v>10.132711061762093</v>
      </c>
      <c r="Q5" s="185">
        <v>11.1844653430988</v>
      </c>
      <c r="R5" s="185">
        <v>11.311347487698212</v>
      </c>
      <c r="S5" s="185">
        <v>11.548554537467911</v>
      </c>
      <c r="T5" s="185">
        <v>12.176358765855417</v>
      </c>
      <c r="U5" s="185">
        <v>12.234204055782183</v>
      </c>
      <c r="V5" s="185">
        <v>12.693266501003674</v>
      </c>
      <c r="W5" s="185">
        <v>13.001206559162446</v>
      </c>
      <c r="X5" s="185">
        <v>13.111906811226939</v>
      </c>
      <c r="Y5" s="185">
        <v>12.873315373550259</v>
      </c>
      <c r="Z5" s="185">
        <v>12.761596003834107</v>
      </c>
      <c r="AA5" s="185">
        <v>11.874435995113751</v>
      </c>
      <c r="AB5" s="185">
        <v>12.21910984363711</v>
      </c>
      <c r="AC5" s="185">
        <v>18.196859196616167</v>
      </c>
      <c r="AD5" s="185">
        <v>18.041939046700708</v>
      </c>
      <c r="AE5" s="185">
        <v>17.894155697114726</v>
      </c>
      <c r="AF5" s="185">
        <v>17.823888504542001</v>
      </c>
      <c r="AG5" s="185">
        <v>16.535620675332744</v>
      </c>
      <c r="AH5" s="185">
        <v>14.497552179434855</v>
      </c>
      <c r="AI5" s="185">
        <v>14.12135871819995</v>
      </c>
      <c r="AJ5" s="185">
        <v>13.196373006485739</v>
      </c>
      <c r="AK5" s="185">
        <v>12.898926763771772</v>
      </c>
      <c r="AL5" s="185">
        <v>11.852970395579721</v>
      </c>
      <c r="AM5" s="185">
        <f>IFERROR(VLOOKUP(A5,Обнов[],$A$1,FALSE),"-")</f>
        <v>11.852296612289072</v>
      </c>
      <c r="AO5" s="61">
        <v>2.1404701322126298</v>
      </c>
      <c r="AP5" s="61">
        <v>4.1897680516910096</v>
      </c>
      <c r="AQ5" s="61">
        <v>5.3172173795321402</v>
      </c>
      <c r="AR5" s="61">
        <v>3.8588555657783501</v>
      </c>
      <c r="AS5" s="61">
        <v>4.4623233073211903</v>
      </c>
      <c r="AT5" s="61">
        <v>5.1140469072947603</v>
      </c>
      <c r="AU5" s="61">
        <v>4.9437586143967902</v>
      </c>
      <c r="AV5" s="61">
        <v>5.5920590335131699</v>
      </c>
      <c r="AW5" s="61">
        <v>4.6246920880061797</v>
      </c>
      <c r="AX5" s="61">
        <v>5.0134943201290696</v>
      </c>
      <c r="AY5" s="61">
        <v>8.1068362004175896</v>
      </c>
      <c r="AZ5" s="61">
        <v>6.4215442595111396</v>
      </c>
      <c r="BA5" s="61">
        <v>6.5375977485976904</v>
      </c>
      <c r="BB5" s="61">
        <v>7.3370724900641413</v>
      </c>
      <c r="BC5" s="61">
        <v>5.3919018884448775</v>
      </c>
      <c r="BD5" s="183">
        <v>8.2505857304587504</v>
      </c>
      <c r="BE5" s="183">
        <v>6.3685776367825744</v>
      </c>
      <c r="BF5" s="183">
        <v>9.0494667578198342</v>
      </c>
      <c r="BG5" s="183">
        <v>8.9833941272581814</v>
      </c>
      <c r="BH5" s="183">
        <v>8.9709781133077211</v>
      </c>
      <c r="BI5" s="183">
        <v>10.093805770118347</v>
      </c>
      <c r="BJ5" s="183">
        <v>8.8184497474016332</v>
      </c>
      <c r="BK5" s="183">
        <v>8.4692953552323136</v>
      </c>
      <c r="BL5" s="183">
        <v>9.1265541811694142</v>
      </c>
      <c r="BM5" s="183">
        <v>9.0121249969677475</v>
      </c>
      <c r="BN5" s="183">
        <v>6.3260186864209613</v>
      </c>
      <c r="BO5" s="183">
        <v>5.2973669258311977</v>
      </c>
      <c r="BP5" s="183">
        <v>7.8055562714918674</v>
      </c>
      <c r="BQ5" s="183">
        <v>9.8607144554831834</v>
      </c>
      <c r="BR5" s="183">
        <v>6.5558061535189998</v>
      </c>
      <c r="BS5" s="183">
        <v>5.7876757720939196</v>
      </c>
      <c r="BT5" s="183">
        <v>8.7444351169269741</v>
      </c>
      <c r="BU5" s="183">
        <v>5.1123266464723551</v>
      </c>
      <c r="BV5" s="183">
        <v>6.4551237141697868</v>
      </c>
      <c r="BW5" s="183">
        <v>5.316780730485779</v>
      </c>
      <c r="BX5" s="183">
        <v>6.3799955779005213</v>
      </c>
      <c r="BY5" s="183">
        <v>5.5367091693647037</v>
      </c>
      <c r="BZ5" s="183">
        <f>IFERROR(VLOOKUP(A5,Обнов[],$A$2,FALSE),"-")</f>
        <v>6.2200364851803611</v>
      </c>
    </row>
    <row r="6" spans="1:82" ht="15.75" x14ac:dyDescent="0.25">
      <c r="A6" s="51" t="s">
        <v>6</v>
      </c>
      <c r="B6" s="52">
        <v>9.7117973090407297</v>
      </c>
      <c r="C6" s="52">
        <v>9.6999805547856699</v>
      </c>
      <c r="D6" s="52">
        <v>9.8067767057274207</v>
      </c>
      <c r="E6" s="52">
        <v>9.7127650226093802</v>
      </c>
      <c r="F6" s="52">
        <v>9.5479792154733101</v>
      </c>
      <c r="G6" s="52">
        <v>9.2957002664741406</v>
      </c>
      <c r="H6" s="52">
        <v>9.7114009225689806</v>
      </c>
      <c r="I6" s="52">
        <v>10.0740801592083</v>
      </c>
      <c r="J6" s="52">
        <v>10.411640845262101</v>
      </c>
      <c r="K6" s="52">
        <v>10.0074183611998</v>
      </c>
      <c r="L6" s="52">
        <v>10.068054624965599</v>
      </c>
      <c r="M6" s="52">
        <v>10.129746055887701</v>
      </c>
      <c r="N6" s="52">
        <v>10.192232987133066</v>
      </c>
      <c r="O6" s="52">
        <v>10.161370717619461</v>
      </c>
      <c r="P6" s="52">
        <v>10.064779172035411</v>
      </c>
      <c r="Q6" s="185">
        <v>9.8765568600130091</v>
      </c>
      <c r="R6" s="185">
        <v>10.679126854336916</v>
      </c>
      <c r="S6" s="185">
        <v>11.139947215016981</v>
      </c>
      <c r="T6" s="185">
        <v>10.616578498136573</v>
      </c>
      <c r="U6" s="185">
        <v>12.359260198557589</v>
      </c>
      <c r="V6" s="185">
        <v>12.696573426796817</v>
      </c>
      <c r="W6" s="185">
        <v>12.191213729021294</v>
      </c>
      <c r="X6" s="185">
        <v>12.541199653958055</v>
      </c>
      <c r="Y6" s="185">
        <v>13.010912593338411</v>
      </c>
      <c r="Z6" s="185">
        <v>13.350516113529144</v>
      </c>
      <c r="AA6" s="185">
        <v>13.174911775631585</v>
      </c>
      <c r="AB6" s="185">
        <v>13.470538408025348</v>
      </c>
      <c r="AC6" s="185">
        <v>16.426953640123262</v>
      </c>
      <c r="AD6" s="185">
        <v>15.46318740356184</v>
      </c>
      <c r="AE6" s="185">
        <v>16.197437558191833</v>
      </c>
      <c r="AF6" s="185">
        <v>15.9045551175412</v>
      </c>
      <c r="AG6" s="185">
        <v>16.536417253192162</v>
      </c>
      <c r="AH6" s="185">
        <v>16.248655621561646</v>
      </c>
      <c r="AI6" s="185">
        <v>14.378606468785639</v>
      </c>
      <c r="AJ6" s="185">
        <v>12.438421432848884</v>
      </c>
      <c r="AK6" s="185">
        <v>11.109981120879054</v>
      </c>
      <c r="AL6" s="185">
        <v>9.8970766703810185</v>
      </c>
      <c r="AM6" s="185">
        <f>IFERROR(VLOOKUP(A6,Обнов[],$A$1,FALSE),"-")</f>
        <v>9.9469882486735433</v>
      </c>
      <c r="AO6" s="61">
        <v>3.5662018107803002</v>
      </c>
      <c r="AP6" s="61">
        <v>3.3407344789069202</v>
      </c>
      <c r="AQ6" s="61">
        <v>3.3232658212984401</v>
      </c>
      <c r="AR6" s="61">
        <v>5.0598491759268001</v>
      </c>
      <c r="AS6" s="61">
        <v>4.56188772146497</v>
      </c>
      <c r="AT6" s="61">
        <v>4.7972623266877097</v>
      </c>
      <c r="AU6" s="61">
        <v>6.4274298271108004</v>
      </c>
      <c r="AV6" s="61">
        <v>5.7228250463041803</v>
      </c>
      <c r="AW6" s="61">
        <v>5.4820507646716203</v>
      </c>
      <c r="AX6" s="61">
        <v>5.3770505575304499</v>
      </c>
      <c r="AY6" s="61">
        <v>6.2644228379582598</v>
      </c>
      <c r="AZ6" s="61">
        <v>4.4985862833924601</v>
      </c>
      <c r="BA6" s="61">
        <v>4.4758681342779401</v>
      </c>
      <c r="BB6" s="61">
        <v>3.7855817139110921</v>
      </c>
      <c r="BC6" s="61">
        <v>5.4942352587935401</v>
      </c>
      <c r="BD6" s="183">
        <v>6.4154770592975998</v>
      </c>
      <c r="BE6" s="183">
        <v>5.2237401980508391</v>
      </c>
      <c r="BF6" s="183">
        <v>4.8412161720570568</v>
      </c>
      <c r="BG6" s="183">
        <v>6.108838422242278</v>
      </c>
      <c r="BH6" s="183">
        <v>6.1144571470595022</v>
      </c>
      <c r="BI6" s="183">
        <v>5.8263163394991357</v>
      </c>
      <c r="BJ6" s="183">
        <v>8.2912983726648228</v>
      </c>
      <c r="BK6" s="183">
        <v>4.8835274848014905</v>
      </c>
      <c r="BL6" s="183">
        <v>4.7025752723158813</v>
      </c>
      <c r="BM6" s="183">
        <v>10.185834945286595</v>
      </c>
      <c r="BN6" s="183">
        <v>7.5650786672561718</v>
      </c>
      <c r="BO6" s="183">
        <v>6.8818488976404089</v>
      </c>
      <c r="BP6" s="183">
        <v>6.9763482267626467</v>
      </c>
      <c r="BQ6" s="183">
        <v>12.259324994788274</v>
      </c>
      <c r="BR6" s="183">
        <v>5.8230272857829553</v>
      </c>
      <c r="BS6" s="183">
        <v>5.8641156168534296</v>
      </c>
      <c r="BT6" s="183">
        <v>12.240500134655809</v>
      </c>
      <c r="BU6" s="183">
        <v>6.1521441249710431</v>
      </c>
      <c r="BV6" s="183">
        <v>5.6735249375883949</v>
      </c>
      <c r="BW6" s="183">
        <v>5.2406260937115396</v>
      </c>
      <c r="BX6" s="183">
        <v>4.7974587413905949</v>
      </c>
      <c r="BY6" s="183">
        <v>5.4100203114821701</v>
      </c>
      <c r="BZ6" s="183">
        <f>IFERROR(VLOOKUP(A6,Обнов[],$A$2,FALSE),"-")</f>
        <v>3.6911971593414608</v>
      </c>
    </row>
    <row r="7" spans="1:82" ht="15.75" x14ac:dyDescent="0.25">
      <c r="A7" s="51" t="s">
        <v>8</v>
      </c>
      <c r="B7" s="52">
        <v>11.3761298473013</v>
      </c>
      <c r="C7" s="52">
        <v>11.293545359551301</v>
      </c>
      <c r="D7" s="52">
        <v>11.101853688407401</v>
      </c>
      <c r="E7" s="52">
        <v>11.1758229424722</v>
      </c>
      <c r="F7" s="52">
        <v>11.4375985622587</v>
      </c>
      <c r="G7" s="52">
        <v>12.028763381555899</v>
      </c>
      <c r="H7" s="52">
        <v>12.0299164755617</v>
      </c>
      <c r="I7" s="52">
        <v>11.8448573413503</v>
      </c>
      <c r="J7" s="52">
        <v>11.7170012133342</v>
      </c>
      <c r="K7" s="52">
        <v>11.6467142700844</v>
      </c>
      <c r="L7" s="52">
        <v>11.715202388613299</v>
      </c>
      <c r="M7" s="52">
        <v>11.7162753604748</v>
      </c>
      <c r="N7" s="52">
        <v>11.75046957335852</v>
      </c>
      <c r="O7" s="52">
        <v>11.751179341728532</v>
      </c>
      <c r="P7" s="52">
        <v>11.722981743988599</v>
      </c>
      <c r="Q7" s="185">
        <v>12.0388324180942</v>
      </c>
      <c r="R7" s="185">
        <v>12.155698297222743</v>
      </c>
      <c r="S7" s="185">
        <v>12.31966257236351</v>
      </c>
      <c r="T7" s="185">
        <v>12.537198678241287</v>
      </c>
      <c r="U7" s="185">
        <v>12.700622720493064</v>
      </c>
      <c r="V7" s="185">
        <v>12.918869729540532</v>
      </c>
      <c r="W7" s="185">
        <v>13.25846842325303</v>
      </c>
      <c r="X7" s="185">
        <v>13.997752154665822</v>
      </c>
      <c r="Y7" s="185">
        <v>14.570021259386326</v>
      </c>
      <c r="Z7" s="185">
        <v>14.972418221764594</v>
      </c>
      <c r="AA7" s="185">
        <v>15.029139284151745</v>
      </c>
      <c r="AB7" s="185">
        <v>15.113086873992582</v>
      </c>
      <c r="AC7" s="185">
        <v>17.834273038794493</v>
      </c>
      <c r="AD7" s="185">
        <v>19.761185196423181</v>
      </c>
      <c r="AE7" s="185">
        <v>19.730818006302407</v>
      </c>
      <c r="AF7" s="185">
        <v>19.852597586441899</v>
      </c>
      <c r="AG7" s="185">
        <v>19.160149516976379</v>
      </c>
      <c r="AH7" s="185">
        <v>17.654635911970626</v>
      </c>
      <c r="AI7" s="185">
        <v>15.72226255389849</v>
      </c>
      <c r="AJ7" s="185">
        <v>13.013409736003776</v>
      </c>
      <c r="AK7" s="185">
        <v>11.19260102219576</v>
      </c>
      <c r="AL7" s="185">
        <v>10.733608709993501</v>
      </c>
      <c r="AM7" s="185">
        <f>IFERROR(VLOOKUP(A7,Обнов[],$A$1,FALSE),"-")</f>
        <v>10.014911415448882</v>
      </c>
      <c r="AO7" s="61">
        <v>7.50206611570374</v>
      </c>
      <c r="AP7" s="61">
        <v>9.9567459080456704</v>
      </c>
      <c r="AQ7" s="61">
        <v>9.5444581258340406</v>
      </c>
      <c r="AR7" s="61">
        <v>7.38</v>
      </c>
      <c r="AS7" s="61">
        <v>7.38</v>
      </c>
      <c r="AT7" s="61">
        <v>7.2058</v>
      </c>
      <c r="AU7" s="61">
        <v>7</v>
      </c>
      <c r="AV7" s="61">
        <v>6.88</v>
      </c>
      <c r="AW7" s="61">
        <v>6.88</v>
      </c>
      <c r="AX7" s="61">
        <v>6.88</v>
      </c>
      <c r="AY7" s="61">
        <v>6.88</v>
      </c>
      <c r="AZ7" s="61">
        <v>6.88</v>
      </c>
      <c r="BA7" s="61">
        <v>6.88</v>
      </c>
      <c r="BB7" s="61" t="s">
        <v>56</v>
      </c>
      <c r="BC7" s="61" t="s">
        <v>56</v>
      </c>
      <c r="BD7" s="183" t="s">
        <v>56</v>
      </c>
      <c r="BE7" s="183" t="s">
        <v>56</v>
      </c>
      <c r="BF7" s="183" t="s">
        <v>56</v>
      </c>
      <c r="BG7" s="183">
        <v>7.25</v>
      </c>
      <c r="BH7" s="183">
        <v>7.63</v>
      </c>
      <c r="BI7" s="183">
        <v>7.6300000000000008</v>
      </c>
      <c r="BJ7" s="183" t="s">
        <v>56</v>
      </c>
      <c r="BK7" s="183" t="s">
        <v>56</v>
      </c>
      <c r="BL7" s="183">
        <v>7.6300000000000008</v>
      </c>
      <c r="BM7" s="183" t="s">
        <v>56</v>
      </c>
      <c r="BN7" s="183" t="s">
        <v>56</v>
      </c>
      <c r="BO7" s="183" t="s">
        <v>56</v>
      </c>
      <c r="BP7" s="183" t="s">
        <v>56</v>
      </c>
      <c r="BQ7" s="183" t="s">
        <v>56</v>
      </c>
      <c r="BR7" s="183" t="s">
        <v>56</v>
      </c>
      <c r="BS7" s="183" t="s">
        <v>56</v>
      </c>
      <c r="BT7" s="183" t="s">
        <v>56</v>
      </c>
      <c r="BU7" s="183" t="s">
        <v>56</v>
      </c>
      <c r="BV7" s="183" t="s">
        <v>56</v>
      </c>
      <c r="BW7" s="183" t="s">
        <v>56</v>
      </c>
      <c r="BX7" s="183" t="s">
        <v>56</v>
      </c>
      <c r="BY7" s="183" t="s">
        <v>56</v>
      </c>
      <c r="BZ7" s="183" t="str">
        <f>IFERROR(VLOOKUP(A7,Обнов[],$A$2,FALSE),"-")</f>
        <v>-</v>
      </c>
    </row>
    <row r="8" spans="1:82" ht="15.75" x14ac:dyDescent="0.25">
      <c r="A8" s="51" t="s">
        <v>9</v>
      </c>
      <c r="B8" s="52">
        <v>11.363956775061</v>
      </c>
      <c r="C8" s="52">
        <v>11.2904726963994</v>
      </c>
      <c r="D8" s="52">
        <v>11.117422941564801</v>
      </c>
      <c r="E8" s="52">
        <v>11.5297365668337</v>
      </c>
      <c r="F8" s="52">
        <v>12.207859412798401</v>
      </c>
      <c r="G8" s="52">
        <v>12.272681597480901</v>
      </c>
      <c r="H8" s="52">
        <v>11.926029095471501</v>
      </c>
      <c r="I8" s="52">
        <v>11.848500016808501</v>
      </c>
      <c r="J8" s="52">
        <v>11.735856502447101</v>
      </c>
      <c r="K8" s="52">
        <v>11.1639456964717</v>
      </c>
      <c r="L8" s="52">
        <v>11.438637249693301</v>
      </c>
      <c r="M8" s="52">
        <v>11.2994476369562</v>
      </c>
      <c r="N8" s="52">
        <v>11.3543631273809</v>
      </c>
      <c r="O8" s="52">
        <v>10.714110635190918</v>
      </c>
      <c r="P8" s="52">
        <v>11.504689541597021</v>
      </c>
      <c r="Q8" s="185">
        <v>12.0210444943776</v>
      </c>
      <c r="R8" s="185">
        <v>12.915741229080846</v>
      </c>
      <c r="S8" s="185">
        <v>13.346666262865014</v>
      </c>
      <c r="T8" s="185">
        <v>13.594467520452426</v>
      </c>
      <c r="U8" s="185">
        <v>14.08154201318783</v>
      </c>
      <c r="V8" s="185">
        <v>14.699043058076185</v>
      </c>
      <c r="W8" s="185">
        <v>14.792020064094023</v>
      </c>
      <c r="X8" s="185">
        <v>14.74684528462905</v>
      </c>
      <c r="Y8" s="185">
        <v>15.210327963560214</v>
      </c>
      <c r="Z8" s="185">
        <v>15.672970066524988</v>
      </c>
      <c r="AA8" s="185">
        <v>15.616119068617229</v>
      </c>
      <c r="AB8" s="185">
        <v>15.742849682156582</v>
      </c>
      <c r="AC8" s="185">
        <v>28.340103272090097</v>
      </c>
      <c r="AD8" s="185">
        <v>30.294171377323178</v>
      </c>
      <c r="AE8" s="185">
        <v>27.036599847811445</v>
      </c>
      <c r="AF8" s="185">
        <v>25.245210319472299</v>
      </c>
      <c r="AG8" s="185">
        <v>15.902967756582797</v>
      </c>
      <c r="AH8" s="185">
        <v>14.546077379297909</v>
      </c>
      <c r="AI8" s="185">
        <v>12.116790074909964</v>
      </c>
      <c r="AJ8" s="185">
        <v>10.239683213829624</v>
      </c>
      <c r="AK8" s="185">
        <v>9.7997085844804079</v>
      </c>
      <c r="AL8" s="185">
        <v>8.6818959314785502</v>
      </c>
      <c r="AM8" s="185">
        <f>IFERROR(VLOOKUP(A8,Обнов[],$A$1,FALSE),"-")</f>
        <v>12.557414364557912</v>
      </c>
      <c r="AO8" s="61">
        <v>3.2687431326497798</v>
      </c>
      <c r="AP8" s="61" t="s">
        <v>56</v>
      </c>
      <c r="AQ8" s="61" t="s">
        <v>56</v>
      </c>
      <c r="AR8" s="61">
        <v>7.375</v>
      </c>
      <c r="AS8" s="61" t="s">
        <v>56</v>
      </c>
      <c r="AT8" s="61" t="s">
        <v>56</v>
      </c>
      <c r="AU8" s="61">
        <v>7</v>
      </c>
      <c r="AV8" s="61" t="s">
        <v>56</v>
      </c>
      <c r="AW8" s="61" t="s">
        <v>56</v>
      </c>
      <c r="AX8" s="61">
        <v>6.875</v>
      </c>
      <c r="AY8" s="61" t="s">
        <v>56</v>
      </c>
      <c r="AZ8" s="61" t="s">
        <v>56</v>
      </c>
      <c r="BA8" s="61" t="s">
        <v>56</v>
      </c>
      <c r="BB8" s="61" t="s">
        <v>56</v>
      </c>
      <c r="BC8" s="61" t="s">
        <v>56</v>
      </c>
      <c r="BD8" s="183" t="s">
        <v>56</v>
      </c>
      <c r="BE8" s="183" t="s">
        <v>56</v>
      </c>
      <c r="BF8" s="183">
        <v>7.2500000000000009</v>
      </c>
      <c r="BG8" s="183">
        <v>7.25</v>
      </c>
      <c r="BH8" s="183">
        <v>7.2499999999999991</v>
      </c>
      <c r="BI8" s="183" t="s">
        <v>56</v>
      </c>
      <c r="BJ8" s="183" t="s">
        <v>56</v>
      </c>
      <c r="BK8" s="183">
        <v>7.6249999999999991</v>
      </c>
      <c r="BL8" s="183" t="s">
        <v>56</v>
      </c>
      <c r="BM8" s="183">
        <v>10.891692567685913</v>
      </c>
      <c r="BN8" s="183" t="s">
        <v>56</v>
      </c>
      <c r="BO8" s="183" t="s">
        <v>56</v>
      </c>
      <c r="BP8" s="183" t="s">
        <v>56</v>
      </c>
      <c r="BQ8" s="183">
        <v>13.415823847589163</v>
      </c>
      <c r="BR8" s="183">
        <v>11.798810737501313</v>
      </c>
      <c r="BS8" s="183">
        <v>10.081572316856599</v>
      </c>
      <c r="BT8" s="183" t="s">
        <v>56</v>
      </c>
      <c r="BU8" s="183" t="s">
        <v>56</v>
      </c>
      <c r="BV8" s="183" t="s">
        <v>56</v>
      </c>
      <c r="BW8" s="183" t="s">
        <v>56</v>
      </c>
      <c r="BX8" s="183" t="s">
        <v>56</v>
      </c>
      <c r="BY8" s="183" t="s">
        <v>56</v>
      </c>
      <c r="BZ8" s="183" t="str">
        <f>IFERROR(VLOOKUP(A8,Обнов[],$A$2,FALSE),"-")</f>
        <v>-</v>
      </c>
    </row>
    <row r="9" spans="1:82" ht="15.75" x14ac:dyDescent="0.25">
      <c r="A9" s="51" t="s">
        <v>110</v>
      </c>
      <c r="B9" s="52">
        <v>11.148060886855401</v>
      </c>
      <c r="C9" s="52">
        <v>11.162478915036701</v>
      </c>
      <c r="D9" s="52">
        <v>10.9386909619565</v>
      </c>
      <c r="E9" s="52">
        <v>11.018287017110101</v>
      </c>
      <c r="F9" s="52">
        <v>11.709458106836101</v>
      </c>
      <c r="G9" s="52">
        <v>11.4813091118999</v>
      </c>
      <c r="H9" s="52">
        <v>11.4094790151329</v>
      </c>
      <c r="I9" s="52">
        <v>11.1461293436031</v>
      </c>
      <c r="J9" s="52">
        <v>11.257187539100901</v>
      </c>
      <c r="K9" s="52">
        <v>11.488306066997</v>
      </c>
      <c r="L9" s="52">
        <v>11.418052266962199</v>
      </c>
      <c r="M9" s="52">
        <v>11.6547992740879</v>
      </c>
      <c r="N9" s="52">
        <v>11.719812212355833</v>
      </c>
      <c r="O9" s="52">
        <v>11.795263591133152</v>
      </c>
      <c r="P9" s="52">
        <v>11.886067103624217</v>
      </c>
      <c r="Q9" s="185">
        <v>12.5525009414155</v>
      </c>
      <c r="R9" s="185">
        <v>13.293033472982207</v>
      </c>
      <c r="S9" s="185">
        <v>13.470235748965171</v>
      </c>
      <c r="T9" s="185">
        <v>13.666564486286285</v>
      </c>
      <c r="U9" s="185">
        <v>14.385887404693415</v>
      </c>
      <c r="V9" s="185">
        <v>14.853036335268746</v>
      </c>
      <c r="W9" s="185">
        <v>14.668958184550515</v>
      </c>
      <c r="X9" s="185">
        <v>14.373334362203028</v>
      </c>
      <c r="Y9" s="185">
        <v>14.825872520177967</v>
      </c>
      <c r="Z9" s="185">
        <v>14.214251371852326</v>
      </c>
      <c r="AA9" s="185">
        <v>13.391542864495863</v>
      </c>
      <c r="AB9" s="185">
        <v>13.487105800193232</v>
      </c>
      <c r="AC9" s="185">
        <v>20.295153262293081</v>
      </c>
      <c r="AD9" s="185">
        <v>24.678528931862918</v>
      </c>
      <c r="AE9" s="185">
        <v>23.501333430295311</v>
      </c>
      <c r="AF9" s="185">
        <v>20.171991143648199</v>
      </c>
      <c r="AG9" s="185">
        <v>17.181670170143761</v>
      </c>
      <c r="AH9" s="185">
        <v>16.979595693255487</v>
      </c>
      <c r="AI9" s="185">
        <v>14.093504487551678</v>
      </c>
      <c r="AJ9" s="185">
        <v>11.713298736731282</v>
      </c>
      <c r="AK9" s="185">
        <v>10.81162845291254</v>
      </c>
      <c r="AL9" s="185">
        <v>8.0511877120363913</v>
      </c>
      <c r="AM9" s="185">
        <f>IFERROR(VLOOKUP(A9,Обнов[],$A$1,FALSE),"-")</f>
        <v>8.0528547796977623</v>
      </c>
      <c r="AO9" s="61">
        <v>7.2792996955207299</v>
      </c>
      <c r="AP9" s="61">
        <v>7</v>
      </c>
      <c r="AQ9" s="61">
        <v>7.4276</v>
      </c>
      <c r="AR9" s="61" t="s">
        <v>56</v>
      </c>
      <c r="AS9" s="61" t="s">
        <v>56</v>
      </c>
      <c r="AT9" s="61" t="s">
        <v>56</v>
      </c>
      <c r="AU9" s="61">
        <v>7</v>
      </c>
      <c r="AV9" s="61">
        <v>6.875</v>
      </c>
      <c r="AW9" s="61" t="s">
        <v>56</v>
      </c>
      <c r="AX9" s="61" t="s">
        <v>56</v>
      </c>
      <c r="AY9" s="61">
        <v>6.875</v>
      </c>
      <c r="AZ9" s="61" t="s">
        <v>56</v>
      </c>
      <c r="BA9" s="61" t="s">
        <v>56</v>
      </c>
      <c r="BB9" s="61" t="s">
        <v>56</v>
      </c>
      <c r="BC9" s="61" t="s">
        <v>56</v>
      </c>
      <c r="BD9" s="183" t="s">
        <v>56</v>
      </c>
      <c r="BE9" s="183" t="s">
        <v>56</v>
      </c>
      <c r="BF9" s="183" t="s">
        <v>56</v>
      </c>
      <c r="BG9" s="183">
        <v>7.2499999999999991</v>
      </c>
      <c r="BH9" s="183" t="s">
        <v>56</v>
      </c>
      <c r="BI9" s="183" t="s">
        <v>56</v>
      </c>
      <c r="BJ9" s="183" t="s">
        <v>56</v>
      </c>
      <c r="BK9" s="183" t="s">
        <v>56</v>
      </c>
      <c r="BL9" s="183" t="s">
        <v>56</v>
      </c>
      <c r="BM9" s="183">
        <v>7.2246763840065915</v>
      </c>
      <c r="BN9" s="183" t="s">
        <v>56</v>
      </c>
      <c r="BO9" s="183" t="s">
        <v>56</v>
      </c>
      <c r="BP9" s="183" t="s">
        <v>56</v>
      </c>
      <c r="BQ9" s="183" t="s">
        <v>56</v>
      </c>
      <c r="BR9" s="183" t="s">
        <v>56</v>
      </c>
      <c r="BS9" s="183" t="s">
        <v>56</v>
      </c>
      <c r="BT9" s="183">
        <v>14.059362068945232</v>
      </c>
      <c r="BU9" s="183" t="s">
        <v>56</v>
      </c>
      <c r="BV9" s="183">
        <v>8.5834427025958817</v>
      </c>
      <c r="BW9" s="183" t="s">
        <v>56</v>
      </c>
      <c r="BX9" s="183">
        <v>9</v>
      </c>
      <c r="BY9" s="183">
        <v>8</v>
      </c>
      <c r="BZ9" s="183" t="str">
        <f>IFERROR(VLOOKUP(A9,Обнов[],$A$2,FALSE),"-")</f>
        <v>-</v>
      </c>
    </row>
    <row r="10" spans="1:82" ht="15.75" x14ac:dyDescent="0.25">
      <c r="A10" s="51" t="s">
        <v>10</v>
      </c>
      <c r="B10" s="52">
        <v>10.9582332229587</v>
      </c>
      <c r="C10" s="52">
        <v>10.894199888069799</v>
      </c>
      <c r="D10" s="52">
        <v>10.8986544133408</v>
      </c>
      <c r="E10" s="52">
        <v>10.929393907279801</v>
      </c>
      <c r="F10" s="52">
        <v>11.2181380337116</v>
      </c>
      <c r="G10" s="52">
        <v>11.132454806152699</v>
      </c>
      <c r="H10" s="52">
        <v>11.7874246945546</v>
      </c>
      <c r="I10" s="52">
        <v>11.689584357648499</v>
      </c>
      <c r="J10" s="52">
        <v>11.614377902860699</v>
      </c>
      <c r="K10" s="52">
        <v>11.6550166513939</v>
      </c>
      <c r="L10" s="52">
        <v>11.776033040801099</v>
      </c>
      <c r="M10" s="52">
        <v>12.0261716440054</v>
      </c>
      <c r="N10" s="52">
        <v>11.849742369265272</v>
      </c>
      <c r="O10" s="52">
        <v>11.870399594116465</v>
      </c>
      <c r="P10" s="52">
        <v>12.039729966636527</v>
      </c>
      <c r="Q10" s="185">
        <v>12.413000538417499</v>
      </c>
      <c r="R10" s="185">
        <v>13.094245803747706</v>
      </c>
      <c r="S10" s="185">
        <v>13.382243696698891</v>
      </c>
      <c r="T10" s="185">
        <v>13.544189872042661</v>
      </c>
      <c r="U10" s="185">
        <v>13.985329655486492</v>
      </c>
      <c r="V10" s="185">
        <v>14.521939395807857</v>
      </c>
      <c r="W10" s="185">
        <v>14.572609826574347</v>
      </c>
      <c r="X10" s="185">
        <v>14.303515336194236</v>
      </c>
      <c r="Y10" s="185">
        <v>13.684582058972211</v>
      </c>
      <c r="Z10" s="185">
        <v>12.838491676894115</v>
      </c>
      <c r="AA10" s="185">
        <v>11.33199141104244</v>
      </c>
      <c r="AB10" s="185">
        <v>8.0440228787206305</v>
      </c>
      <c r="AC10" s="185">
        <v>21.958943810510288</v>
      </c>
      <c r="AD10" s="185">
        <v>23.806410339782175</v>
      </c>
      <c r="AE10" s="185">
        <v>20.904157792206806</v>
      </c>
      <c r="AF10" s="185">
        <v>21.525046931062299</v>
      </c>
      <c r="AG10" s="185">
        <v>19.35495180153687</v>
      </c>
      <c r="AH10" s="185">
        <v>17.266009628490295</v>
      </c>
      <c r="AI10" s="185">
        <v>13.995161982702504</v>
      </c>
      <c r="AJ10" s="185">
        <v>11.54020787207152</v>
      </c>
      <c r="AK10" s="185">
        <v>11.149600548442082</v>
      </c>
      <c r="AL10" s="185">
        <v>9.7737760701342413</v>
      </c>
      <c r="AM10" s="185">
        <f>IFERROR(VLOOKUP(A10,Обнов[],$A$1,FALSE),"-")</f>
        <v>8.7339966048410567</v>
      </c>
      <c r="AN10" s="42"/>
      <c r="AO10" s="61">
        <v>9.0008047350756293</v>
      </c>
      <c r="AP10" s="61">
        <v>3.58569918096509</v>
      </c>
      <c r="AQ10" s="61">
        <v>3.0280378485959201</v>
      </c>
      <c r="AR10" s="61">
        <v>5.0463279952654299</v>
      </c>
      <c r="AS10" s="61">
        <v>4.4271945054302897</v>
      </c>
      <c r="AT10" s="61">
        <v>4.1934492045620999</v>
      </c>
      <c r="AU10" s="61">
        <v>3.7383584499642999</v>
      </c>
      <c r="AV10" s="61">
        <v>3.9153552634412798</v>
      </c>
      <c r="AW10" s="61">
        <v>3.0228754074765098</v>
      </c>
      <c r="AX10" s="61">
        <v>6.4527234036825503</v>
      </c>
      <c r="AY10" s="61">
        <v>5.6244087082360998</v>
      </c>
      <c r="AZ10" s="61">
        <v>2.9203909700039001</v>
      </c>
      <c r="BA10" s="61">
        <v>2.9561454632842801</v>
      </c>
      <c r="BB10" s="61">
        <v>3.2532358084737703</v>
      </c>
      <c r="BC10" s="61">
        <v>5.8675180598642394</v>
      </c>
      <c r="BD10" s="183">
        <v>6.2323173507320098</v>
      </c>
      <c r="BE10" s="183">
        <v>3.7788754462489331</v>
      </c>
      <c r="BF10" s="183">
        <v>4.4667749179051555</v>
      </c>
      <c r="BG10" s="183">
        <v>3.2949598816411747</v>
      </c>
      <c r="BH10" s="183">
        <v>3.7475896490035332</v>
      </c>
      <c r="BI10" s="183" t="s">
        <v>56</v>
      </c>
      <c r="BJ10" s="183">
        <v>10.835976729569545</v>
      </c>
      <c r="BK10" s="183">
        <v>10.902610362462578</v>
      </c>
      <c r="BL10" s="183">
        <v>9.4025807266849704</v>
      </c>
      <c r="BM10" s="183">
        <v>5.9171113826103383</v>
      </c>
      <c r="BN10" s="183">
        <v>10.305918972374988</v>
      </c>
      <c r="BO10" s="183">
        <v>9.5359742551862716</v>
      </c>
      <c r="BP10" s="183">
        <v>13.064774351624209</v>
      </c>
      <c r="BQ10" s="183">
        <v>14.000000000000002</v>
      </c>
      <c r="BR10" s="183">
        <v>12.247507623163623</v>
      </c>
      <c r="BS10" s="183">
        <v>14.764572111608199</v>
      </c>
      <c r="BT10" s="183">
        <v>11.218051439881346</v>
      </c>
      <c r="BU10" s="183">
        <v>9.8122353578359842</v>
      </c>
      <c r="BV10" s="183">
        <v>6.17</v>
      </c>
      <c r="BW10" s="183">
        <v>6.17</v>
      </c>
      <c r="BX10" s="183">
        <v>6.17</v>
      </c>
      <c r="BY10" s="183">
        <v>6.17</v>
      </c>
      <c r="BZ10" s="183" t="str">
        <f>IFERROR(VLOOKUP(A10,Обнов[],$A$2,FALSE),"-")</f>
        <v>-</v>
      </c>
      <c r="CA10" s="42"/>
    </row>
    <row r="11" spans="1:82" ht="15.75" x14ac:dyDescent="0.25">
      <c r="A11" s="51" t="s">
        <v>7</v>
      </c>
      <c r="B11" s="52">
        <v>11.052778989888299</v>
      </c>
      <c r="C11" s="52">
        <v>10.991457724577099</v>
      </c>
      <c r="D11" s="52">
        <v>11.0736528834704</v>
      </c>
      <c r="E11" s="52">
        <v>11.1329787165977</v>
      </c>
      <c r="F11" s="52">
        <v>11.3370604998468</v>
      </c>
      <c r="G11" s="52">
        <v>11.055531167480201</v>
      </c>
      <c r="H11" s="52">
        <v>11.2429833406349</v>
      </c>
      <c r="I11" s="52">
        <v>10.9112714116409</v>
      </c>
      <c r="J11" s="52">
        <v>11.0342840419395</v>
      </c>
      <c r="K11" s="52">
        <v>11.4675482629504</v>
      </c>
      <c r="L11" s="52">
        <v>11.4797818212023</v>
      </c>
      <c r="M11" s="52">
        <v>11.507474045363001</v>
      </c>
      <c r="N11" s="52">
        <v>11.520785101050947</v>
      </c>
      <c r="O11" s="52">
        <v>11.659367347966466</v>
      </c>
      <c r="P11" s="52">
        <v>11.716900623285593</v>
      </c>
      <c r="Q11" s="185">
        <v>11.9086894537679</v>
      </c>
      <c r="R11" s="185">
        <v>12.608650889709107</v>
      </c>
      <c r="S11" s="185">
        <v>12.895452566478131</v>
      </c>
      <c r="T11" s="185">
        <v>13.088312588878791</v>
      </c>
      <c r="U11" s="185">
        <v>13.963369227951901</v>
      </c>
      <c r="V11" s="185">
        <v>14.200401665188718</v>
      </c>
      <c r="W11" s="185">
        <v>14.652636421064681</v>
      </c>
      <c r="X11" s="185">
        <v>15.202560138098374</v>
      </c>
      <c r="Y11" s="185">
        <v>15.179231844369058</v>
      </c>
      <c r="Z11" s="185">
        <v>14.829465709958026</v>
      </c>
      <c r="AA11" s="185">
        <v>15.645917285088782</v>
      </c>
      <c r="AB11" s="185">
        <v>16.090881589903848</v>
      </c>
      <c r="AC11" s="185">
        <v>19.464093238351136</v>
      </c>
      <c r="AD11" s="185">
        <v>20.670542889569511</v>
      </c>
      <c r="AE11" s="185">
        <v>21.496796037069167</v>
      </c>
      <c r="AF11" s="185">
        <v>21.197622351378801</v>
      </c>
      <c r="AG11" s="185">
        <v>15.987170451208717</v>
      </c>
      <c r="AH11" s="185">
        <v>14.363863899822068</v>
      </c>
      <c r="AI11" s="185">
        <v>11.789274283442083</v>
      </c>
      <c r="AJ11" s="185">
        <v>10.837380705123632</v>
      </c>
      <c r="AK11" s="185">
        <v>9.7966486935612807</v>
      </c>
      <c r="AL11" s="185">
        <v>9.2511789508076951</v>
      </c>
      <c r="AM11" s="185">
        <f>IFERROR(VLOOKUP(A11,Обнов[],$A$1,FALSE),"-")</f>
        <v>8.5094637497510313</v>
      </c>
      <c r="AO11" s="61">
        <v>10.330170704435201</v>
      </c>
      <c r="AP11" s="61">
        <v>8.7968240401344602</v>
      </c>
      <c r="AQ11" s="61">
        <v>9.5368967088396293</v>
      </c>
      <c r="AR11" s="61">
        <v>8.9790664454993507</v>
      </c>
      <c r="AS11" s="61">
        <v>10.045044401795099</v>
      </c>
      <c r="AT11" s="61">
        <v>9.6092492039319009</v>
      </c>
      <c r="AU11" s="61">
        <v>9.7061081513279905</v>
      </c>
      <c r="AV11" s="61">
        <v>9.1565512383049708</v>
      </c>
      <c r="AW11" s="61">
        <v>8.4563685494523106</v>
      </c>
      <c r="AX11" s="61">
        <v>8.1721140526737397</v>
      </c>
      <c r="AY11" s="61">
        <v>7.4003055978512204</v>
      </c>
      <c r="AZ11" s="61">
        <v>10.25</v>
      </c>
      <c r="BA11" s="61" t="s">
        <v>56</v>
      </c>
      <c r="BB11" s="61" t="s">
        <v>56</v>
      </c>
      <c r="BC11" s="61">
        <v>9.7386476189215117</v>
      </c>
      <c r="BD11" s="183">
        <v>9.4463808678176804</v>
      </c>
      <c r="BE11" s="183">
        <v>9.9597183725849998</v>
      </c>
      <c r="BF11" s="183">
        <v>10.737599017159422</v>
      </c>
      <c r="BG11" s="183">
        <v>11.473131066389461</v>
      </c>
      <c r="BH11" s="183">
        <v>11.262048688074062</v>
      </c>
      <c r="BI11" s="183">
        <v>7.9012117312271952</v>
      </c>
      <c r="BJ11" s="183">
        <v>11.255138317479231</v>
      </c>
      <c r="BK11" s="183">
        <v>11.25</v>
      </c>
      <c r="BL11" s="183">
        <v>11.25</v>
      </c>
      <c r="BM11" s="183">
        <v>11.227099236641221</v>
      </c>
      <c r="BN11" s="183">
        <v>11.25</v>
      </c>
      <c r="BO11" s="183">
        <v>11.138977161167515</v>
      </c>
      <c r="BP11" s="183">
        <v>14.310164559496782</v>
      </c>
      <c r="BQ11" s="183" t="s">
        <v>56</v>
      </c>
      <c r="BR11" s="183" t="s">
        <v>56</v>
      </c>
      <c r="BS11" s="183" t="s">
        <v>56</v>
      </c>
      <c r="BT11" s="183">
        <v>9.2107305043881293</v>
      </c>
      <c r="BU11" s="183">
        <v>10.380585887031264</v>
      </c>
      <c r="BV11" s="183">
        <v>8.2710003512469452</v>
      </c>
      <c r="BW11" s="183">
        <v>8.8316278945855604</v>
      </c>
      <c r="BX11" s="183">
        <v>8.0342914619596133</v>
      </c>
      <c r="BY11" s="183" t="s">
        <v>56</v>
      </c>
      <c r="BZ11" s="183" t="str">
        <f>IFERROR(VLOOKUP(A11,Обнов[],$A$2,FALSE),"-")</f>
        <v>-</v>
      </c>
    </row>
    <row r="12" spans="1:82" ht="15.75" x14ac:dyDescent="0.25">
      <c r="A12" s="51" t="s">
        <v>11</v>
      </c>
      <c r="B12" s="52">
        <v>9.5771092733760401</v>
      </c>
      <c r="C12" s="52">
        <v>11.138612654862399</v>
      </c>
      <c r="D12" s="52">
        <v>10.1948974812935</v>
      </c>
      <c r="E12" s="52">
        <v>10.389189694022701</v>
      </c>
      <c r="F12" s="52">
        <v>9.9749344249790806</v>
      </c>
      <c r="G12" s="52">
        <v>10.885908663873201</v>
      </c>
      <c r="H12" s="52">
        <v>10.3106801276114</v>
      </c>
      <c r="I12" s="52">
        <v>11.3633272161767</v>
      </c>
      <c r="J12" s="52">
        <v>11.1137865635124</v>
      </c>
      <c r="K12" s="52">
        <v>11.804773700413101</v>
      </c>
      <c r="L12" s="52">
        <v>10.9706583046605</v>
      </c>
      <c r="M12" s="52">
        <v>10.0423624127884</v>
      </c>
      <c r="N12" s="52">
        <v>10.336755326351259</v>
      </c>
      <c r="O12" s="52">
        <v>10.552918054193515</v>
      </c>
      <c r="P12" s="52">
        <v>11.082599832072315</v>
      </c>
      <c r="Q12" s="185">
        <v>10.6565427367529</v>
      </c>
      <c r="R12" s="185">
        <v>11.725884674275806</v>
      </c>
      <c r="S12" s="185">
        <v>11.167473708505506</v>
      </c>
      <c r="T12" s="185">
        <v>12.410440730522888</v>
      </c>
      <c r="U12" s="185">
        <v>11.705504932391232</v>
      </c>
      <c r="V12" s="185">
        <v>12.736192271647326</v>
      </c>
      <c r="W12" s="185">
        <v>11.725783521374121</v>
      </c>
      <c r="X12" s="185">
        <v>11.825586672750092</v>
      </c>
      <c r="Y12" s="185">
        <v>12.41289142697042</v>
      </c>
      <c r="Z12" s="185">
        <v>13.004973744859868</v>
      </c>
      <c r="AA12" s="185">
        <v>13.201676511472368</v>
      </c>
      <c r="AB12" s="185">
        <v>12.824277336813612</v>
      </c>
      <c r="AC12" s="185">
        <v>18.804695632123337</v>
      </c>
      <c r="AD12" s="185">
        <v>18.206478064603729</v>
      </c>
      <c r="AE12" s="185">
        <v>18.628011081685102</v>
      </c>
      <c r="AF12" s="185">
        <v>18.774576835905702</v>
      </c>
      <c r="AG12" s="185">
        <v>20.411589246791539</v>
      </c>
      <c r="AH12" s="185">
        <v>19.761145008751651</v>
      </c>
      <c r="AI12" s="185">
        <v>17.924367525454443</v>
      </c>
      <c r="AJ12" s="185">
        <v>15.747594527283539</v>
      </c>
      <c r="AK12" s="185">
        <v>11.301903787401601</v>
      </c>
      <c r="AL12" s="185">
        <v>8.974463169768045</v>
      </c>
      <c r="AM12" s="185">
        <f>IFERROR(VLOOKUP(A12,Обнов[],$A$1,FALSE),"-")</f>
        <v>9.2907517620455877</v>
      </c>
      <c r="AN12" s="42"/>
      <c r="AO12" s="61" t="s">
        <v>56</v>
      </c>
      <c r="AP12" s="61" t="s">
        <v>56</v>
      </c>
      <c r="AQ12" s="61" t="s">
        <v>56</v>
      </c>
      <c r="AR12" s="61" t="s">
        <v>56</v>
      </c>
      <c r="AS12" s="61" t="s">
        <v>56</v>
      </c>
      <c r="AT12" s="61" t="s">
        <v>56</v>
      </c>
      <c r="AU12" s="61" t="s">
        <v>56</v>
      </c>
      <c r="AV12" s="61" t="s">
        <v>56</v>
      </c>
      <c r="AW12" s="61" t="s">
        <v>56</v>
      </c>
      <c r="AX12" s="61" t="s">
        <v>56</v>
      </c>
      <c r="AY12" s="61" t="s">
        <v>56</v>
      </c>
      <c r="AZ12" s="61" t="s">
        <v>56</v>
      </c>
      <c r="BA12" s="61" t="s">
        <v>56</v>
      </c>
      <c r="BB12" s="61" t="s">
        <v>56</v>
      </c>
      <c r="BC12" s="61" t="s">
        <v>56</v>
      </c>
      <c r="BD12" s="183" t="s">
        <v>56</v>
      </c>
      <c r="BE12" s="183" t="s">
        <v>56</v>
      </c>
      <c r="BF12" s="183" t="s">
        <v>56</v>
      </c>
      <c r="BG12" s="183" t="s">
        <v>56</v>
      </c>
      <c r="BH12" s="183" t="s">
        <v>56</v>
      </c>
      <c r="BI12" s="183" t="s">
        <v>56</v>
      </c>
      <c r="BJ12" s="183" t="s">
        <v>56</v>
      </c>
      <c r="BK12" s="183" t="s">
        <v>56</v>
      </c>
      <c r="BL12" s="183" t="s">
        <v>56</v>
      </c>
      <c r="BM12" s="183" t="s">
        <v>56</v>
      </c>
      <c r="BN12" s="183" t="s">
        <v>56</v>
      </c>
      <c r="BO12" s="183" t="s">
        <v>56</v>
      </c>
      <c r="BP12" s="183" t="s">
        <v>56</v>
      </c>
      <c r="BQ12" s="183">
        <v>13.972322062108429</v>
      </c>
      <c r="BR12" s="183">
        <v>12.619365382081671</v>
      </c>
      <c r="BS12" s="183">
        <v>8.9590592290103697</v>
      </c>
      <c r="BT12" s="183" t="s">
        <v>56</v>
      </c>
      <c r="BU12" s="183" t="s">
        <v>56</v>
      </c>
      <c r="BV12" s="183" t="s">
        <v>56</v>
      </c>
      <c r="BW12" s="183" t="s">
        <v>56</v>
      </c>
      <c r="BX12" s="183" t="s">
        <v>56</v>
      </c>
      <c r="BY12" s="183" t="s">
        <v>56</v>
      </c>
      <c r="BZ12" s="183" t="str">
        <f>IFERROR(VLOOKUP(A12,Обнов[],$A$2,FALSE),"-")</f>
        <v>-</v>
      </c>
      <c r="CA12" s="42"/>
    </row>
    <row r="13" spans="1:82" ht="15.75" x14ac:dyDescent="0.25">
      <c r="A13" s="51" t="s">
        <v>12</v>
      </c>
      <c r="B13" s="52">
        <v>10.9052451793222</v>
      </c>
      <c r="C13" s="52">
        <v>10.8621317564574</v>
      </c>
      <c r="D13" s="52">
        <v>10.8091549568773</v>
      </c>
      <c r="E13" s="52">
        <v>11.118296958406599</v>
      </c>
      <c r="F13" s="52">
        <v>11.0402846082261</v>
      </c>
      <c r="G13" s="52">
        <v>11.316319257356501</v>
      </c>
      <c r="H13" s="52">
        <v>11.578243855607999</v>
      </c>
      <c r="I13" s="52">
        <v>11.460670481182399</v>
      </c>
      <c r="J13" s="52">
        <v>11.5533265940356</v>
      </c>
      <c r="K13" s="52">
        <v>11.9747054169355</v>
      </c>
      <c r="L13" s="52">
        <v>12.3698246647992</v>
      </c>
      <c r="M13" s="52">
        <v>12.2104542561797</v>
      </c>
      <c r="N13" s="52">
        <v>12.571238894150786</v>
      </c>
      <c r="O13" s="52">
        <v>12.551568489589975</v>
      </c>
      <c r="P13" s="52">
        <v>12.689295350655561</v>
      </c>
      <c r="Q13" s="185">
        <v>12.9129118298017</v>
      </c>
      <c r="R13" s="185">
        <v>13.052365503246797</v>
      </c>
      <c r="S13" s="185">
        <v>13.352700300446486</v>
      </c>
      <c r="T13" s="185">
        <v>13.755162220041163</v>
      </c>
      <c r="U13" s="185">
        <v>14.460172104434534</v>
      </c>
      <c r="V13" s="185">
        <v>14.822730793765921</v>
      </c>
      <c r="W13" s="185">
        <v>14.867269238405175</v>
      </c>
      <c r="X13" s="185">
        <v>14.970480235330157</v>
      </c>
      <c r="Y13" s="185">
        <v>14.893649566804564</v>
      </c>
      <c r="Z13" s="185">
        <v>14.15964219380389</v>
      </c>
      <c r="AA13" s="185">
        <v>13.102195625136623</v>
      </c>
      <c r="AB13" s="185">
        <v>13.682314623257605</v>
      </c>
      <c r="AC13" s="185">
        <v>20.996511733248429</v>
      </c>
      <c r="AD13" s="185">
        <v>24.287942791673441</v>
      </c>
      <c r="AE13" s="185">
        <v>23.005122662927594</v>
      </c>
      <c r="AF13" s="185">
        <v>21.319414501748401</v>
      </c>
      <c r="AG13" s="185">
        <v>17.264664710929939</v>
      </c>
      <c r="AH13" s="185">
        <v>14.814672002185285</v>
      </c>
      <c r="AI13" s="185">
        <v>13.995609347045143</v>
      </c>
      <c r="AJ13" s="185">
        <v>9.5711740211629959</v>
      </c>
      <c r="AK13" s="185">
        <v>8.3847172811834962</v>
      </c>
      <c r="AL13" s="185">
        <v>8.7299962941348941</v>
      </c>
      <c r="AM13" s="185">
        <f>IFERROR(VLOOKUP(A13,Обнов[],$A$1,FALSE),"-")</f>
        <v>8.0408852445545911</v>
      </c>
      <c r="AN13" s="42"/>
      <c r="AO13" s="61">
        <v>6.9972222222228702</v>
      </c>
      <c r="AP13" s="61" t="s">
        <v>56</v>
      </c>
      <c r="AQ13" s="61" t="s">
        <v>56</v>
      </c>
      <c r="AR13" s="61" t="s">
        <v>56</v>
      </c>
      <c r="AS13" s="61" t="s">
        <v>56</v>
      </c>
      <c r="AT13" s="61">
        <v>7</v>
      </c>
      <c r="AU13" s="61" t="s">
        <v>56</v>
      </c>
      <c r="AV13" s="61" t="s">
        <v>56</v>
      </c>
      <c r="AW13" s="61" t="s">
        <v>56</v>
      </c>
      <c r="AX13" s="61" t="s">
        <v>56</v>
      </c>
      <c r="AY13" s="61">
        <v>6.875</v>
      </c>
      <c r="AZ13" s="61" t="s">
        <v>56</v>
      </c>
      <c r="BA13" s="61" t="s">
        <v>56</v>
      </c>
      <c r="BB13" s="61" t="s">
        <v>56</v>
      </c>
      <c r="BC13" s="61" t="s">
        <v>56</v>
      </c>
      <c r="BD13" s="183" t="s">
        <v>56</v>
      </c>
      <c r="BE13" s="183" t="s">
        <v>56</v>
      </c>
      <c r="BF13" s="183" t="s">
        <v>56</v>
      </c>
      <c r="BG13" s="183" t="s">
        <v>56</v>
      </c>
      <c r="BH13" s="183" t="s">
        <v>56</v>
      </c>
      <c r="BI13" s="183" t="s">
        <v>56</v>
      </c>
      <c r="BJ13" s="183" t="s">
        <v>56</v>
      </c>
      <c r="BK13" s="183" t="s">
        <v>56</v>
      </c>
      <c r="BL13" s="183" t="s">
        <v>56</v>
      </c>
      <c r="BM13" s="183" t="s">
        <v>56</v>
      </c>
      <c r="BN13" s="183" t="s">
        <v>56</v>
      </c>
      <c r="BO13" s="183" t="s">
        <v>56</v>
      </c>
      <c r="BP13" s="183" t="s">
        <v>56</v>
      </c>
      <c r="BQ13" s="183" t="s">
        <v>56</v>
      </c>
      <c r="BR13" s="183" t="s">
        <v>56</v>
      </c>
      <c r="BS13" s="183" t="s">
        <v>56</v>
      </c>
      <c r="BT13" s="183" t="s">
        <v>56</v>
      </c>
      <c r="BU13" s="183" t="s">
        <v>56</v>
      </c>
      <c r="BV13" s="183" t="s">
        <v>56</v>
      </c>
      <c r="BW13" s="183" t="s">
        <v>56</v>
      </c>
      <c r="BX13" s="183" t="s">
        <v>56</v>
      </c>
      <c r="BY13" s="183" t="s">
        <v>56</v>
      </c>
      <c r="BZ13" s="183" t="str">
        <f>IFERROR(VLOOKUP(A13,Обнов[],$A$2,FALSE),"-")</f>
        <v>-</v>
      </c>
      <c r="CA13" s="42"/>
    </row>
    <row r="14" spans="1:82" ht="15.75" x14ac:dyDescent="0.25">
      <c r="A14" s="51" t="s">
        <v>13</v>
      </c>
      <c r="B14" s="52">
        <v>11.947181772955799</v>
      </c>
      <c r="C14" s="52">
        <v>11.7978687771712</v>
      </c>
      <c r="D14" s="52">
        <v>11.8350382143377</v>
      </c>
      <c r="E14" s="52">
        <v>11.948280530077099</v>
      </c>
      <c r="F14" s="52">
        <v>12.3661212211183</v>
      </c>
      <c r="G14" s="52">
        <v>12.663109323458499</v>
      </c>
      <c r="H14" s="52">
        <v>12.764478356508199</v>
      </c>
      <c r="I14" s="52">
        <v>12.911480886910899</v>
      </c>
      <c r="J14" s="52">
        <v>12.916039291040301</v>
      </c>
      <c r="K14" s="52">
        <v>13.011430630588301</v>
      </c>
      <c r="L14" s="52">
        <v>14.054596631143999</v>
      </c>
      <c r="M14" s="52">
        <v>14.4996270663651</v>
      </c>
      <c r="N14" s="52">
        <v>13.746385469365084</v>
      </c>
      <c r="O14" s="52">
        <v>14.078712403149662</v>
      </c>
      <c r="P14" s="52">
        <v>14.744151860485708</v>
      </c>
      <c r="Q14" s="185">
        <v>14.349858863878</v>
      </c>
      <c r="R14" s="185">
        <v>15.203633558567114</v>
      </c>
      <c r="S14" s="185">
        <v>15.008409274854705</v>
      </c>
      <c r="T14" s="185">
        <v>14.54765453589936</v>
      </c>
      <c r="U14" s="185">
        <v>15.159221209740819</v>
      </c>
      <c r="V14" s="185">
        <v>15.867121022444621</v>
      </c>
      <c r="W14" s="185">
        <v>15.538666341927879</v>
      </c>
      <c r="X14" s="185">
        <v>15.807400436781901</v>
      </c>
      <c r="Y14" s="185">
        <v>16.155278734515711</v>
      </c>
      <c r="Z14" s="185">
        <v>15.627125982527851</v>
      </c>
      <c r="AA14" s="185">
        <v>15.283899462470922</v>
      </c>
      <c r="AB14" s="185">
        <v>15.29110841331962</v>
      </c>
      <c r="AC14" s="185">
        <v>16.637861732071485</v>
      </c>
      <c r="AD14" s="185">
        <v>19.847630466740533</v>
      </c>
      <c r="AE14" s="185">
        <v>20.759617170482247</v>
      </c>
      <c r="AF14" s="185">
        <v>21.392351989474999</v>
      </c>
      <c r="AG14" s="185">
        <v>21.149318127729039</v>
      </c>
      <c r="AH14" s="185">
        <v>19.822514191311583</v>
      </c>
      <c r="AI14" s="185">
        <v>18.292027527096025</v>
      </c>
      <c r="AJ14" s="185">
        <v>15.69740433078268</v>
      </c>
      <c r="AK14" s="185">
        <v>13.66788596392681</v>
      </c>
      <c r="AL14" s="185">
        <v>11.895191422497001</v>
      </c>
      <c r="AM14" s="185">
        <f>IFERROR(VLOOKUP(A14,Обнов[],$A$1,FALSE),"-")</f>
        <v>11.114457561841677</v>
      </c>
      <c r="AN14" s="42"/>
      <c r="AO14" s="61">
        <v>10.0057894736847</v>
      </c>
      <c r="AP14" s="61" t="s">
        <v>56</v>
      </c>
      <c r="AQ14" s="61" t="s">
        <v>56</v>
      </c>
      <c r="AR14" s="61" t="s">
        <v>56</v>
      </c>
      <c r="AS14" s="61" t="s">
        <v>56</v>
      </c>
      <c r="AT14" s="61" t="s">
        <v>56</v>
      </c>
      <c r="AU14" s="61" t="s">
        <v>56</v>
      </c>
      <c r="AV14" s="61" t="s">
        <v>56</v>
      </c>
      <c r="AW14" s="61" t="s">
        <v>56</v>
      </c>
      <c r="AX14" s="61" t="s">
        <v>56</v>
      </c>
      <c r="AY14" s="61" t="s">
        <v>56</v>
      </c>
      <c r="AZ14" s="61" t="s">
        <v>56</v>
      </c>
      <c r="BA14" s="61" t="s">
        <v>56</v>
      </c>
      <c r="BB14" s="61" t="s">
        <v>56</v>
      </c>
      <c r="BC14" s="61" t="s">
        <v>56</v>
      </c>
      <c r="BD14" s="183" t="s">
        <v>56</v>
      </c>
      <c r="BE14" s="183" t="s">
        <v>56</v>
      </c>
      <c r="BF14" s="183" t="s">
        <v>56</v>
      </c>
      <c r="BG14" s="183" t="s">
        <v>56</v>
      </c>
      <c r="BH14" s="183" t="s">
        <v>56</v>
      </c>
      <c r="BI14" s="183" t="s">
        <v>56</v>
      </c>
      <c r="BJ14" s="183" t="s">
        <v>56</v>
      </c>
      <c r="BK14" s="183" t="s">
        <v>56</v>
      </c>
      <c r="BL14" s="183" t="s">
        <v>56</v>
      </c>
      <c r="BM14" s="183" t="s">
        <v>56</v>
      </c>
      <c r="BN14" s="183" t="s">
        <v>56</v>
      </c>
      <c r="BO14" s="183" t="s">
        <v>56</v>
      </c>
      <c r="BP14" s="183" t="s">
        <v>56</v>
      </c>
      <c r="BQ14" s="183" t="s">
        <v>56</v>
      </c>
      <c r="BR14" s="183" t="s">
        <v>56</v>
      </c>
      <c r="BS14" s="183" t="s">
        <v>56</v>
      </c>
      <c r="BT14" s="183" t="s">
        <v>56</v>
      </c>
      <c r="BU14" s="183" t="s">
        <v>56</v>
      </c>
      <c r="BV14" s="183" t="s">
        <v>56</v>
      </c>
      <c r="BW14" s="183" t="s">
        <v>56</v>
      </c>
      <c r="BX14" s="183" t="s">
        <v>56</v>
      </c>
      <c r="BY14" s="183" t="s">
        <v>56</v>
      </c>
      <c r="BZ14" s="183" t="str">
        <f>IFERROR(VLOOKUP(A14,Обнов[],$A$2,FALSE),"-")</f>
        <v>-</v>
      </c>
      <c r="CA14" s="42"/>
    </row>
    <row r="15" spans="1:82" ht="15.75" x14ac:dyDescent="0.25">
      <c r="A15" s="51" t="s">
        <v>14</v>
      </c>
      <c r="B15" s="52">
        <v>11.6947986110708</v>
      </c>
      <c r="C15" s="52">
        <v>11.7018298818614</v>
      </c>
      <c r="D15" s="52">
        <v>11.632808730425101</v>
      </c>
      <c r="E15" s="52">
        <v>11.6543700153884</v>
      </c>
      <c r="F15" s="52">
        <v>12.193052347231401</v>
      </c>
      <c r="G15" s="52">
        <v>12.235173711945301</v>
      </c>
      <c r="H15" s="52">
        <v>12.3285110875412</v>
      </c>
      <c r="I15" s="52">
        <v>12.072327566962199</v>
      </c>
      <c r="J15" s="52">
        <v>12.1593318186177</v>
      </c>
      <c r="K15" s="52">
        <v>12.5075849155421</v>
      </c>
      <c r="L15" s="52">
        <v>12.5618504830469</v>
      </c>
      <c r="M15" s="52">
        <v>12.6655508683455</v>
      </c>
      <c r="N15" s="52">
        <v>12.807090168587457</v>
      </c>
      <c r="O15" s="52">
        <v>12.913307397657846</v>
      </c>
      <c r="P15" s="52">
        <v>12.960340570576026</v>
      </c>
      <c r="Q15" s="185">
        <v>13.533694446330699</v>
      </c>
      <c r="R15" s="185">
        <v>13.781913123250819</v>
      </c>
      <c r="S15" s="185">
        <v>13.951750221938052</v>
      </c>
      <c r="T15" s="185">
        <v>13.874562225093092</v>
      </c>
      <c r="U15" s="185">
        <v>14.157642275116771</v>
      </c>
      <c r="V15" s="185">
        <v>14.440158169470191</v>
      </c>
      <c r="W15" s="185">
        <v>14.682616076582732</v>
      </c>
      <c r="X15" s="185">
        <v>14.596615935912055</v>
      </c>
      <c r="Y15" s="185">
        <v>14.579505086646979</v>
      </c>
      <c r="Z15" s="185">
        <v>14.493389915877625</v>
      </c>
      <c r="AA15" s="185">
        <v>14.846633332218026</v>
      </c>
      <c r="AB15" s="185">
        <v>14.655742085540551</v>
      </c>
      <c r="AC15" s="185">
        <v>17.756089531417221</v>
      </c>
      <c r="AD15" s="185">
        <v>19.518508851480508</v>
      </c>
      <c r="AE15" s="185">
        <v>19.486894407130091</v>
      </c>
      <c r="AF15" s="185">
        <v>19.350865435697099</v>
      </c>
      <c r="AG15" s="185">
        <v>17.93954989424515</v>
      </c>
      <c r="AH15" s="185">
        <v>17.140811211078159</v>
      </c>
      <c r="AI15" s="185">
        <v>14.543702446213441</v>
      </c>
      <c r="AJ15" s="185">
        <v>12.829050915517779</v>
      </c>
      <c r="AK15" s="185">
        <v>11.075149928133376</v>
      </c>
      <c r="AL15" s="185">
        <v>10.080713309478149</v>
      </c>
      <c r="AM15" s="185">
        <f>IFERROR(VLOOKUP(A15,Обнов[],$A$1,FALSE),"-")</f>
        <v>9.2502765531061222</v>
      </c>
      <c r="AN15" s="42"/>
      <c r="AO15" s="61">
        <v>9.9110109998759093</v>
      </c>
      <c r="AP15" s="61" t="s">
        <v>56</v>
      </c>
      <c r="AQ15" s="61">
        <v>11.4833</v>
      </c>
      <c r="AR15" s="61" t="s">
        <v>56</v>
      </c>
      <c r="AS15" s="61">
        <v>10.035116927489</v>
      </c>
      <c r="AT15" s="61">
        <v>10.725825177734199</v>
      </c>
      <c r="AU15" s="61">
        <v>8.0476654333470705</v>
      </c>
      <c r="AV15" s="61">
        <v>10.1384333358705</v>
      </c>
      <c r="AW15" s="61">
        <v>8.6667000000000005</v>
      </c>
      <c r="AX15" s="61">
        <v>7.5811578947368403</v>
      </c>
      <c r="AY15" s="61">
        <v>10.7938076923077</v>
      </c>
      <c r="AZ15" s="61">
        <v>7.0852130323368998</v>
      </c>
      <c r="BA15" s="61">
        <v>9.3306030658419807</v>
      </c>
      <c r="BB15" s="61">
        <v>11.25</v>
      </c>
      <c r="BC15" s="61">
        <v>10.276695615806952</v>
      </c>
      <c r="BD15" s="183">
        <v>8.38878904468495</v>
      </c>
      <c r="BE15" s="183">
        <v>10.231204485089208</v>
      </c>
      <c r="BF15" s="183">
        <v>10.421654949326248</v>
      </c>
      <c r="BG15" s="183" t="s">
        <v>56</v>
      </c>
      <c r="BH15" s="183" t="s">
        <v>56</v>
      </c>
      <c r="BI15" s="183" t="s">
        <v>56</v>
      </c>
      <c r="BJ15" s="183" t="s">
        <v>56</v>
      </c>
      <c r="BK15" s="183">
        <v>11.25</v>
      </c>
      <c r="BL15" s="183">
        <v>11.25</v>
      </c>
      <c r="BM15" s="183">
        <v>11.25</v>
      </c>
      <c r="BN15" s="183">
        <v>11.25</v>
      </c>
      <c r="BO15" s="183">
        <v>11.590080045820233</v>
      </c>
      <c r="BP15" s="183">
        <v>14</v>
      </c>
      <c r="BQ15" s="183">
        <v>14.500000000000002</v>
      </c>
      <c r="BR15" s="183">
        <v>13.850489896337502</v>
      </c>
      <c r="BS15" s="183">
        <v>10.678188188913399</v>
      </c>
      <c r="BT15" s="183">
        <v>13.999999999999998</v>
      </c>
      <c r="BU15" s="183" t="s">
        <v>56</v>
      </c>
      <c r="BV15" s="183" t="s">
        <v>56</v>
      </c>
      <c r="BW15" s="183" t="s">
        <v>56</v>
      </c>
      <c r="BX15" s="183" t="s">
        <v>56</v>
      </c>
      <c r="BY15" s="183" t="s">
        <v>56</v>
      </c>
      <c r="BZ15" s="183" t="str">
        <f>IFERROR(VLOOKUP(A15,Обнов[],$A$2,FALSE),"-")</f>
        <v>-</v>
      </c>
      <c r="CA15" s="42"/>
    </row>
    <row r="16" spans="1:82" ht="15.75" x14ac:dyDescent="0.25">
      <c r="A16" s="51" t="s">
        <v>15</v>
      </c>
      <c r="B16" s="52">
        <v>12.027428182844099</v>
      </c>
      <c r="C16" s="52">
        <v>12.038446269266601</v>
      </c>
      <c r="D16" s="52">
        <v>12.064779723835301</v>
      </c>
      <c r="E16" s="52">
        <v>12.0117876875942</v>
      </c>
      <c r="F16" s="52">
        <v>12.073072741104699</v>
      </c>
      <c r="G16" s="52">
        <v>12.089885701280901</v>
      </c>
      <c r="H16" s="52">
        <v>12.0579140813867</v>
      </c>
      <c r="I16" s="52">
        <v>11.9377770091413</v>
      </c>
      <c r="J16" s="52">
        <v>12.0717270770475</v>
      </c>
      <c r="K16" s="52">
        <v>11.996197816406699</v>
      </c>
      <c r="L16" s="52">
        <v>12.6258352629665</v>
      </c>
      <c r="M16" s="52">
        <v>13.1775147899787</v>
      </c>
      <c r="N16" s="52">
        <v>13.80701732182512</v>
      </c>
      <c r="O16" s="52">
        <v>14.397686720977527</v>
      </c>
      <c r="P16" s="52">
        <v>14.150923269884727</v>
      </c>
      <c r="Q16" s="185">
        <v>13.9619697306099</v>
      </c>
      <c r="R16" s="185">
        <v>14.067913159729633</v>
      </c>
      <c r="S16" s="185">
        <v>13.522417430500768</v>
      </c>
      <c r="T16" s="185">
        <v>12.90659194349044</v>
      </c>
      <c r="U16" s="185">
        <v>13.259696228053462</v>
      </c>
      <c r="V16" s="185">
        <v>13.543222985799197</v>
      </c>
      <c r="W16" s="185">
        <v>13.593263535367665</v>
      </c>
      <c r="X16" s="185">
        <v>13.719576866008994</v>
      </c>
      <c r="Y16" s="185">
        <v>13.890899993350647</v>
      </c>
      <c r="Z16" s="185">
        <v>13.852142864917585</v>
      </c>
      <c r="AA16" s="185">
        <v>13.874083752320544</v>
      </c>
      <c r="AB16" s="185">
        <v>14.012050568651727</v>
      </c>
      <c r="AC16" s="185">
        <v>16.934203286639459</v>
      </c>
      <c r="AD16" s="185">
        <v>17.761570068328847</v>
      </c>
      <c r="AE16" s="185">
        <v>18.484718570476709</v>
      </c>
      <c r="AF16" s="185">
        <v>20.499119390793599</v>
      </c>
      <c r="AG16" s="185">
        <v>20.699791007734625</v>
      </c>
      <c r="AH16" s="185">
        <v>20.869757119268844</v>
      </c>
      <c r="AI16" s="185">
        <v>20.030382077010223</v>
      </c>
      <c r="AJ16" s="185">
        <v>16.595509237702071</v>
      </c>
      <c r="AK16" s="185">
        <v>14.077717174955293</v>
      </c>
      <c r="AL16" s="185">
        <v>13.117195012799383</v>
      </c>
      <c r="AM16" s="185">
        <f>IFERROR(VLOOKUP(A16,Обнов[],$A$1,FALSE),"-")</f>
        <v>13.113166329875215</v>
      </c>
      <c r="AN16" s="42"/>
      <c r="AO16" s="61" t="s">
        <v>56</v>
      </c>
      <c r="AP16" s="61">
        <v>10.3931023021229</v>
      </c>
      <c r="AQ16" s="61">
        <v>11.48</v>
      </c>
      <c r="AR16" s="61">
        <v>10.299122333301</v>
      </c>
      <c r="AS16" s="61" t="s">
        <v>56</v>
      </c>
      <c r="AT16" s="61" t="s">
        <v>56</v>
      </c>
      <c r="AU16" s="61" t="s">
        <v>56</v>
      </c>
      <c r="AV16" s="61">
        <v>10.25</v>
      </c>
      <c r="AW16" s="61">
        <v>10.25</v>
      </c>
      <c r="AX16" s="61">
        <v>9.8638251029780797</v>
      </c>
      <c r="AY16" s="61">
        <v>10.0852734454238</v>
      </c>
      <c r="AZ16" s="61">
        <v>8.6500925551127494</v>
      </c>
      <c r="BA16" s="61">
        <v>9.4995506929977598</v>
      </c>
      <c r="BB16" s="61">
        <v>8.6667000000000005</v>
      </c>
      <c r="BC16" s="61">
        <v>9.3338110896890836</v>
      </c>
      <c r="BD16" s="183">
        <v>8.9992850123041599</v>
      </c>
      <c r="BE16" s="183">
        <v>9.6912000000000003</v>
      </c>
      <c r="BF16" s="183" t="s">
        <v>56</v>
      </c>
      <c r="BG16" s="183">
        <v>7.7499999999999991</v>
      </c>
      <c r="BH16" s="183" t="s">
        <v>56</v>
      </c>
      <c r="BI16" s="183" t="s">
        <v>56</v>
      </c>
      <c r="BJ16" s="183" t="s">
        <v>56</v>
      </c>
      <c r="BK16" s="183" t="s">
        <v>56</v>
      </c>
      <c r="BL16" s="183" t="s">
        <v>56</v>
      </c>
      <c r="BM16" s="183">
        <v>11.25</v>
      </c>
      <c r="BN16" s="183">
        <v>11.25</v>
      </c>
      <c r="BO16" s="183" t="s">
        <v>56</v>
      </c>
      <c r="BP16" s="183" t="s">
        <v>56</v>
      </c>
      <c r="BQ16" s="183" t="s">
        <v>56</v>
      </c>
      <c r="BR16" s="183" t="s">
        <v>56</v>
      </c>
      <c r="BS16" s="183" t="s">
        <v>56</v>
      </c>
      <c r="BT16" s="183">
        <v>13.999999999999998</v>
      </c>
      <c r="BU16" s="183" t="s">
        <v>56</v>
      </c>
      <c r="BV16" s="183" t="s">
        <v>56</v>
      </c>
      <c r="BW16" s="183" t="s">
        <v>56</v>
      </c>
      <c r="BX16" s="183" t="s">
        <v>56</v>
      </c>
      <c r="BY16" s="183" t="s">
        <v>56</v>
      </c>
      <c r="BZ16" s="183" t="str">
        <f>IFERROR(VLOOKUP(A16,Обнов[],$A$2,FALSE),"-")</f>
        <v>-</v>
      </c>
      <c r="CA16" s="42"/>
    </row>
    <row r="17" spans="1:111" ht="15.75" x14ac:dyDescent="0.25">
      <c r="A17" s="51" t="s">
        <v>16</v>
      </c>
      <c r="B17" s="52">
        <v>11.740446711186101</v>
      </c>
      <c r="C17" s="52">
        <v>11.695643570795101</v>
      </c>
      <c r="D17" s="52">
        <v>11.696052526461401</v>
      </c>
      <c r="E17" s="52">
        <v>11.7716399329135</v>
      </c>
      <c r="F17" s="52">
        <v>11.8424543459451</v>
      </c>
      <c r="G17" s="52">
        <v>11.9009196723408</v>
      </c>
      <c r="H17" s="52">
        <v>11.900248550484999</v>
      </c>
      <c r="I17" s="52">
        <v>11.8857452966681</v>
      </c>
      <c r="J17" s="52">
        <v>11.9080898413014</v>
      </c>
      <c r="K17" s="52">
        <v>22.476296258662501</v>
      </c>
      <c r="L17" s="52">
        <v>18.484443204666899</v>
      </c>
      <c r="M17" s="52">
        <v>17.923859831135001</v>
      </c>
      <c r="N17" s="52">
        <v>17.19889225377694</v>
      </c>
      <c r="O17" s="52">
        <v>15.877658251178318</v>
      </c>
      <c r="P17" s="52">
        <v>15.858989882922687</v>
      </c>
      <c r="Q17" s="185">
        <v>15.526093043960699</v>
      </c>
      <c r="R17" s="185">
        <v>15.756948633991694</v>
      </c>
      <c r="S17" s="185">
        <v>16.17875275592445</v>
      </c>
      <c r="T17" s="185">
        <v>16.049688219940016</v>
      </c>
      <c r="U17" s="185">
        <v>15.704064634556932</v>
      </c>
      <c r="V17" s="185">
        <v>16.405128764524886</v>
      </c>
      <c r="W17" s="185">
        <v>16.454528666315344</v>
      </c>
      <c r="X17" s="185">
        <v>16.656310051973776</v>
      </c>
      <c r="Y17" s="185">
        <v>16.698799173526051</v>
      </c>
      <c r="Z17" s="185">
        <v>16.698667425009113</v>
      </c>
      <c r="AA17" s="185">
        <v>16.81281124723791</v>
      </c>
      <c r="AB17" s="185">
        <v>16.589613857016914</v>
      </c>
      <c r="AC17" s="185">
        <v>20.664929209090424</v>
      </c>
      <c r="AD17" s="185">
        <v>20.847117883333443</v>
      </c>
      <c r="AE17" s="185">
        <v>21.314806845925183</v>
      </c>
      <c r="AF17" s="185">
        <v>21.4602360535497</v>
      </c>
      <c r="AG17" s="185">
        <v>21.037869804768043</v>
      </c>
      <c r="AH17" s="185">
        <v>20.021770903401585</v>
      </c>
      <c r="AI17" s="185">
        <v>18.107369968636622</v>
      </c>
      <c r="AJ17" s="185">
        <v>15.814706214150746</v>
      </c>
      <c r="AK17" s="185">
        <v>13.629252208207491</v>
      </c>
      <c r="AL17" s="185">
        <v>13.247076786619562</v>
      </c>
      <c r="AM17" s="185">
        <f>IFERROR(VLOOKUP(A17,Обнов[],$A$1,FALSE),"-")</f>
        <v>12.211779275652042</v>
      </c>
      <c r="AN17" s="42"/>
      <c r="AO17" s="61">
        <v>8.8799999999993098</v>
      </c>
      <c r="AP17" s="61" t="s">
        <v>56</v>
      </c>
      <c r="AQ17" s="61" t="s">
        <v>56</v>
      </c>
      <c r="AR17" s="61" t="s">
        <v>56</v>
      </c>
      <c r="AS17" s="61" t="s">
        <v>56</v>
      </c>
      <c r="AT17" s="61" t="s">
        <v>56</v>
      </c>
      <c r="AU17" s="61" t="s">
        <v>56</v>
      </c>
      <c r="AV17" s="61" t="s">
        <v>56</v>
      </c>
      <c r="AW17" s="61" t="s">
        <v>56</v>
      </c>
      <c r="AX17" s="61" t="s">
        <v>56</v>
      </c>
      <c r="AY17" s="61" t="s">
        <v>56</v>
      </c>
      <c r="AZ17" s="61" t="s">
        <v>56</v>
      </c>
      <c r="BA17" s="61" t="s">
        <v>56</v>
      </c>
      <c r="BB17" s="61" t="s">
        <v>56</v>
      </c>
      <c r="BC17" s="61" t="s">
        <v>56</v>
      </c>
      <c r="BD17" s="183" t="s">
        <v>56</v>
      </c>
      <c r="BE17" s="183" t="s">
        <v>56</v>
      </c>
      <c r="BF17" s="183" t="s">
        <v>56</v>
      </c>
      <c r="BG17" s="183" t="s">
        <v>56</v>
      </c>
      <c r="BH17" s="183" t="s">
        <v>56</v>
      </c>
      <c r="BI17" s="183" t="s">
        <v>56</v>
      </c>
      <c r="BJ17" s="183" t="s">
        <v>56</v>
      </c>
      <c r="BK17" s="183" t="s">
        <v>56</v>
      </c>
      <c r="BL17" s="183" t="s">
        <v>56</v>
      </c>
      <c r="BM17" s="183" t="s">
        <v>56</v>
      </c>
      <c r="BN17" s="183" t="s">
        <v>56</v>
      </c>
      <c r="BO17" s="183" t="s">
        <v>56</v>
      </c>
      <c r="BP17" s="183" t="s">
        <v>56</v>
      </c>
      <c r="BQ17" s="183" t="s">
        <v>56</v>
      </c>
      <c r="BR17" s="183" t="s">
        <v>56</v>
      </c>
      <c r="BS17" s="183" t="s">
        <v>56</v>
      </c>
      <c r="BT17" s="183" t="s">
        <v>56</v>
      </c>
      <c r="BU17" s="183" t="s">
        <v>56</v>
      </c>
      <c r="BV17" s="183" t="s">
        <v>56</v>
      </c>
      <c r="BW17" s="183" t="s">
        <v>56</v>
      </c>
      <c r="BX17" s="183" t="s">
        <v>56</v>
      </c>
      <c r="BY17" s="183" t="s">
        <v>56</v>
      </c>
      <c r="BZ17" s="183" t="str">
        <f>IFERROR(VLOOKUP(A17,Обнов[],$A$2,FALSE),"-")</f>
        <v>-</v>
      </c>
      <c r="CA17" s="42"/>
    </row>
    <row r="18" spans="1:111" ht="15.75" x14ac:dyDescent="0.25">
      <c r="A18" s="51" t="s">
        <v>17</v>
      </c>
      <c r="B18" s="52">
        <v>11.9082715523522</v>
      </c>
      <c r="C18" s="52">
        <v>11.820322306291599</v>
      </c>
      <c r="D18" s="52">
        <v>11.7560142533644</v>
      </c>
      <c r="E18" s="52">
        <v>12.535661565446199</v>
      </c>
      <c r="F18" s="52">
        <v>12.4970133280942</v>
      </c>
      <c r="G18" s="52">
        <v>12.440144095108099</v>
      </c>
      <c r="H18" s="52">
        <v>12.0598307333942</v>
      </c>
      <c r="I18" s="52">
        <v>11.958625019249601</v>
      </c>
      <c r="J18" s="52">
        <v>11.8607700505937</v>
      </c>
      <c r="K18" s="52">
        <v>15.6383139704086</v>
      </c>
      <c r="L18" s="52">
        <v>14.860655257735401</v>
      </c>
      <c r="M18" s="52">
        <v>17.085138175391702</v>
      </c>
      <c r="N18" s="52">
        <v>19.952719659109917</v>
      </c>
      <c r="O18" s="52">
        <v>14.931403467621353</v>
      </c>
      <c r="P18" s="52">
        <v>14.833099810263471</v>
      </c>
      <c r="Q18" s="185">
        <v>16.136018057975701</v>
      </c>
      <c r="R18" s="185">
        <v>16.284714517293182</v>
      </c>
      <c r="S18" s="185">
        <v>17.238872748211531</v>
      </c>
      <c r="T18" s="185">
        <v>15.928632341628374</v>
      </c>
      <c r="U18" s="185">
        <v>16.778526880861008</v>
      </c>
      <c r="V18" s="185">
        <v>16.735788697634629</v>
      </c>
      <c r="W18" s="185">
        <v>16.914256793782993</v>
      </c>
      <c r="X18" s="185">
        <v>16.547046104631246</v>
      </c>
      <c r="Y18" s="185">
        <v>17.009298912330927</v>
      </c>
      <c r="Z18" s="185">
        <v>16.183111908232661</v>
      </c>
      <c r="AA18" s="185">
        <v>16.588785555447462</v>
      </c>
      <c r="AB18" s="185">
        <v>17.531774600536714</v>
      </c>
      <c r="AC18" s="185">
        <v>24.12128628007579</v>
      </c>
      <c r="AD18" s="185">
        <v>23.579264792614211</v>
      </c>
      <c r="AE18" s="185">
        <v>22.186149909080147</v>
      </c>
      <c r="AF18" s="185">
        <v>20.947118490847402</v>
      </c>
      <c r="AG18" s="185">
        <v>17.957502049558059</v>
      </c>
      <c r="AH18" s="185">
        <v>18.154568987663463</v>
      </c>
      <c r="AI18" s="185">
        <v>13.628423836142678</v>
      </c>
      <c r="AJ18" s="185">
        <v>13.546259440897632</v>
      </c>
      <c r="AK18" s="185">
        <v>11.892385419386333</v>
      </c>
      <c r="AL18" s="185">
        <v>11.069746102371251</v>
      </c>
      <c r="AM18" s="185">
        <f>IFERROR(VLOOKUP(A18,Обнов[],$A$1,FALSE),"-")</f>
        <v>9.9775326203508587</v>
      </c>
      <c r="AN18" s="42"/>
      <c r="AO18" s="61" t="s">
        <v>56</v>
      </c>
      <c r="AP18" s="61" t="s">
        <v>56</v>
      </c>
      <c r="AQ18" s="61" t="s">
        <v>56</v>
      </c>
      <c r="AR18" s="61" t="s">
        <v>56</v>
      </c>
      <c r="AS18" s="61" t="s">
        <v>56</v>
      </c>
      <c r="AT18" s="61" t="s">
        <v>56</v>
      </c>
      <c r="AU18" s="61" t="s">
        <v>56</v>
      </c>
      <c r="AV18" s="61" t="s">
        <v>56</v>
      </c>
      <c r="AW18" s="61" t="s">
        <v>56</v>
      </c>
      <c r="AX18" s="61" t="s">
        <v>56</v>
      </c>
      <c r="AY18" s="61" t="s">
        <v>56</v>
      </c>
      <c r="AZ18" s="61" t="s">
        <v>56</v>
      </c>
      <c r="BA18" s="61" t="s">
        <v>56</v>
      </c>
      <c r="BB18" s="61" t="s">
        <v>56</v>
      </c>
      <c r="BC18" s="61" t="s">
        <v>56</v>
      </c>
      <c r="BD18" s="183" t="s">
        <v>56</v>
      </c>
      <c r="BE18" s="183" t="s">
        <v>56</v>
      </c>
      <c r="BF18" s="183" t="s">
        <v>56</v>
      </c>
      <c r="BG18" s="183" t="s">
        <v>56</v>
      </c>
      <c r="BH18" s="183" t="s">
        <v>56</v>
      </c>
      <c r="BI18" s="183" t="s">
        <v>56</v>
      </c>
      <c r="BJ18" s="183" t="s">
        <v>56</v>
      </c>
      <c r="BK18" s="183" t="s">
        <v>56</v>
      </c>
      <c r="BL18" s="183" t="s">
        <v>56</v>
      </c>
      <c r="BM18" s="183" t="s">
        <v>56</v>
      </c>
      <c r="BN18" s="183" t="s">
        <v>56</v>
      </c>
      <c r="BO18" s="183" t="s">
        <v>56</v>
      </c>
      <c r="BP18" s="183" t="s">
        <v>56</v>
      </c>
      <c r="BQ18" s="183" t="s">
        <v>56</v>
      </c>
      <c r="BR18" s="183" t="s">
        <v>56</v>
      </c>
      <c r="BS18" s="183" t="s">
        <v>56</v>
      </c>
      <c r="BT18" s="183" t="s">
        <v>56</v>
      </c>
      <c r="BU18" s="183" t="s">
        <v>56</v>
      </c>
      <c r="BV18" s="183" t="s">
        <v>56</v>
      </c>
      <c r="BW18" s="183" t="s">
        <v>56</v>
      </c>
      <c r="BX18" s="183" t="s">
        <v>56</v>
      </c>
      <c r="BY18" s="183" t="s">
        <v>56</v>
      </c>
      <c r="BZ18" s="183" t="str">
        <f>IFERROR(VLOOKUP(A18,Обнов[],$A$2,FALSE),"-")</f>
        <v>-</v>
      </c>
      <c r="CA18" s="42"/>
    </row>
    <row r="19" spans="1:111" ht="15.75" x14ac:dyDescent="0.25">
      <c r="A19" s="51" t="s">
        <v>18</v>
      </c>
      <c r="B19" s="52">
        <v>11.6367983243567</v>
      </c>
      <c r="C19" s="52">
        <v>11.7224500805352</v>
      </c>
      <c r="D19" s="52">
        <v>11.679250533693599</v>
      </c>
      <c r="E19" s="52">
        <v>11.6705982526132</v>
      </c>
      <c r="F19" s="52">
        <v>11.691837189645399</v>
      </c>
      <c r="G19" s="52">
        <v>11.6604454306754</v>
      </c>
      <c r="H19" s="52">
        <v>11.652553154665499</v>
      </c>
      <c r="I19" s="52">
        <v>11.712807621913401</v>
      </c>
      <c r="J19" s="52">
        <v>11.666588946763101</v>
      </c>
      <c r="K19" s="52">
        <v>11.744425640336599</v>
      </c>
      <c r="L19" s="52">
        <v>11.510840740745399</v>
      </c>
      <c r="M19" s="52">
        <v>11.692282317159499</v>
      </c>
      <c r="N19" s="52">
        <v>11.698731804914811</v>
      </c>
      <c r="O19" s="52">
        <v>11.671838095553168</v>
      </c>
      <c r="P19" s="52">
        <v>11.66253107320008</v>
      </c>
      <c r="Q19" s="185">
        <v>12.0297750080555</v>
      </c>
      <c r="R19" s="185">
        <v>12.347573785832742</v>
      </c>
      <c r="S19" s="185">
        <v>12.281972800226887</v>
      </c>
      <c r="T19" s="185">
        <v>11.328396876648023</v>
      </c>
      <c r="U19" s="185">
        <v>12.661824983797985</v>
      </c>
      <c r="V19" s="185">
        <v>10.187393880143429</v>
      </c>
      <c r="W19" s="185">
        <v>10.742822408346493</v>
      </c>
      <c r="X19" s="185">
        <v>12.11332049235731</v>
      </c>
      <c r="Y19" s="185">
        <v>10.852228140782254</v>
      </c>
      <c r="Z19" s="185">
        <v>13.575271507970491</v>
      </c>
      <c r="AA19" s="185">
        <v>13.710394022611778</v>
      </c>
      <c r="AB19" s="185">
        <v>11.345128770395359</v>
      </c>
      <c r="AC19" s="185">
        <v>27.382319254972384</v>
      </c>
      <c r="AD19" s="185">
        <v>24.501118467275148</v>
      </c>
      <c r="AE19" s="185">
        <v>25.854046248625227</v>
      </c>
      <c r="AF19" s="185">
        <v>22.491508550974199</v>
      </c>
      <c r="AG19" s="185">
        <v>21.572871659293376</v>
      </c>
      <c r="AH19" s="185">
        <v>20.851903626432101</v>
      </c>
      <c r="AI19" s="185">
        <v>21.107509440660571</v>
      </c>
      <c r="AJ19" s="185">
        <v>20.975205818705778</v>
      </c>
      <c r="AK19" s="185">
        <v>16.016744924414901</v>
      </c>
      <c r="AL19" s="185">
        <v>16.369673033420757</v>
      </c>
      <c r="AM19" s="185">
        <f>IFERROR(VLOOKUP(A19,Обнов[],$A$1,FALSE),"-")</f>
        <v>16.189280128923539</v>
      </c>
      <c r="AN19" s="42"/>
      <c r="AO19" s="61" t="s">
        <v>56</v>
      </c>
      <c r="AP19" s="61" t="s">
        <v>56</v>
      </c>
      <c r="AQ19" s="61" t="s">
        <v>56</v>
      </c>
      <c r="AR19" s="61" t="s">
        <v>56</v>
      </c>
      <c r="AS19" s="61" t="s">
        <v>56</v>
      </c>
      <c r="AT19" s="61" t="s">
        <v>56</v>
      </c>
      <c r="AU19" s="61" t="s">
        <v>56</v>
      </c>
      <c r="AV19" s="61" t="s">
        <v>56</v>
      </c>
      <c r="AW19" s="61" t="s">
        <v>56</v>
      </c>
      <c r="AX19" s="61">
        <v>10.0337460047785</v>
      </c>
      <c r="AY19" s="61" t="s">
        <v>56</v>
      </c>
      <c r="AZ19" s="61">
        <v>8.6667000000000005</v>
      </c>
      <c r="BA19" s="61" t="s">
        <v>56</v>
      </c>
      <c r="BB19" s="61" t="s">
        <v>56</v>
      </c>
      <c r="BC19" s="61" t="s">
        <v>56</v>
      </c>
      <c r="BD19" s="183">
        <v>9.1875035714285698</v>
      </c>
      <c r="BE19" s="183">
        <v>9.5761000000000003</v>
      </c>
      <c r="BF19" s="183">
        <v>11.111111111111111</v>
      </c>
      <c r="BG19" s="183" t="s">
        <v>56</v>
      </c>
      <c r="BH19" s="183" t="s">
        <v>56</v>
      </c>
      <c r="BI19" s="183" t="s">
        <v>56</v>
      </c>
      <c r="BJ19" s="183">
        <v>10.8</v>
      </c>
      <c r="BK19" s="183" t="s">
        <v>56</v>
      </c>
      <c r="BL19" s="183" t="s">
        <v>56</v>
      </c>
      <c r="BM19" s="183">
        <v>10.75</v>
      </c>
      <c r="BN19" s="183" t="s">
        <v>56</v>
      </c>
      <c r="BO19" s="183" t="s">
        <v>56</v>
      </c>
      <c r="BP19" s="183" t="s">
        <v>56</v>
      </c>
      <c r="BQ19" s="183" t="s">
        <v>56</v>
      </c>
      <c r="BR19" s="183" t="s">
        <v>56</v>
      </c>
      <c r="BS19" s="183" t="s">
        <v>56</v>
      </c>
      <c r="BT19" s="183">
        <v>15.868421052631581</v>
      </c>
      <c r="BU19" s="183" t="s">
        <v>56</v>
      </c>
      <c r="BV19" s="183" t="s">
        <v>56</v>
      </c>
      <c r="BW19" s="183" t="s">
        <v>56</v>
      </c>
      <c r="BX19" s="183" t="s">
        <v>56</v>
      </c>
      <c r="BY19" s="183" t="s">
        <v>56</v>
      </c>
      <c r="BZ19" s="183" t="str">
        <f>IFERROR(VLOOKUP(A19,Обнов[],$A$2,FALSE),"-")</f>
        <v>-</v>
      </c>
      <c r="CA19" s="42"/>
    </row>
    <row r="20" spans="1:111" ht="15.75" x14ac:dyDescent="0.25">
      <c r="A20" s="51" t="s">
        <v>19</v>
      </c>
      <c r="B20" s="52">
        <v>11.623539537808499</v>
      </c>
      <c r="C20" s="52">
        <v>11.5242325612529</v>
      </c>
      <c r="D20" s="52">
        <v>11.4616312060369</v>
      </c>
      <c r="E20" s="52">
        <v>11.4795300123152</v>
      </c>
      <c r="F20" s="52">
        <v>12.206364154447799</v>
      </c>
      <c r="G20" s="52">
        <v>12.395902860414701</v>
      </c>
      <c r="H20" s="52">
        <v>12.03</v>
      </c>
      <c r="I20" s="52">
        <v>11.88</v>
      </c>
      <c r="J20" s="52">
        <v>11.77</v>
      </c>
      <c r="K20" s="52">
        <v>11.74</v>
      </c>
      <c r="L20" s="52">
        <v>11.74</v>
      </c>
      <c r="M20" s="52">
        <v>11.74</v>
      </c>
      <c r="N20" s="52">
        <v>11.759999999999998</v>
      </c>
      <c r="O20" s="52">
        <v>11.76</v>
      </c>
      <c r="P20" s="52">
        <v>11.76</v>
      </c>
      <c r="Q20" s="185">
        <v>12.9</v>
      </c>
      <c r="R20" s="185">
        <v>13.290000000000003</v>
      </c>
      <c r="S20" s="185">
        <v>13.430000000000001</v>
      </c>
      <c r="T20" s="185">
        <v>13.72</v>
      </c>
      <c r="U20" s="185">
        <v>14.279999999999996</v>
      </c>
      <c r="V20" s="185">
        <v>14.870000000000003</v>
      </c>
      <c r="W20" s="185">
        <v>14.870000000000005</v>
      </c>
      <c r="X20" s="185">
        <v>14.870000000000006</v>
      </c>
      <c r="Y20" s="185">
        <v>15.329999999999997</v>
      </c>
      <c r="Z20" s="185">
        <v>15.790000000000003</v>
      </c>
      <c r="AA20" s="185">
        <v>15.79</v>
      </c>
      <c r="AB20" s="185">
        <v>16.38</v>
      </c>
      <c r="AC20" s="185">
        <v>16.437999826389298</v>
      </c>
      <c r="AD20" s="185">
        <v>16.40412914367375</v>
      </c>
      <c r="AE20" s="185">
        <v>17.540291443340561</v>
      </c>
      <c r="AF20" s="185">
        <v>20.191446340896398</v>
      </c>
      <c r="AG20" s="185">
        <v>26.24716430727949</v>
      </c>
      <c r="AH20" s="185">
        <v>24.196418658068808</v>
      </c>
      <c r="AI20" s="185">
        <v>23.558552491695462</v>
      </c>
      <c r="AJ20" s="185">
        <v>22.258779298777814</v>
      </c>
      <c r="AK20" s="185">
        <v>18.732411839507119</v>
      </c>
      <c r="AL20" s="185">
        <v>16.375262603731912</v>
      </c>
      <c r="AM20" s="185">
        <f>IFERROR(VLOOKUP(A20,Обнов[],$A$1,FALSE),"-")</f>
        <v>15.383501164739602</v>
      </c>
      <c r="AN20" s="42"/>
      <c r="AO20" s="61" t="s">
        <v>56</v>
      </c>
      <c r="AP20" s="61" t="s">
        <v>56</v>
      </c>
      <c r="AQ20" s="61" t="s">
        <v>56</v>
      </c>
      <c r="AR20" s="61" t="s">
        <v>56</v>
      </c>
      <c r="AS20" s="61" t="s">
        <v>56</v>
      </c>
      <c r="AT20" s="61" t="s">
        <v>56</v>
      </c>
      <c r="AU20" s="61" t="s">
        <v>56</v>
      </c>
      <c r="AV20" s="61" t="s">
        <v>56</v>
      </c>
      <c r="AW20" s="61" t="s">
        <v>56</v>
      </c>
      <c r="AX20" s="61" t="s">
        <v>56</v>
      </c>
      <c r="AY20" s="61" t="s">
        <v>56</v>
      </c>
      <c r="AZ20" s="61" t="s">
        <v>56</v>
      </c>
      <c r="BA20" s="61" t="s">
        <v>56</v>
      </c>
      <c r="BB20" s="61" t="s">
        <v>56</v>
      </c>
      <c r="BC20" s="61" t="s">
        <v>56</v>
      </c>
      <c r="BD20" s="183" t="s">
        <v>56</v>
      </c>
      <c r="BE20" s="183" t="s">
        <v>56</v>
      </c>
      <c r="BF20" s="183" t="s">
        <v>56</v>
      </c>
      <c r="BG20" s="183" t="s">
        <v>56</v>
      </c>
      <c r="BH20" s="183" t="s">
        <v>56</v>
      </c>
      <c r="BI20" s="183" t="s">
        <v>56</v>
      </c>
      <c r="BJ20" s="183" t="s">
        <v>56</v>
      </c>
      <c r="BK20" s="183" t="s">
        <v>56</v>
      </c>
      <c r="BL20" s="183" t="s">
        <v>56</v>
      </c>
      <c r="BM20" s="183" t="s">
        <v>56</v>
      </c>
      <c r="BN20" s="183" t="s">
        <v>56</v>
      </c>
      <c r="BO20" s="183" t="s">
        <v>56</v>
      </c>
      <c r="BP20" s="183" t="s">
        <v>56</v>
      </c>
      <c r="BQ20" s="183" t="s">
        <v>56</v>
      </c>
      <c r="BR20" s="183" t="s">
        <v>56</v>
      </c>
      <c r="BS20" s="183" t="s">
        <v>56</v>
      </c>
      <c r="BT20" s="183" t="s">
        <v>56</v>
      </c>
      <c r="BU20" s="183" t="s">
        <v>56</v>
      </c>
      <c r="BV20" s="183" t="s">
        <v>56</v>
      </c>
      <c r="BW20" s="183" t="s">
        <v>56</v>
      </c>
      <c r="BX20" s="183" t="s">
        <v>56</v>
      </c>
      <c r="BY20" s="183" t="s">
        <v>56</v>
      </c>
      <c r="BZ20" s="183" t="str">
        <f>IFERROR(VLOOKUP(A20,Обнов[],$A$2,FALSE),"-")</f>
        <v>-</v>
      </c>
      <c r="CA20" s="42"/>
    </row>
    <row r="21" spans="1:111" ht="15.75" x14ac:dyDescent="0.25">
      <c r="A21" s="51" t="s">
        <v>20</v>
      </c>
      <c r="B21" s="52">
        <v>11.626480749689501</v>
      </c>
      <c r="C21" s="52">
        <v>11.6446751754261</v>
      </c>
      <c r="D21" s="52">
        <v>11.6596391860972</v>
      </c>
      <c r="E21" s="52">
        <v>11.6852810726174</v>
      </c>
      <c r="F21" s="52">
        <v>12.138645235156099</v>
      </c>
      <c r="G21" s="52">
        <v>12.0166725484982</v>
      </c>
      <c r="H21" s="52">
        <v>12.079631560837999</v>
      </c>
      <c r="I21" s="52">
        <v>12.166640073459099</v>
      </c>
      <c r="J21" s="52">
        <v>12.0992536516153</v>
      </c>
      <c r="K21" s="52">
        <v>23.722286388007099</v>
      </c>
      <c r="L21" s="52">
        <v>23.6880074193549</v>
      </c>
      <c r="M21" s="52">
        <v>21.811198165719901</v>
      </c>
      <c r="N21" s="52">
        <v>21.887071443144542</v>
      </c>
      <c r="O21" s="52">
        <v>21.964651464201509</v>
      </c>
      <c r="P21" s="52">
        <v>22.690103949522364</v>
      </c>
      <c r="Q21" s="185">
        <v>23.2052878719856</v>
      </c>
      <c r="R21" s="185">
        <v>21.808881600623145</v>
      </c>
      <c r="S21" s="185">
        <v>22.476913250245381</v>
      </c>
      <c r="T21" s="185">
        <v>22.051665985380644</v>
      </c>
      <c r="U21" s="185">
        <v>21.449179341734862</v>
      </c>
      <c r="V21" s="185">
        <v>21.381680753502831</v>
      </c>
      <c r="W21" s="185">
        <v>23.444317439057595</v>
      </c>
      <c r="X21" s="185">
        <v>20.828056493243672</v>
      </c>
      <c r="Y21" s="185">
        <v>21.601723274260159</v>
      </c>
      <c r="Z21" s="185">
        <v>21.9884629061761</v>
      </c>
      <c r="AA21" s="185">
        <v>21.86446553178418</v>
      </c>
      <c r="AB21" s="185">
        <v>19.872873140058964</v>
      </c>
      <c r="AC21" s="185">
        <v>22.719254045112642</v>
      </c>
      <c r="AD21" s="185">
        <v>22.287298320928688</v>
      </c>
      <c r="AE21" s="185">
        <v>21.260573841100072</v>
      </c>
      <c r="AF21" s="185">
        <v>20.143252015746601</v>
      </c>
      <c r="AG21" s="185">
        <v>22.68159405020311</v>
      </c>
      <c r="AH21" s="185">
        <v>20.08360642663078</v>
      </c>
      <c r="AI21" s="185">
        <v>23.934918227699061</v>
      </c>
      <c r="AJ21" s="185">
        <v>17.965115750886653</v>
      </c>
      <c r="AK21" s="185">
        <v>18.804317595361329</v>
      </c>
      <c r="AL21" s="185">
        <v>15.16123433090277</v>
      </c>
      <c r="AM21" s="185">
        <f>IFERROR(VLOOKUP(A21,Обнов[],$A$1,FALSE),"-")</f>
        <v>15.292385254167833</v>
      </c>
      <c r="AN21" s="42"/>
      <c r="AO21" s="61" t="s">
        <v>56</v>
      </c>
      <c r="AP21" s="61" t="s">
        <v>56</v>
      </c>
      <c r="AQ21" s="61" t="s">
        <v>56</v>
      </c>
      <c r="AR21" s="61" t="s">
        <v>56</v>
      </c>
      <c r="AS21" s="61" t="s">
        <v>56</v>
      </c>
      <c r="AT21" s="61" t="s">
        <v>56</v>
      </c>
      <c r="AU21" s="61" t="s">
        <v>56</v>
      </c>
      <c r="AV21" s="61" t="s">
        <v>56</v>
      </c>
      <c r="AW21" s="61" t="s">
        <v>56</v>
      </c>
      <c r="AX21" s="61" t="s">
        <v>56</v>
      </c>
      <c r="AY21" s="61" t="s">
        <v>56</v>
      </c>
      <c r="AZ21" s="61" t="s">
        <v>56</v>
      </c>
      <c r="BA21" s="61" t="s">
        <v>56</v>
      </c>
      <c r="BB21" s="61" t="s">
        <v>56</v>
      </c>
      <c r="BC21" s="61" t="s">
        <v>56</v>
      </c>
      <c r="BD21" s="183" t="s">
        <v>56</v>
      </c>
      <c r="BE21" s="183" t="s">
        <v>56</v>
      </c>
      <c r="BF21" s="183" t="s">
        <v>56</v>
      </c>
      <c r="BG21" s="183" t="s">
        <v>56</v>
      </c>
      <c r="BH21" s="183" t="s">
        <v>56</v>
      </c>
      <c r="BI21" s="183" t="s">
        <v>56</v>
      </c>
      <c r="BJ21" s="183" t="s">
        <v>56</v>
      </c>
      <c r="BK21" s="183" t="s">
        <v>56</v>
      </c>
      <c r="BL21" s="183" t="s">
        <v>56</v>
      </c>
      <c r="BM21" s="183" t="s">
        <v>56</v>
      </c>
      <c r="BN21" s="183" t="s">
        <v>56</v>
      </c>
      <c r="BO21" s="183" t="s">
        <v>56</v>
      </c>
      <c r="BP21" s="183" t="s">
        <v>56</v>
      </c>
      <c r="BQ21" s="183" t="s">
        <v>56</v>
      </c>
      <c r="BR21" s="183" t="s">
        <v>56</v>
      </c>
      <c r="BS21" s="183" t="s">
        <v>56</v>
      </c>
      <c r="BT21" s="183" t="s">
        <v>56</v>
      </c>
      <c r="BU21" s="183" t="s">
        <v>56</v>
      </c>
      <c r="BV21" s="183" t="s">
        <v>56</v>
      </c>
      <c r="BW21" s="183" t="s">
        <v>56</v>
      </c>
      <c r="BX21" s="183" t="s">
        <v>56</v>
      </c>
      <c r="BY21" s="183" t="s">
        <v>56</v>
      </c>
      <c r="BZ21" s="183" t="str">
        <f>IFERROR(VLOOKUP(A21,Обнов[],$A$2,FALSE),"-")</f>
        <v>-</v>
      </c>
      <c r="CA21" s="42"/>
    </row>
    <row r="22" spans="1:111" ht="15.75" x14ac:dyDescent="0.25">
      <c r="A22" s="53" t="s">
        <v>21</v>
      </c>
      <c r="B22" s="52">
        <v>11.4970283691873</v>
      </c>
      <c r="C22" s="52">
        <v>11.583695883036601</v>
      </c>
      <c r="D22" s="52">
        <v>11.457070947430999</v>
      </c>
      <c r="E22" s="52">
        <v>11.463606961466899</v>
      </c>
      <c r="F22" s="52">
        <v>11.529155689044</v>
      </c>
      <c r="G22" s="52">
        <v>11.965082187977201</v>
      </c>
      <c r="H22" s="52">
        <v>11.5829656518349</v>
      </c>
      <c r="I22" s="52">
        <v>11.523939187064</v>
      </c>
      <c r="J22" s="52">
        <v>11.5344928130458</v>
      </c>
      <c r="K22" s="52">
        <v>11.570150918644799</v>
      </c>
      <c r="L22" s="52">
        <v>11.493003700803699</v>
      </c>
      <c r="M22" s="52">
        <v>11.4150388271373</v>
      </c>
      <c r="N22" s="52">
        <v>11.436663140357888</v>
      </c>
      <c r="O22" s="52">
        <v>11.484868900626569</v>
      </c>
      <c r="P22" s="52">
        <v>11.559300428290992</v>
      </c>
      <c r="Q22" s="185">
        <v>12.736050701482799</v>
      </c>
      <c r="R22" s="185">
        <v>13.120694802903769</v>
      </c>
      <c r="S22" s="185">
        <v>13.226815831458659</v>
      </c>
      <c r="T22" s="185">
        <v>13.576996485577867</v>
      </c>
      <c r="U22" s="185">
        <v>14.014756968668751</v>
      </c>
      <c r="V22" s="185">
        <v>14.46350797830018</v>
      </c>
      <c r="W22" s="185">
        <v>14.782009576424892</v>
      </c>
      <c r="X22" s="185">
        <v>14.821854465570652</v>
      </c>
      <c r="Y22" s="185">
        <v>15.117836073937271</v>
      </c>
      <c r="Z22" s="185">
        <v>15.40575401622565</v>
      </c>
      <c r="AA22" s="185">
        <v>15.455928807468121</v>
      </c>
      <c r="AB22" s="185">
        <v>16.094379057393834</v>
      </c>
      <c r="AC22" s="185">
        <v>16.627966089957113</v>
      </c>
      <c r="AD22" s="185">
        <v>21.21011568854323</v>
      </c>
      <c r="AE22" s="185">
        <v>19.543902651018051</v>
      </c>
      <c r="AF22" s="185">
        <v>20.043172455612002</v>
      </c>
      <c r="AG22" s="185">
        <v>21.155562041400181</v>
      </c>
      <c r="AH22" s="185">
        <v>21.274652880664366</v>
      </c>
      <c r="AI22" s="185">
        <v>18.639565133754342</v>
      </c>
      <c r="AJ22" s="185">
        <v>20.525942887237186</v>
      </c>
      <c r="AK22" s="185">
        <v>17.643176878324496</v>
      </c>
      <c r="AL22" s="185">
        <v>14.492625737443792</v>
      </c>
      <c r="AM22" s="185">
        <f>IFERROR(VLOOKUP(A22,Обнов[],$A$1,FALSE),"-")</f>
        <v>14.106788962403256</v>
      </c>
      <c r="AN22" s="42"/>
      <c r="AO22" s="61" t="s">
        <v>56</v>
      </c>
      <c r="AP22" s="61" t="s">
        <v>56</v>
      </c>
      <c r="AQ22" s="61" t="s">
        <v>56</v>
      </c>
      <c r="AR22" s="61" t="s">
        <v>56</v>
      </c>
      <c r="AS22" s="61" t="s">
        <v>56</v>
      </c>
      <c r="AT22" s="61" t="s">
        <v>56</v>
      </c>
      <c r="AU22" s="61" t="s">
        <v>56</v>
      </c>
      <c r="AV22" s="61" t="s">
        <v>56</v>
      </c>
      <c r="AW22" s="61" t="s">
        <v>56</v>
      </c>
      <c r="AX22" s="61" t="s">
        <v>56</v>
      </c>
      <c r="AY22" s="61" t="s">
        <v>56</v>
      </c>
      <c r="AZ22" s="61" t="s">
        <v>56</v>
      </c>
      <c r="BA22" s="61" t="s">
        <v>56</v>
      </c>
      <c r="BB22" s="61" t="s">
        <v>56</v>
      </c>
      <c r="BC22" s="61" t="s">
        <v>56</v>
      </c>
      <c r="BD22" s="183" t="s">
        <v>56</v>
      </c>
      <c r="BE22" s="183" t="s">
        <v>56</v>
      </c>
      <c r="BF22" s="183" t="s">
        <v>56</v>
      </c>
      <c r="BG22" s="183" t="s">
        <v>56</v>
      </c>
      <c r="BH22" s="183" t="s">
        <v>56</v>
      </c>
      <c r="BI22" s="183" t="s">
        <v>56</v>
      </c>
      <c r="BJ22" s="183" t="s">
        <v>56</v>
      </c>
      <c r="BK22" s="183" t="s">
        <v>56</v>
      </c>
      <c r="BL22" s="183" t="s">
        <v>56</v>
      </c>
      <c r="BM22" s="183" t="s">
        <v>56</v>
      </c>
      <c r="BN22" s="183" t="s">
        <v>56</v>
      </c>
      <c r="BO22" s="183" t="s">
        <v>56</v>
      </c>
      <c r="BP22" s="183" t="s">
        <v>56</v>
      </c>
      <c r="BQ22" s="183" t="s">
        <v>56</v>
      </c>
      <c r="BR22" s="183" t="s">
        <v>56</v>
      </c>
      <c r="BS22" s="183" t="s">
        <v>56</v>
      </c>
      <c r="BT22" s="183" t="s">
        <v>56</v>
      </c>
      <c r="BU22" s="183" t="s">
        <v>56</v>
      </c>
      <c r="BV22" s="183" t="s">
        <v>56</v>
      </c>
      <c r="BW22" s="183" t="s">
        <v>56</v>
      </c>
      <c r="BX22" s="183" t="s">
        <v>56</v>
      </c>
      <c r="BY22" s="183" t="s">
        <v>56</v>
      </c>
      <c r="BZ22" s="183" t="str">
        <f>IFERROR(VLOOKUP(A22,Обнов[],$A$2,FALSE),"-")</f>
        <v>-</v>
      </c>
      <c r="CA22" s="42"/>
    </row>
    <row r="23" spans="1:111" ht="15.75" x14ac:dyDescent="0.25">
      <c r="A23" s="51" t="s">
        <v>23</v>
      </c>
      <c r="B23" s="54" t="s">
        <v>56</v>
      </c>
      <c r="C23" s="54" t="s">
        <v>56</v>
      </c>
      <c r="D23" s="52">
        <v>11.99</v>
      </c>
      <c r="E23" s="52" t="s">
        <v>56</v>
      </c>
      <c r="F23" s="52">
        <v>12.46</v>
      </c>
      <c r="G23" s="52" t="s">
        <v>56</v>
      </c>
      <c r="H23" s="52" t="s">
        <v>56</v>
      </c>
      <c r="I23" s="52">
        <v>11.88</v>
      </c>
      <c r="J23" s="52" t="s">
        <v>56</v>
      </c>
      <c r="K23" s="52" t="s">
        <v>56</v>
      </c>
      <c r="L23" s="52">
        <v>17.75</v>
      </c>
      <c r="M23" s="52" t="s">
        <v>56</v>
      </c>
      <c r="N23" s="52">
        <v>17.74529288702929</v>
      </c>
      <c r="O23" s="52">
        <v>15.793478260869565</v>
      </c>
      <c r="P23" s="52">
        <v>17.75</v>
      </c>
      <c r="Q23" s="185" t="s">
        <v>56</v>
      </c>
      <c r="R23" s="185" t="s">
        <v>56</v>
      </c>
      <c r="S23" s="185">
        <v>17</v>
      </c>
      <c r="T23" s="185">
        <v>17</v>
      </c>
      <c r="U23" s="185">
        <v>16.52232540322581</v>
      </c>
      <c r="V23" s="185">
        <v>18.5</v>
      </c>
      <c r="W23" s="185">
        <v>19.122748268755252</v>
      </c>
      <c r="X23" s="185">
        <v>18.5</v>
      </c>
      <c r="Y23" s="185">
        <v>18.5</v>
      </c>
      <c r="Z23" s="185">
        <v>21.042195240987756</v>
      </c>
      <c r="AA23" s="185">
        <v>16.75</v>
      </c>
      <c r="AB23" s="185">
        <v>18.5</v>
      </c>
      <c r="AC23" s="185">
        <v>19.5</v>
      </c>
      <c r="AD23" s="185">
        <v>0</v>
      </c>
      <c r="AE23" s="185">
        <v>0</v>
      </c>
      <c r="AF23" s="185">
        <v>24</v>
      </c>
      <c r="AG23" s="185">
        <v>17.053581862512537</v>
      </c>
      <c r="AH23" s="185">
        <v>17.047244094488189</v>
      </c>
      <c r="AI23" s="185">
        <v>15.306126422530809</v>
      </c>
      <c r="AJ23" s="185">
        <v>12.410416988621009</v>
      </c>
      <c r="AK23" s="185">
        <v>11.936765194385329</v>
      </c>
      <c r="AL23" s="185">
        <v>13.148746341473879</v>
      </c>
      <c r="AM23" s="185">
        <f>IFERROR(VLOOKUP(A23,Обнов[],$A$1,FALSE),"-")</f>
        <v>14.694790592425095</v>
      </c>
      <c r="AN23" s="42"/>
      <c r="AO23" s="61" t="s">
        <v>56</v>
      </c>
      <c r="AP23" s="61" t="s">
        <v>56</v>
      </c>
      <c r="AQ23" s="61" t="s">
        <v>56</v>
      </c>
      <c r="AR23" s="61" t="s">
        <v>56</v>
      </c>
      <c r="AS23" s="61" t="s">
        <v>56</v>
      </c>
      <c r="AT23" s="61" t="s">
        <v>56</v>
      </c>
      <c r="AU23" s="61" t="s">
        <v>56</v>
      </c>
      <c r="AV23" s="61" t="s">
        <v>56</v>
      </c>
      <c r="AW23" s="61" t="s">
        <v>56</v>
      </c>
      <c r="AX23" s="61" t="s">
        <v>56</v>
      </c>
      <c r="AY23" s="61" t="s">
        <v>56</v>
      </c>
      <c r="AZ23" s="61" t="s">
        <v>56</v>
      </c>
      <c r="BA23" s="61" t="s">
        <v>56</v>
      </c>
      <c r="BB23" s="61" t="s">
        <v>56</v>
      </c>
      <c r="BC23" s="61" t="s">
        <v>56</v>
      </c>
      <c r="BD23" s="183" t="s">
        <v>56</v>
      </c>
      <c r="BE23" s="183" t="s">
        <v>56</v>
      </c>
      <c r="BF23" s="183" t="s">
        <v>56</v>
      </c>
      <c r="BG23" s="183" t="s">
        <v>56</v>
      </c>
      <c r="BH23" s="183" t="s">
        <v>56</v>
      </c>
      <c r="BI23" s="183" t="s">
        <v>56</v>
      </c>
      <c r="BJ23" s="183" t="s">
        <v>56</v>
      </c>
      <c r="BK23" s="183" t="s">
        <v>56</v>
      </c>
      <c r="BL23" s="183" t="s">
        <v>56</v>
      </c>
      <c r="BM23" s="183" t="s">
        <v>56</v>
      </c>
      <c r="BN23" s="183" t="s">
        <v>56</v>
      </c>
      <c r="BO23" s="183" t="s">
        <v>56</v>
      </c>
      <c r="BP23" s="183" t="s">
        <v>56</v>
      </c>
      <c r="BQ23" s="183" t="s">
        <v>56</v>
      </c>
      <c r="BR23" s="183" t="s">
        <v>56</v>
      </c>
      <c r="BS23" s="183" t="s">
        <v>56</v>
      </c>
      <c r="BT23" s="183" t="s">
        <v>56</v>
      </c>
      <c r="BU23" s="183" t="s">
        <v>56</v>
      </c>
      <c r="BV23" s="183" t="s">
        <v>56</v>
      </c>
      <c r="BW23" s="183" t="s">
        <v>56</v>
      </c>
      <c r="BX23" s="183" t="s">
        <v>56</v>
      </c>
      <c r="BY23" s="183" t="s">
        <v>56</v>
      </c>
      <c r="BZ23" s="183" t="str">
        <f>IFERROR(VLOOKUP(A23,Обнов[],$A$2,FALSE),"-")</f>
        <v>-</v>
      </c>
      <c r="CA23" s="42"/>
    </row>
    <row r="24" spans="1:111" ht="15.75" x14ac:dyDescent="0.25">
      <c r="A24" s="51" t="s">
        <v>22</v>
      </c>
      <c r="B24" s="52">
        <v>11.9667418945991</v>
      </c>
      <c r="C24" s="52">
        <v>11.8340236902834</v>
      </c>
      <c r="D24" s="52">
        <v>11.788913550433801</v>
      </c>
      <c r="E24" s="52">
        <v>11.886952220080699</v>
      </c>
      <c r="F24" s="52">
        <v>11.802164298948201</v>
      </c>
      <c r="G24" s="52">
        <v>11.903925862283501</v>
      </c>
      <c r="H24" s="52">
        <v>11.9262993848645</v>
      </c>
      <c r="I24" s="52">
        <v>11.910464722808999</v>
      </c>
      <c r="J24" s="52">
        <v>11.784871778163501</v>
      </c>
      <c r="K24" s="52">
        <v>11.7191897200697</v>
      </c>
      <c r="L24" s="52">
        <v>11.724506369831101</v>
      </c>
      <c r="M24" s="52">
        <v>11.782928661983</v>
      </c>
      <c r="N24" s="52">
        <v>11.797851973605001</v>
      </c>
      <c r="O24" s="52">
        <v>11.72330889703432</v>
      </c>
      <c r="P24" s="52">
        <v>11.65</v>
      </c>
      <c r="Q24" s="185">
        <v>11.899287749287801</v>
      </c>
      <c r="R24" s="185">
        <v>12.607992426602566</v>
      </c>
      <c r="S24" s="185">
        <v>12.450356657930142</v>
      </c>
      <c r="T24" s="185">
        <v>12.030930816941897</v>
      </c>
      <c r="U24" s="185">
        <v>12.242907860888675</v>
      </c>
      <c r="V24" s="185">
        <v>12.166601895875038</v>
      </c>
      <c r="W24" s="185">
        <v>12.358510678990307</v>
      </c>
      <c r="X24" s="185">
        <v>12.514643512016695</v>
      </c>
      <c r="Y24" s="185">
        <v>12.572497232995772</v>
      </c>
      <c r="Z24" s="185">
        <v>11.884506996569595</v>
      </c>
      <c r="AA24" s="185">
        <v>12.112318853494562</v>
      </c>
      <c r="AB24" s="185">
        <v>15.671308308368694</v>
      </c>
      <c r="AC24" s="185">
        <v>12</v>
      </c>
      <c r="AD24" s="185">
        <v>11.999999999999998</v>
      </c>
      <c r="AE24" s="185">
        <v>0</v>
      </c>
      <c r="AF24" s="185">
        <v>0</v>
      </c>
      <c r="AG24" s="185">
        <v>21.585178875638846</v>
      </c>
      <c r="AH24" s="185">
        <v>24.000000000000004</v>
      </c>
      <c r="AI24" s="185">
        <v>21.520120686945351</v>
      </c>
      <c r="AJ24" s="185">
        <v>20.077644685257397</v>
      </c>
      <c r="AK24" s="185">
        <v>19.734630987852395</v>
      </c>
      <c r="AL24" s="185">
        <v>17.294876881207379</v>
      </c>
      <c r="AM24" s="185">
        <f>IFERROR(VLOOKUP(A24,Обнов[],$A$1,FALSE),"-")</f>
        <v>16.218223550018685</v>
      </c>
      <c r="AN24" s="42"/>
      <c r="AO24" s="61" t="s">
        <v>56</v>
      </c>
      <c r="AP24" s="61" t="s">
        <v>56</v>
      </c>
      <c r="AQ24" s="61" t="s">
        <v>56</v>
      </c>
      <c r="AR24" s="61" t="s">
        <v>56</v>
      </c>
      <c r="AS24" s="61" t="s">
        <v>56</v>
      </c>
      <c r="AT24" s="61" t="s">
        <v>56</v>
      </c>
      <c r="AU24" s="61" t="s">
        <v>56</v>
      </c>
      <c r="AV24" s="61" t="s">
        <v>56</v>
      </c>
      <c r="AW24" s="61" t="s">
        <v>56</v>
      </c>
      <c r="AX24" s="61" t="s">
        <v>56</v>
      </c>
      <c r="AY24" s="61" t="s">
        <v>56</v>
      </c>
      <c r="AZ24" s="61" t="s">
        <v>56</v>
      </c>
      <c r="BA24" s="61" t="s">
        <v>56</v>
      </c>
      <c r="BB24" s="61" t="s">
        <v>56</v>
      </c>
      <c r="BC24" s="61" t="s">
        <v>56</v>
      </c>
      <c r="BD24" s="183" t="s">
        <v>56</v>
      </c>
      <c r="BE24" s="183" t="s">
        <v>56</v>
      </c>
      <c r="BF24" s="183" t="s">
        <v>56</v>
      </c>
      <c r="BG24" s="183" t="s">
        <v>56</v>
      </c>
      <c r="BH24" s="183" t="s">
        <v>56</v>
      </c>
      <c r="BI24" s="183" t="s">
        <v>56</v>
      </c>
      <c r="BJ24" s="183" t="s">
        <v>56</v>
      </c>
      <c r="BK24" s="183" t="s">
        <v>56</v>
      </c>
      <c r="BL24" s="183" t="s">
        <v>56</v>
      </c>
      <c r="BM24" s="183" t="s">
        <v>56</v>
      </c>
      <c r="BN24" s="183" t="s">
        <v>56</v>
      </c>
      <c r="BO24" s="183" t="s">
        <v>56</v>
      </c>
      <c r="BP24" s="183" t="s">
        <v>56</v>
      </c>
      <c r="BQ24" s="183" t="s">
        <v>56</v>
      </c>
      <c r="BR24" s="183" t="s">
        <v>56</v>
      </c>
      <c r="BS24" s="183" t="s">
        <v>56</v>
      </c>
      <c r="BT24" s="183" t="s">
        <v>56</v>
      </c>
      <c r="BU24" s="183" t="s">
        <v>56</v>
      </c>
      <c r="BV24" s="183" t="s">
        <v>56</v>
      </c>
      <c r="BW24" s="183" t="s">
        <v>56</v>
      </c>
      <c r="BX24" s="183" t="s">
        <v>56</v>
      </c>
      <c r="BY24" s="183" t="s">
        <v>56</v>
      </c>
      <c r="BZ24" s="183" t="str">
        <f>IFERROR(VLOOKUP(A24,Обнов[],$A$2,FALSE),"-")</f>
        <v>-</v>
      </c>
      <c r="CA24" s="42"/>
    </row>
    <row r="25" spans="1:111" ht="15.75" x14ac:dyDescent="0.25">
      <c r="A25" s="51" t="s">
        <v>24</v>
      </c>
      <c r="B25" s="52">
        <v>11.215094339622601</v>
      </c>
      <c r="C25" s="52">
        <v>10.8</v>
      </c>
      <c r="D25" s="52">
        <v>10.968225263157899</v>
      </c>
      <c r="E25" s="52">
        <v>10.595294484263</v>
      </c>
      <c r="F25" s="52">
        <v>12</v>
      </c>
      <c r="G25" s="52">
        <v>12</v>
      </c>
      <c r="H25" s="52">
        <v>12</v>
      </c>
      <c r="I25" s="52">
        <v>12</v>
      </c>
      <c r="J25" s="52">
        <v>11.925512104283101</v>
      </c>
      <c r="K25" s="52">
        <v>12</v>
      </c>
      <c r="L25" s="52">
        <v>11.822652284264</v>
      </c>
      <c r="M25" s="52">
        <v>11.9411187438665</v>
      </c>
      <c r="N25" s="52">
        <v>11.945701357466064</v>
      </c>
      <c r="O25" s="52">
        <v>11.944082013047531</v>
      </c>
      <c r="P25" s="52">
        <v>12</v>
      </c>
      <c r="Q25" s="185">
        <v>12.8783027965284</v>
      </c>
      <c r="R25" s="185">
        <v>13.436740410588872</v>
      </c>
      <c r="S25" s="185">
        <v>13.568436873747496</v>
      </c>
      <c r="T25" s="185">
        <v>13.648070551549406</v>
      </c>
      <c r="U25" s="185">
        <v>14.196884156729132</v>
      </c>
      <c r="V25" s="185">
        <v>14.37219512195122</v>
      </c>
      <c r="W25" s="185">
        <v>14.388189530474218</v>
      </c>
      <c r="X25" s="185">
        <v>14.529655172413793</v>
      </c>
      <c r="Y25" s="185">
        <v>14.743559322033898</v>
      </c>
      <c r="Z25" s="185">
        <v>14.87</v>
      </c>
      <c r="AA25" s="185">
        <v>14.715242057488654</v>
      </c>
      <c r="AB25" s="185">
        <v>14.797102040816327</v>
      </c>
      <c r="AC25" s="185">
        <v>22.16098480243161</v>
      </c>
      <c r="AD25" s="185">
        <v>0</v>
      </c>
      <c r="AE25" s="185">
        <v>26.018538713195198</v>
      </c>
      <c r="AF25" s="185">
        <v>25.8850574712644</v>
      </c>
      <c r="AG25" s="185">
        <v>20</v>
      </c>
      <c r="AH25" s="185">
        <v>17.607655502392344</v>
      </c>
      <c r="AI25" s="185">
        <v>19.716102321454976</v>
      </c>
      <c r="AJ25" s="185">
        <v>19.939022774290219</v>
      </c>
      <c r="AK25" s="185">
        <v>16.399364693007165</v>
      </c>
      <c r="AL25" s="185">
        <v>15.950268447314064</v>
      </c>
      <c r="AM25" s="185">
        <f>IFERROR(VLOOKUP(A25,Обнов[],$A$1,FALSE),"-")</f>
        <v>10.466019943730009</v>
      </c>
      <c r="AN25" s="42"/>
      <c r="AO25" s="61" t="s">
        <v>56</v>
      </c>
      <c r="AP25" s="61" t="s">
        <v>56</v>
      </c>
      <c r="AQ25" s="61" t="s">
        <v>56</v>
      </c>
      <c r="AR25" s="61" t="s">
        <v>56</v>
      </c>
      <c r="AS25" s="61" t="s">
        <v>56</v>
      </c>
      <c r="AT25" s="61" t="s">
        <v>56</v>
      </c>
      <c r="AU25" s="61" t="s">
        <v>56</v>
      </c>
      <c r="AV25" s="61" t="s">
        <v>56</v>
      </c>
      <c r="AW25" s="61" t="s">
        <v>56</v>
      </c>
      <c r="AX25" s="61" t="s">
        <v>56</v>
      </c>
      <c r="AY25" s="61" t="s">
        <v>56</v>
      </c>
      <c r="AZ25" s="61" t="s">
        <v>56</v>
      </c>
      <c r="BA25" s="61" t="s">
        <v>56</v>
      </c>
      <c r="BB25" s="61" t="s">
        <v>56</v>
      </c>
      <c r="BC25" s="61" t="s">
        <v>56</v>
      </c>
      <c r="BD25" s="183" t="s">
        <v>56</v>
      </c>
      <c r="BE25" s="183" t="s">
        <v>56</v>
      </c>
      <c r="BF25" s="183" t="s">
        <v>56</v>
      </c>
      <c r="BG25" s="183" t="s">
        <v>56</v>
      </c>
      <c r="BH25" s="183" t="s">
        <v>56</v>
      </c>
      <c r="BI25" s="183" t="s">
        <v>56</v>
      </c>
      <c r="BJ25" s="183" t="s">
        <v>56</v>
      </c>
      <c r="BK25" s="183" t="s">
        <v>56</v>
      </c>
      <c r="BL25" s="183" t="s">
        <v>56</v>
      </c>
      <c r="BM25" s="183" t="s">
        <v>56</v>
      </c>
      <c r="BN25" s="183" t="s">
        <v>56</v>
      </c>
      <c r="BO25" s="183" t="s">
        <v>56</v>
      </c>
      <c r="BP25" s="183" t="s">
        <v>56</v>
      </c>
      <c r="BQ25" s="183" t="s">
        <v>56</v>
      </c>
      <c r="BR25" s="183" t="s">
        <v>56</v>
      </c>
      <c r="BS25" s="183" t="s">
        <v>56</v>
      </c>
      <c r="BT25" s="183" t="s">
        <v>56</v>
      </c>
      <c r="BU25" s="183" t="s">
        <v>56</v>
      </c>
      <c r="BV25" s="183" t="s">
        <v>56</v>
      </c>
      <c r="BW25" s="183" t="s">
        <v>56</v>
      </c>
      <c r="BX25" s="183" t="s">
        <v>56</v>
      </c>
      <c r="BY25" s="183" t="s">
        <v>56</v>
      </c>
      <c r="BZ25" s="183" t="str">
        <f>IFERROR(VLOOKUP(A25,Обнов[],$A$2,FALSE),"-")</f>
        <v>-</v>
      </c>
      <c r="CA25" s="42"/>
    </row>
    <row r="26" spans="1:111" ht="15.75" x14ac:dyDescent="0.25">
      <c r="A26" s="55" t="s">
        <v>57</v>
      </c>
      <c r="B26" s="56">
        <v>10.7623113768219</v>
      </c>
      <c r="C26" s="56">
        <v>10.941716410537399</v>
      </c>
      <c r="D26" s="56">
        <v>10.7834140453337</v>
      </c>
      <c r="E26" s="56">
        <v>10.929383559680801</v>
      </c>
      <c r="F26" s="56">
        <v>11.157590293159799</v>
      </c>
      <c r="G26" s="56">
        <v>11.310752870475399</v>
      </c>
      <c r="H26" s="56">
        <v>11.1688290583156</v>
      </c>
      <c r="I26" s="56">
        <v>11.2206446642261</v>
      </c>
      <c r="J26" s="56">
        <v>10.934401192507799</v>
      </c>
      <c r="K26" s="56">
        <v>11.120410925777501</v>
      </c>
      <c r="L26" s="56">
        <v>11.481617232096101</v>
      </c>
      <c r="M26" s="56">
        <v>11.2627238963845</v>
      </c>
      <c r="N26" s="56">
        <v>11.367841245134851</v>
      </c>
      <c r="O26" s="56">
        <v>11.530398163018084</v>
      </c>
      <c r="P26" s="56">
        <v>11.455880562855119</v>
      </c>
      <c r="Q26" s="186">
        <v>11.903952204403801</v>
      </c>
      <c r="R26" s="186">
        <v>12.445735743610811</v>
      </c>
      <c r="S26" s="186">
        <v>12.620595941616372</v>
      </c>
      <c r="T26" s="186">
        <v>12.946549442060547</v>
      </c>
      <c r="U26" s="186">
        <v>13.182186228405149</v>
      </c>
      <c r="V26" s="186">
        <v>13.667379170106976</v>
      </c>
      <c r="W26" s="186">
        <v>13.632983271079448</v>
      </c>
      <c r="X26" s="186">
        <v>13.790495925512637</v>
      </c>
      <c r="Y26" s="186">
        <v>13.905773599226393</v>
      </c>
      <c r="Z26" s="186">
        <v>13.923507424643345</v>
      </c>
      <c r="AA26" s="186">
        <v>13.440493916798793</v>
      </c>
      <c r="AB26" s="186">
        <v>13.080722764996141</v>
      </c>
      <c r="AC26" s="186">
        <v>19.056727658268649</v>
      </c>
      <c r="AD26" s="186">
        <v>20.248468966259704</v>
      </c>
      <c r="AE26" s="186">
        <v>19.963536264749365</v>
      </c>
      <c r="AF26" s="186">
        <v>19.610833010981299</v>
      </c>
      <c r="AG26" s="186">
        <v>17.440499538920111</v>
      </c>
      <c r="AH26" s="186">
        <v>15.877339258703714</v>
      </c>
      <c r="AI26" s="186">
        <v>14.156624174878075</v>
      </c>
      <c r="AJ26" s="186">
        <v>12.300439926396052</v>
      </c>
      <c r="AK26" s="186">
        <v>11.227104231326141</v>
      </c>
      <c r="AL26" s="186">
        <v>10.201223257622928</v>
      </c>
      <c r="AM26" s="186">
        <f>IFERROR(VLOOKUP(A26,Обнов[],$A$1,FALSE),"-")</f>
        <v>9.9730684237736114</v>
      </c>
      <c r="AN26" s="42"/>
      <c r="AO26" s="62">
        <v>3.60902665637607</v>
      </c>
      <c r="AP26" s="62">
        <v>3.60915844717446</v>
      </c>
      <c r="AQ26" s="62">
        <v>3.57067816238651</v>
      </c>
      <c r="AR26" s="62">
        <v>5.14289854447249</v>
      </c>
      <c r="AS26" s="62">
        <v>4.62932371108678</v>
      </c>
      <c r="AT26" s="62">
        <v>4.9152715486711998</v>
      </c>
      <c r="AU26" s="62">
        <v>6.3206773880269997</v>
      </c>
      <c r="AV26" s="62">
        <v>5.6907910448256196</v>
      </c>
      <c r="AW26" s="62">
        <v>5.3466337295039699</v>
      </c>
      <c r="AX26" s="62">
        <v>5.49910407157597</v>
      </c>
      <c r="AY26" s="62">
        <v>6.7455445398006004</v>
      </c>
      <c r="AZ26" s="62">
        <v>5.0238340129993997</v>
      </c>
      <c r="BA26" s="62">
        <v>5.1172425188668003</v>
      </c>
      <c r="BB26" s="62">
        <v>3.8795883745567945</v>
      </c>
      <c r="BC26" s="62">
        <v>5.7710217587515622</v>
      </c>
      <c r="BD26" s="184">
        <v>6.7532677030960304</v>
      </c>
      <c r="BE26" s="184">
        <v>5.4006879010210387</v>
      </c>
      <c r="BF26" s="184">
        <v>5.2555598143742284</v>
      </c>
      <c r="BG26" s="184">
        <v>6.4478337551461999</v>
      </c>
      <c r="BH26" s="184">
        <v>7.1622325271618257</v>
      </c>
      <c r="BI26" s="184">
        <v>7.6231042017302277</v>
      </c>
      <c r="BJ26" s="184">
        <v>8.3688193167668175</v>
      </c>
      <c r="BK26" s="184">
        <v>5.6626651208584873</v>
      </c>
      <c r="BL26" s="184">
        <v>5.454858893853479</v>
      </c>
      <c r="BM26" s="184">
        <v>9.9320472520940282</v>
      </c>
      <c r="BN26" s="184">
        <v>7.4920242373873664</v>
      </c>
      <c r="BO26" s="184">
        <v>6.8241111910387682</v>
      </c>
      <c r="BP26" s="184">
        <v>7.2507633630338857</v>
      </c>
      <c r="BQ26" s="184">
        <v>12.22</v>
      </c>
      <c r="BR26" s="184">
        <v>6.2987364725206287</v>
      </c>
      <c r="BS26" s="184">
        <v>6.02288000456823</v>
      </c>
      <c r="BT26" s="184">
        <v>10.95505016607739</v>
      </c>
      <c r="BU26" s="184">
        <v>5.6137175850533039</v>
      </c>
      <c r="BV26" s="184">
        <v>6.1051819301707493</v>
      </c>
      <c r="BW26" s="184">
        <v>5.2850867931399579</v>
      </c>
      <c r="BX26" s="184">
        <v>5.2312981832531653</v>
      </c>
      <c r="BY26" s="184">
        <v>5.4808059226728014</v>
      </c>
      <c r="BZ26" s="184">
        <f>IFERROR(VLOOKUP(A26,Обнов[],$A$2,FALSE),"-")</f>
        <v>4.4850681162051158</v>
      </c>
      <c r="CA26" s="42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1711</v>
      </c>
      <c r="BZ28" s="80">
        <v>1736</v>
      </c>
    </row>
    <row r="29" spans="1:111" x14ac:dyDescent="0.25">
      <c r="A29" s="47"/>
    </row>
    <row r="30" spans="1:111" x14ac:dyDescent="0.25">
      <c r="A30" s="48"/>
    </row>
    <row r="31" spans="1:111" x14ac:dyDescent="0.25">
      <c r="A31" s="46"/>
    </row>
  </sheetData>
  <mergeCells count="5">
    <mergeCell ref="A2:F2"/>
    <mergeCell ref="A3:A4"/>
    <mergeCell ref="B3:AM3"/>
    <mergeCell ref="AO3:BZ3"/>
    <mergeCell ref="B1:BJ1"/>
  </mergeCells>
  <pageMargins left="0.7" right="0.7" top="0.75" bottom="0.75" header="0.3" footer="0.3"/>
  <pageSetup paperSize="9" scale="6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CF1F4"/>
    <pageSetUpPr fitToPage="1"/>
  </sheetPr>
  <dimension ref="A1:DG31"/>
  <sheetViews>
    <sheetView view="pageBreakPreview" topLeftCell="A3" zoomScale="115" zoomScaleNormal="90" zoomScaleSheetLayoutView="115" workbookViewId="0">
      <selection activeCell="BZ20" sqref="BZ20"/>
    </sheetView>
  </sheetViews>
  <sheetFormatPr defaultColWidth="9.140625" defaultRowHeight="15" outlineLevelCol="1" x14ac:dyDescent="0.25"/>
  <cols>
    <col min="1" max="1" width="25.855468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7" width="7.5703125" style="40" hidden="1" customWidth="1" outlineLevel="1" collapsed="1"/>
    <col min="18" max="26" width="7.5703125" style="40" hidden="1" customWidth="1" outlineLevel="1"/>
    <col min="27" max="27" width="7.5703125" style="40" customWidth="1" collapsed="1"/>
    <col min="28" max="39" width="7.5703125" style="40" customWidth="1"/>
    <col min="40" max="40" width="4.2851562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1" width="7.5703125" style="40" hidden="1" customWidth="1" outlineLevel="1"/>
    <col min="62" max="62" width="7.5703125" style="40" hidden="1" customWidth="1" outlineLevel="1" collapsed="1"/>
    <col min="63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272" width="9.140625" style="40"/>
    <col min="273" max="273" width="6" style="40" customWidth="1"/>
    <col min="274" max="274" width="26.7109375" style="40" customWidth="1"/>
    <col min="275" max="310" width="0" style="40" hidden="1" customWidth="1"/>
    <col min="311" max="322" width="9.140625" style="40" customWidth="1"/>
    <col min="323" max="323" width="8.42578125" style="40" customWidth="1"/>
    <col min="324" max="335" width="8.7109375" style="40" customWidth="1"/>
    <col min="336" max="528" width="9.140625" style="40"/>
    <col min="529" max="529" width="6" style="40" customWidth="1"/>
    <col min="530" max="530" width="26.7109375" style="40" customWidth="1"/>
    <col min="531" max="566" width="0" style="40" hidden="1" customWidth="1"/>
    <col min="567" max="578" width="9.140625" style="40" customWidth="1"/>
    <col min="579" max="579" width="8.42578125" style="40" customWidth="1"/>
    <col min="580" max="591" width="8.7109375" style="40" customWidth="1"/>
    <col min="592" max="784" width="9.140625" style="40"/>
    <col min="785" max="785" width="6" style="40" customWidth="1"/>
    <col min="786" max="786" width="26.7109375" style="40" customWidth="1"/>
    <col min="787" max="822" width="0" style="40" hidden="1" customWidth="1"/>
    <col min="823" max="834" width="9.140625" style="40" customWidth="1"/>
    <col min="835" max="835" width="8.42578125" style="40" customWidth="1"/>
    <col min="836" max="847" width="8.7109375" style="40" customWidth="1"/>
    <col min="848" max="1040" width="9.140625" style="40"/>
    <col min="1041" max="1041" width="6" style="40" customWidth="1"/>
    <col min="1042" max="1042" width="26.7109375" style="40" customWidth="1"/>
    <col min="1043" max="1078" width="0" style="40" hidden="1" customWidth="1"/>
    <col min="1079" max="1090" width="9.140625" style="40" customWidth="1"/>
    <col min="1091" max="1091" width="8.42578125" style="40" customWidth="1"/>
    <col min="1092" max="1103" width="8.7109375" style="40" customWidth="1"/>
    <col min="1104" max="1296" width="9.140625" style="40"/>
    <col min="1297" max="1297" width="6" style="40" customWidth="1"/>
    <col min="1298" max="1298" width="26.7109375" style="40" customWidth="1"/>
    <col min="1299" max="1334" width="0" style="40" hidden="1" customWidth="1"/>
    <col min="1335" max="1346" width="9.140625" style="40" customWidth="1"/>
    <col min="1347" max="1347" width="8.42578125" style="40" customWidth="1"/>
    <col min="1348" max="1359" width="8.7109375" style="40" customWidth="1"/>
    <col min="1360" max="1552" width="9.140625" style="40"/>
    <col min="1553" max="1553" width="6" style="40" customWidth="1"/>
    <col min="1554" max="1554" width="26.7109375" style="40" customWidth="1"/>
    <col min="1555" max="1590" width="0" style="40" hidden="1" customWidth="1"/>
    <col min="1591" max="1602" width="9.140625" style="40" customWidth="1"/>
    <col min="1603" max="1603" width="8.42578125" style="40" customWidth="1"/>
    <col min="1604" max="1615" width="8.7109375" style="40" customWidth="1"/>
    <col min="1616" max="1808" width="9.140625" style="40"/>
    <col min="1809" max="1809" width="6" style="40" customWidth="1"/>
    <col min="1810" max="1810" width="26.7109375" style="40" customWidth="1"/>
    <col min="1811" max="1846" width="0" style="40" hidden="1" customWidth="1"/>
    <col min="1847" max="1858" width="9.140625" style="40" customWidth="1"/>
    <col min="1859" max="1859" width="8.42578125" style="40" customWidth="1"/>
    <col min="1860" max="1871" width="8.7109375" style="40" customWidth="1"/>
    <col min="1872" max="2064" width="9.140625" style="40"/>
    <col min="2065" max="2065" width="6" style="40" customWidth="1"/>
    <col min="2066" max="2066" width="26.7109375" style="40" customWidth="1"/>
    <col min="2067" max="2102" width="0" style="40" hidden="1" customWidth="1"/>
    <col min="2103" max="2114" width="9.140625" style="40" customWidth="1"/>
    <col min="2115" max="2115" width="8.42578125" style="40" customWidth="1"/>
    <col min="2116" max="2127" width="8.7109375" style="40" customWidth="1"/>
    <col min="2128" max="2320" width="9.140625" style="40"/>
    <col min="2321" max="2321" width="6" style="40" customWidth="1"/>
    <col min="2322" max="2322" width="26.7109375" style="40" customWidth="1"/>
    <col min="2323" max="2358" width="0" style="40" hidden="1" customWidth="1"/>
    <col min="2359" max="2370" width="9.140625" style="40" customWidth="1"/>
    <col min="2371" max="2371" width="8.42578125" style="40" customWidth="1"/>
    <col min="2372" max="2383" width="8.7109375" style="40" customWidth="1"/>
    <col min="2384" max="2576" width="9.140625" style="40"/>
    <col min="2577" max="2577" width="6" style="40" customWidth="1"/>
    <col min="2578" max="2578" width="26.7109375" style="40" customWidth="1"/>
    <col min="2579" max="2614" width="0" style="40" hidden="1" customWidth="1"/>
    <col min="2615" max="2626" width="9.140625" style="40" customWidth="1"/>
    <col min="2627" max="2627" width="8.42578125" style="40" customWidth="1"/>
    <col min="2628" max="2639" width="8.7109375" style="40" customWidth="1"/>
    <col min="2640" max="2832" width="9.140625" style="40"/>
    <col min="2833" max="2833" width="6" style="40" customWidth="1"/>
    <col min="2834" max="2834" width="26.7109375" style="40" customWidth="1"/>
    <col min="2835" max="2870" width="0" style="40" hidden="1" customWidth="1"/>
    <col min="2871" max="2882" width="9.140625" style="40" customWidth="1"/>
    <col min="2883" max="2883" width="8.42578125" style="40" customWidth="1"/>
    <col min="2884" max="2895" width="8.7109375" style="40" customWidth="1"/>
    <col min="2896" max="3088" width="9.140625" style="40"/>
    <col min="3089" max="3089" width="6" style="40" customWidth="1"/>
    <col min="3090" max="3090" width="26.7109375" style="40" customWidth="1"/>
    <col min="3091" max="3126" width="0" style="40" hidden="1" customWidth="1"/>
    <col min="3127" max="3138" width="9.140625" style="40" customWidth="1"/>
    <col min="3139" max="3139" width="8.42578125" style="40" customWidth="1"/>
    <col min="3140" max="3151" width="8.7109375" style="40" customWidth="1"/>
    <col min="3152" max="3344" width="9.140625" style="40"/>
    <col min="3345" max="3345" width="6" style="40" customWidth="1"/>
    <col min="3346" max="3346" width="26.7109375" style="40" customWidth="1"/>
    <col min="3347" max="3382" width="0" style="40" hidden="1" customWidth="1"/>
    <col min="3383" max="3394" width="9.140625" style="40" customWidth="1"/>
    <col min="3395" max="3395" width="8.42578125" style="40" customWidth="1"/>
    <col min="3396" max="3407" width="8.7109375" style="40" customWidth="1"/>
    <col min="3408" max="3600" width="9.140625" style="40"/>
    <col min="3601" max="3601" width="6" style="40" customWidth="1"/>
    <col min="3602" max="3602" width="26.7109375" style="40" customWidth="1"/>
    <col min="3603" max="3638" width="0" style="40" hidden="1" customWidth="1"/>
    <col min="3639" max="3650" width="9.140625" style="40" customWidth="1"/>
    <col min="3651" max="3651" width="8.42578125" style="40" customWidth="1"/>
    <col min="3652" max="3663" width="8.7109375" style="40" customWidth="1"/>
    <col min="3664" max="3856" width="9.140625" style="40"/>
    <col min="3857" max="3857" width="6" style="40" customWidth="1"/>
    <col min="3858" max="3858" width="26.7109375" style="40" customWidth="1"/>
    <col min="3859" max="3894" width="0" style="40" hidden="1" customWidth="1"/>
    <col min="3895" max="3906" width="9.140625" style="40" customWidth="1"/>
    <col min="3907" max="3907" width="8.42578125" style="40" customWidth="1"/>
    <col min="3908" max="3919" width="8.7109375" style="40" customWidth="1"/>
    <col min="3920" max="4112" width="9.140625" style="40"/>
    <col min="4113" max="4113" width="6" style="40" customWidth="1"/>
    <col min="4114" max="4114" width="26.7109375" style="40" customWidth="1"/>
    <col min="4115" max="4150" width="0" style="40" hidden="1" customWidth="1"/>
    <col min="4151" max="4162" width="9.140625" style="40" customWidth="1"/>
    <col min="4163" max="4163" width="8.42578125" style="40" customWidth="1"/>
    <col min="4164" max="4175" width="8.7109375" style="40" customWidth="1"/>
    <col min="4176" max="4368" width="9.140625" style="40"/>
    <col min="4369" max="4369" width="6" style="40" customWidth="1"/>
    <col min="4370" max="4370" width="26.7109375" style="40" customWidth="1"/>
    <col min="4371" max="4406" width="0" style="40" hidden="1" customWidth="1"/>
    <col min="4407" max="4418" width="9.140625" style="40" customWidth="1"/>
    <col min="4419" max="4419" width="8.42578125" style="40" customWidth="1"/>
    <col min="4420" max="4431" width="8.7109375" style="40" customWidth="1"/>
    <col min="4432" max="4624" width="9.140625" style="40"/>
    <col min="4625" max="4625" width="6" style="40" customWidth="1"/>
    <col min="4626" max="4626" width="26.7109375" style="40" customWidth="1"/>
    <col min="4627" max="4662" width="0" style="40" hidden="1" customWidth="1"/>
    <col min="4663" max="4674" width="9.140625" style="40" customWidth="1"/>
    <col min="4675" max="4675" width="8.42578125" style="40" customWidth="1"/>
    <col min="4676" max="4687" width="8.7109375" style="40" customWidth="1"/>
    <col min="4688" max="4880" width="9.140625" style="40"/>
    <col min="4881" max="4881" width="6" style="40" customWidth="1"/>
    <col min="4882" max="4882" width="26.7109375" style="40" customWidth="1"/>
    <col min="4883" max="4918" width="0" style="40" hidden="1" customWidth="1"/>
    <col min="4919" max="4930" width="9.140625" style="40" customWidth="1"/>
    <col min="4931" max="4931" width="8.42578125" style="40" customWidth="1"/>
    <col min="4932" max="4943" width="8.7109375" style="40" customWidth="1"/>
    <col min="4944" max="5136" width="9.140625" style="40"/>
    <col min="5137" max="5137" width="6" style="40" customWidth="1"/>
    <col min="5138" max="5138" width="26.7109375" style="40" customWidth="1"/>
    <col min="5139" max="5174" width="0" style="40" hidden="1" customWidth="1"/>
    <col min="5175" max="5186" width="9.140625" style="40" customWidth="1"/>
    <col min="5187" max="5187" width="8.42578125" style="40" customWidth="1"/>
    <col min="5188" max="5199" width="8.7109375" style="40" customWidth="1"/>
    <col min="5200" max="5392" width="9.140625" style="40"/>
    <col min="5393" max="5393" width="6" style="40" customWidth="1"/>
    <col min="5394" max="5394" width="26.7109375" style="40" customWidth="1"/>
    <col min="5395" max="5430" width="0" style="40" hidden="1" customWidth="1"/>
    <col min="5431" max="5442" width="9.140625" style="40" customWidth="1"/>
    <col min="5443" max="5443" width="8.42578125" style="40" customWidth="1"/>
    <col min="5444" max="5455" width="8.7109375" style="40" customWidth="1"/>
    <col min="5456" max="5648" width="9.140625" style="40"/>
    <col min="5649" max="5649" width="6" style="40" customWidth="1"/>
    <col min="5650" max="5650" width="26.7109375" style="40" customWidth="1"/>
    <col min="5651" max="5686" width="0" style="40" hidden="1" customWidth="1"/>
    <col min="5687" max="5698" width="9.140625" style="40" customWidth="1"/>
    <col min="5699" max="5699" width="8.42578125" style="40" customWidth="1"/>
    <col min="5700" max="5711" width="8.7109375" style="40" customWidth="1"/>
    <col min="5712" max="5904" width="9.140625" style="40"/>
    <col min="5905" max="5905" width="6" style="40" customWidth="1"/>
    <col min="5906" max="5906" width="26.7109375" style="40" customWidth="1"/>
    <col min="5907" max="5942" width="0" style="40" hidden="1" customWidth="1"/>
    <col min="5943" max="5954" width="9.140625" style="40" customWidth="1"/>
    <col min="5955" max="5955" width="8.42578125" style="40" customWidth="1"/>
    <col min="5956" max="5967" width="8.7109375" style="40" customWidth="1"/>
    <col min="5968" max="6160" width="9.140625" style="40"/>
    <col min="6161" max="6161" width="6" style="40" customWidth="1"/>
    <col min="6162" max="6162" width="26.7109375" style="40" customWidth="1"/>
    <col min="6163" max="6198" width="0" style="40" hidden="1" customWidth="1"/>
    <col min="6199" max="6210" width="9.140625" style="40" customWidth="1"/>
    <col min="6211" max="6211" width="8.42578125" style="40" customWidth="1"/>
    <col min="6212" max="6223" width="8.7109375" style="40" customWidth="1"/>
    <col min="6224" max="6416" width="9.140625" style="40"/>
    <col min="6417" max="6417" width="6" style="40" customWidth="1"/>
    <col min="6418" max="6418" width="26.7109375" style="40" customWidth="1"/>
    <col min="6419" max="6454" width="0" style="40" hidden="1" customWidth="1"/>
    <col min="6455" max="6466" width="9.140625" style="40" customWidth="1"/>
    <col min="6467" max="6467" width="8.42578125" style="40" customWidth="1"/>
    <col min="6468" max="6479" width="8.7109375" style="40" customWidth="1"/>
    <col min="6480" max="6672" width="9.140625" style="40"/>
    <col min="6673" max="6673" width="6" style="40" customWidth="1"/>
    <col min="6674" max="6674" width="26.7109375" style="40" customWidth="1"/>
    <col min="6675" max="6710" width="0" style="40" hidden="1" customWidth="1"/>
    <col min="6711" max="6722" width="9.140625" style="40" customWidth="1"/>
    <col min="6723" max="6723" width="8.42578125" style="40" customWidth="1"/>
    <col min="6724" max="6735" width="8.7109375" style="40" customWidth="1"/>
    <col min="6736" max="6928" width="9.140625" style="40"/>
    <col min="6929" max="6929" width="6" style="40" customWidth="1"/>
    <col min="6930" max="6930" width="26.7109375" style="40" customWidth="1"/>
    <col min="6931" max="6966" width="0" style="40" hidden="1" customWidth="1"/>
    <col min="6967" max="6978" width="9.140625" style="40" customWidth="1"/>
    <col min="6979" max="6979" width="8.42578125" style="40" customWidth="1"/>
    <col min="6980" max="6991" width="8.7109375" style="40" customWidth="1"/>
    <col min="6992" max="7184" width="9.140625" style="40"/>
    <col min="7185" max="7185" width="6" style="40" customWidth="1"/>
    <col min="7186" max="7186" width="26.7109375" style="40" customWidth="1"/>
    <col min="7187" max="7222" width="0" style="40" hidden="1" customWidth="1"/>
    <col min="7223" max="7234" width="9.140625" style="40" customWidth="1"/>
    <col min="7235" max="7235" width="8.42578125" style="40" customWidth="1"/>
    <col min="7236" max="7247" width="8.7109375" style="40" customWidth="1"/>
    <col min="7248" max="7440" width="9.140625" style="40"/>
    <col min="7441" max="7441" width="6" style="40" customWidth="1"/>
    <col min="7442" max="7442" width="26.7109375" style="40" customWidth="1"/>
    <col min="7443" max="7478" width="0" style="40" hidden="1" customWidth="1"/>
    <col min="7479" max="7490" width="9.140625" style="40" customWidth="1"/>
    <col min="7491" max="7491" width="8.42578125" style="40" customWidth="1"/>
    <col min="7492" max="7503" width="8.7109375" style="40" customWidth="1"/>
    <col min="7504" max="7696" width="9.140625" style="40"/>
    <col min="7697" max="7697" width="6" style="40" customWidth="1"/>
    <col min="7698" max="7698" width="26.7109375" style="40" customWidth="1"/>
    <col min="7699" max="7734" width="0" style="40" hidden="1" customWidth="1"/>
    <col min="7735" max="7746" width="9.140625" style="40" customWidth="1"/>
    <col min="7747" max="7747" width="8.42578125" style="40" customWidth="1"/>
    <col min="7748" max="7759" width="8.7109375" style="40" customWidth="1"/>
    <col min="7760" max="7952" width="9.140625" style="40"/>
    <col min="7953" max="7953" width="6" style="40" customWidth="1"/>
    <col min="7954" max="7954" width="26.7109375" style="40" customWidth="1"/>
    <col min="7955" max="7990" width="0" style="40" hidden="1" customWidth="1"/>
    <col min="7991" max="8002" width="9.140625" style="40" customWidth="1"/>
    <col min="8003" max="8003" width="8.42578125" style="40" customWidth="1"/>
    <col min="8004" max="8015" width="8.7109375" style="40" customWidth="1"/>
    <col min="8016" max="8208" width="9.140625" style="40"/>
    <col min="8209" max="8209" width="6" style="40" customWidth="1"/>
    <col min="8210" max="8210" width="26.7109375" style="40" customWidth="1"/>
    <col min="8211" max="8246" width="0" style="40" hidden="1" customWidth="1"/>
    <col min="8247" max="8258" width="9.140625" style="40" customWidth="1"/>
    <col min="8259" max="8259" width="8.42578125" style="40" customWidth="1"/>
    <col min="8260" max="8271" width="8.7109375" style="40" customWidth="1"/>
    <col min="8272" max="8464" width="9.140625" style="40"/>
    <col min="8465" max="8465" width="6" style="40" customWidth="1"/>
    <col min="8466" max="8466" width="26.7109375" style="40" customWidth="1"/>
    <col min="8467" max="8502" width="0" style="40" hidden="1" customWidth="1"/>
    <col min="8503" max="8514" width="9.140625" style="40" customWidth="1"/>
    <col min="8515" max="8515" width="8.42578125" style="40" customWidth="1"/>
    <col min="8516" max="8527" width="8.7109375" style="40" customWidth="1"/>
    <col min="8528" max="8720" width="9.140625" style="40"/>
    <col min="8721" max="8721" width="6" style="40" customWidth="1"/>
    <col min="8722" max="8722" width="26.7109375" style="40" customWidth="1"/>
    <col min="8723" max="8758" width="0" style="40" hidden="1" customWidth="1"/>
    <col min="8759" max="8770" width="9.140625" style="40" customWidth="1"/>
    <col min="8771" max="8771" width="8.42578125" style="40" customWidth="1"/>
    <col min="8772" max="8783" width="8.7109375" style="40" customWidth="1"/>
    <col min="8784" max="8976" width="9.140625" style="40"/>
    <col min="8977" max="8977" width="6" style="40" customWidth="1"/>
    <col min="8978" max="8978" width="26.7109375" style="40" customWidth="1"/>
    <col min="8979" max="9014" width="0" style="40" hidden="1" customWidth="1"/>
    <col min="9015" max="9026" width="9.140625" style="40" customWidth="1"/>
    <col min="9027" max="9027" width="8.42578125" style="40" customWidth="1"/>
    <col min="9028" max="9039" width="8.7109375" style="40" customWidth="1"/>
    <col min="9040" max="9232" width="9.140625" style="40"/>
    <col min="9233" max="9233" width="6" style="40" customWidth="1"/>
    <col min="9234" max="9234" width="26.7109375" style="40" customWidth="1"/>
    <col min="9235" max="9270" width="0" style="40" hidden="1" customWidth="1"/>
    <col min="9271" max="9282" width="9.140625" style="40" customWidth="1"/>
    <col min="9283" max="9283" width="8.42578125" style="40" customWidth="1"/>
    <col min="9284" max="9295" width="8.7109375" style="40" customWidth="1"/>
    <col min="9296" max="9488" width="9.140625" style="40"/>
    <col min="9489" max="9489" width="6" style="40" customWidth="1"/>
    <col min="9490" max="9490" width="26.7109375" style="40" customWidth="1"/>
    <col min="9491" max="9526" width="0" style="40" hidden="1" customWidth="1"/>
    <col min="9527" max="9538" width="9.140625" style="40" customWidth="1"/>
    <col min="9539" max="9539" width="8.42578125" style="40" customWidth="1"/>
    <col min="9540" max="9551" width="8.7109375" style="40" customWidth="1"/>
    <col min="9552" max="9744" width="9.140625" style="40"/>
    <col min="9745" max="9745" width="6" style="40" customWidth="1"/>
    <col min="9746" max="9746" width="26.7109375" style="40" customWidth="1"/>
    <col min="9747" max="9782" width="0" style="40" hidden="1" customWidth="1"/>
    <col min="9783" max="9794" width="9.140625" style="40" customWidth="1"/>
    <col min="9795" max="9795" width="8.42578125" style="40" customWidth="1"/>
    <col min="9796" max="9807" width="8.7109375" style="40" customWidth="1"/>
    <col min="9808" max="10000" width="9.140625" style="40"/>
    <col min="10001" max="10001" width="6" style="40" customWidth="1"/>
    <col min="10002" max="10002" width="26.7109375" style="40" customWidth="1"/>
    <col min="10003" max="10038" width="0" style="40" hidden="1" customWidth="1"/>
    <col min="10039" max="10050" width="9.140625" style="40" customWidth="1"/>
    <col min="10051" max="10051" width="8.42578125" style="40" customWidth="1"/>
    <col min="10052" max="10063" width="8.7109375" style="40" customWidth="1"/>
    <col min="10064" max="10256" width="9.140625" style="40"/>
    <col min="10257" max="10257" width="6" style="40" customWidth="1"/>
    <col min="10258" max="10258" width="26.7109375" style="40" customWidth="1"/>
    <col min="10259" max="10294" width="0" style="40" hidden="1" customWidth="1"/>
    <col min="10295" max="10306" width="9.140625" style="40" customWidth="1"/>
    <col min="10307" max="10307" width="8.42578125" style="40" customWidth="1"/>
    <col min="10308" max="10319" width="8.7109375" style="40" customWidth="1"/>
    <col min="10320" max="10512" width="9.140625" style="40"/>
    <col min="10513" max="10513" width="6" style="40" customWidth="1"/>
    <col min="10514" max="10514" width="26.7109375" style="40" customWidth="1"/>
    <col min="10515" max="10550" width="0" style="40" hidden="1" customWidth="1"/>
    <col min="10551" max="10562" width="9.140625" style="40" customWidth="1"/>
    <col min="10563" max="10563" width="8.42578125" style="40" customWidth="1"/>
    <col min="10564" max="10575" width="8.7109375" style="40" customWidth="1"/>
    <col min="10576" max="10768" width="9.140625" style="40"/>
    <col min="10769" max="10769" width="6" style="40" customWidth="1"/>
    <col min="10770" max="10770" width="26.7109375" style="40" customWidth="1"/>
    <col min="10771" max="10806" width="0" style="40" hidden="1" customWidth="1"/>
    <col min="10807" max="10818" width="9.140625" style="40" customWidth="1"/>
    <col min="10819" max="10819" width="8.42578125" style="40" customWidth="1"/>
    <col min="10820" max="10831" width="8.7109375" style="40" customWidth="1"/>
    <col min="10832" max="11024" width="9.140625" style="40"/>
    <col min="11025" max="11025" width="6" style="40" customWidth="1"/>
    <col min="11026" max="11026" width="26.7109375" style="40" customWidth="1"/>
    <col min="11027" max="11062" width="0" style="40" hidden="1" customWidth="1"/>
    <col min="11063" max="11074" width="9.140625" style="40" customWidth="1"/>
    <col min="11075" max="11075" width="8.42578125" style="40" customWidth="1"/>
    <col min="11076" max="11087" width="8.7109375" style="40" customWidth="1"/>
    <col min="11088" max="11280" width="9.140625" style="40"/>
    <col min="11281" max="11281" width="6" style="40" customWidth="1"/>
    <col min="11282" max="11282" width="26.7109375" style="40" customWidth="1"/>
    <col min="11283" max="11318" width="0" style="40" hidden="1" customWidth="1"/>
    <col min="11319" max="11330" width="9.140625" style="40" customWidth="1"/>
    <col min="11331" max="11331" width="8.42578125" style="40" customWidth="1"/>
    <col min="11332" max="11343" width="8.7109375" style="40" customWidth="1"/>
    <col min="11344" max="11536" width="9.140625" style="40"/>
    <col min="11537" max="11537" width="6" style="40" customWidth="1"/>
    <col min="11538" max="11538" width="26.7109375" style="40" customWidth="1"/>
    <col min="11539" max="11574" width="0" style="40" hidden="1" customWidth="1"/>
    <col min="11575" max="11586" width="9.140625" style="40" customWidth="1"/>
    <col min="11587" max="11587" width="8.42578125" style="40" customWidth="1"/>
    <col min="11588" max="11599" width="8.7109375" style="40" customWidth="1"/>
    <col min="11600" max="11792" width="9.140625" style="40"/>
    <col min="11793" max="11793" width="6" style="40" customWidth="1"/>
    <col min="11794" max="11794" width="26.7109375" style="40" customWidth="1"/>
    <col min="11795" max="11830" width="0" style="40" hidden="1" customWidth="1"/>
    <col min="11831" max="11842" width="9.140625" style="40" customWidth="1"/>
    <col min="11843" max="11843" width="8.42578125" style="40" customWidth="1"/>
    <col min="11844" max="11855" width="8.7109375" style="40" customWidth="1"/>
    <col min="11856" max="12048" width="9.140625" style="40"/>
    <col min="12049" max="12049" width="6" style="40" customWidth="1"/>
    <col min="12050" max="12050" width="26.7109375" style="40" customWidth="1"/>
    <col min="12051" max="12086" width="0" style="40" hidden="1" customWidth="1"/>
    <col min="12087" max="12098" width="9.140625" style="40" customWidth="1"/>
    <col min="12099" max="12099" width="8.42578125" style="40" customWidth="1"/>
    <col min="12100" max="12111" width="8.7109375" style="40" customWidth="1"/>
    <col min="12112" max="12304" width="9.140625" style="40"/>
    <col min="12305" max="12305" width="6" style="40" customWidth="1"/>
    <col min="12306" max="12306" width="26.7109375" style="40" customWidth="1"/>
    <col min="12307" max="12342" width="0" style="40" hidden="1" customWidth="1"/>
    <col min="12343" max="12354" width="9.140625" style="40" customWidth="1"/>
    <col min="12355" max="12355" width="8.42578125" style="40" customWidth="1"/>
    <col min="12356" max="12367" width="8.7109375" style="40" customWidth="1"/>
    <col min="12368" max="12560" width="9.140625" style="40"/>
    <col min="12561" max="12561" width="6" style="40" customWidth="1"/>
    <col min="12562" max="12562" width="26.7109375" style="40" customWidth="1"/>
    <col min="12563" max="12598" width="0" style="40" hidden="1" customWidth="1"/>
    <col min="12599" max="12610" width="9.140625" style="40" customWidth="1"/>
    <col min="12611" max="12611" width="8.42578125" style="40" customWidth="1"/>
    <col min="12612" max="12623" width="8.7109375" style="40" customWidth="1"/>
    <col min="12624" max="12816" width="9.140625" style="40"/>
    <col min="12817" max="12817" width="6" style="40" customWidth="1"/>
    <col min="12818" max="12818" width="26.7109375" style="40" customWidth="1"/>
    <col min="12819" max="12854" width="0" style="40" hidden="1" customWidth="1"/>
    <col min="12855" max="12866" width="9.140625" style="40" customWidth="1"/>
    <col min="12867" max="12867" width="8.42578125" style="40" customWidth="1"/>
    <col min="12868" max="12879" width="8.7109375" style="40" customWidth="1"/>
    <col min="12880" max="13072" width="9.140625" style="40"/>
    <col min="13073" max="13073" width="6" style="40" customWidth="1"/>
    <col min="13074" max="13074" width="26.7109375" style="40" customWidth="1"/>
    <col min="13075" max="13110" width="0" style="40" hidden="1" customWidth="1"/>
    <col min="13111" max="13122" width="9.140625" style="40" customWidth="1"/>
    <col min="13123" max="13123" width="8.42578125" style="40" customWidth="1"/>
    <col min="13124" max="13135" width="8.7109375" style="40" customWidth="1"/>
    <col min="13136" max="13328" width="9.140625" style="40"/>
    <col min="13329" max="13329" width="6" style="40" customWidth="1"/>
    <col min="13330" max="13330" width="26.7109375" style="40" customWidth="1"/>
    <col min="13331" max="13366" width="0" style="40" hidden="1" customWidth="1"/>
    <col min="13367" max="13378" width="9.140625" style="40" customWidth="1"/>
    <col min="13379" max="13379" width="8.42578125" style="40" customWidth="1"/>
    <col min="13380" max="13391" width="8.7109375" style="40" customWidth="1"/>
    <col min="13392" max="13584" width="9.140625" style="40"/>
    <col min="13585" max="13585" width="6" style="40" customWidth="1"/>
    <col min="13586" max="13586" width="26.7109375" style="40" customWidth="1"/>
    <col min="13587" max="13622" width="0" style="40" hidden="1" customWidth="1"/>
    <col min="13623" max="13634" width="9.140625" style="40" customWidth="1"/>
    <col min="13635" max="13635" width="8.42578125" style="40" customWidth="1"/>
    <col min="13636" max="13647" width="8.7109375" style="40" customWidth="1"/>
    <col min="13648" max="13840" width="9.140625" style="40"/>
    <col min="13841" max="13841" width="6" style="40" customWidth="1"/>
    <col min="13842" max="13842" width="26.7109375" style="40" customWidth="1"/>
    <col min="13843" max="13878" width="0" style="40" hidden="1" customWidth="1"/>
    <col min="13879" max="13890" width="9.140625" style="40" customWidth="1"/>
    <col min="13891" max="13891" width="8.42578125" style="40" customWidth="1"/>
    <col min="13892" max="13903" width="8.7109375" style="40" customWidth="1"/>
    <col min="13904" max="14096" width="9.140625" style="40"/>
    <col min="14097" max="14097" width="6" style="40" customWidth="1"/>
    <col min="14098" max="14098" width="26.7109375" style="40" customWidth="1"/>
    <col min="14099" max="14134" width="0" style="40" hidden="1" customWidth="1"/>
    <col min="14135" max="14146" width="9.140625" style="40" customWidth="1"/>
    <col min="14147" max="14147" width="8.42578125" style="40" customWidth="1"/>
    <col min="14148" max="14159" width="8.7109375" style="40" customWidth="1"/>
    <col min="14160" max="14352" width="9.140625" style="40"/>
    <col min="14353" max="14353" width="6" style="40" customWidth="1"/>
    <col min="14354" max="14354" width="26.7109375" style="40" customWidth="1"/>
    <col min="14355" max="14390" width="0" style="40" hidden="1" customWidth="1"/>
    <col min="14391" max="14402" width="9.140625" style="40" customWidth="1"/>
    <col min="14403" max="14403" width="8.42578125" style="40" customWidth="1"/>
    <col min="14404" max="14415" width="8.7109375" style="40" customWidth="1"/>
    <col min="14416" max="14608" width="9.140625" style="40"/>
    <col min="14609" max="14609" width="6" style="40" customWidth="1"/>
    <col min="14610" max="14610" width="26.7109375" style="40" customWidth="1"/>
    <col min="14611" max="14646" width="0" style="40" hidden="1" customWidth="1"/>
    <col min="14647" max="14658" width="9.140625" style="40" customWidth="1"/>
    <col min="14659" max="14659" width="8.42578125" style="40" customWidth="1"/>
    <col min="14660" max="14671" width="8.7109375" style="40" customWidth="1"/>
    <col min="14672" max="14864" width="9.140625" style="40"/>
    <col min="14865" max="14865" width="6" style="40" customWidth="1"/>
    <col min="14866" max="14866" width="26.7109375" style="40" customWidth="1"/>
    <col min="14867" max="14902" width="0" style="40" hidden="1" customWidth="1"/>
    <col min="14903" max="14914" width="9.140625" style="40" customWidth="1"/>
    <col min="14915" max="14915" width="8.42578125" style="40" customWidth="1"/>
    <col min="14916" max="14927" width="8.7109375" style="40" customWidth="1"/>
    <col min="14928" max="15120" width="9.140625" style="40"/>
    <col min="15121" max="15121" width="6" style="40" customWidth="1"/>
    <col min="15122" max="15122" width="26.7109375" style="40" customWidth="1"/>
    <col min="15123" max="15158" width="0" style="40" hidden="1" customWidth="1"/>
    <col min="15159" max="15170" width="9.140625" style="40" customWidth="1"/>
    <col min="15171" max="15171" width="8.42578125" style="40" customWidth="1"/>
    <col min="15172" max="15183" width="8.7109375" style="40" customWidth="1"/>
    <col min="15184" max="15376" width="9.140625" style="40"/>
    <col min="15377" max="15377" width="6" style="40" customWidth="1"/>
    <col min="15378" max="15378" width="26.7109375" style="40" customWidth="1"/>
    <col min="15379" max="15414" width="0" style="40" hidden="1" customWidth="1"/>
    <col min="15415" max="15426" width="9.140625" style="40" customWidth="1"/>
    <col min="15427" max="15427" width="8.42578125" style="40" customWidth="1"/>
    <col min="15428" max="15439" width="8.7109375" style="40" customWidth="1"/>
    <col min="15440" max="15632" width="9.140625" style="40"/>
    <col min="15633" max="15633" width="6" style="40" customWidth="1"/>
    <col min="15634" max="15634" width="26.7109375" style="40" customWidth="1"/>
    <col min="15635" max="15670" width="0" style="40" hidden="1" customWidth="1"/>
    <col min="15671" max="15682" width="9.140625" style="40" customWidth="1"/>
    <col min="15683" max="15683" width="8.42578125" style="40" customWidth="1"/>
    <col min="15684" max="15695" width="8.7109375" style="40" customWidth="1"/>
    <col min="15696" max="15888" width="9.140625" style="40"/>
    <col min="15889" max="15889" width="6" style="40" customWidth="1"/>
    <col min="15890" max="15890" width="26.7109375" style="40" customWidth="1"/>
    <col min="15891" max="15926" width="0" style="40" hidden="1" customWidth="1"/>
    <col min="15927" max="15938" width="9.140625" style="40" customWidth="1"/>
    <col min="15939" max="15939" width="8.42578125" style="40" customWidth="1"/>
    <col min="15940" max="15951" width="8.7109375" style="40" customWidth="1"/>
    <col min="15952" max="16144" width="9.140625" style="40"/>
    <col min="16145" max="16145" width="6" style="40" customWidth="1"/>
    <col min="16146" max="16146" width="26.7109375" style="40" customWidth="1"/>
    <col min="16147" max="16182" width="0" style="40" hidden="1" customWidth="1"/>
    <col min="16183" max="16194" width="9.140625" style="40" customWidth="1"/>
    <col min="16195" max="16195" width="8.42578125" style="40" customWidth="1"/>
    <col min="16196" max="16207" width="8.7109375" style="40" customWidth="1"/>
    <col min="16208" max="16384" width="9.140625" style="40"/>
  </cols>
  <sheetData>
    <row r="1" spans="1:82" ht="19.149999999999999" customHeight="1" x14ac:dyDescent="0.25">
      <c r="A1" s="221">
        <v>30</v>
      </c>
      <c r="B1" s="273" t="s">
        <v>63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82" ht="15" customHeight="1" x14ac:dyDescent="0.25">
      <c r="A2" s="265">
        <v>32</v>
      </c>
      <c r="B2" s="265"/>
      <c r="C2" s="266"/>
      <c r="D2" s="266"/>
      <c r="E2" s="266"/>
      <c r="F2" s="266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2" ht="19.899999999999999" customHeight="1" x14ac:dyDescent="0.25">
      <c r="A3" s="267" t="s">
        <v>0</v>
      </c>
      <c r="B3" s="269" t="s">
        <v>128</v>
      </c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1"/>
      <c r="AO3" s="272" t="s">
        <v>31</v>
      </c>
      <c r="AP3" s="272"/>
      <c r="AQ3" s="272"/>
      <c r="AR3" s="272"/>
      <c r="AS3" s="272"/>
      <c r="AT3" s="272"/>
      <c r="AU3" s="272"/>
      <c r="AV3" s="272"/>
      <c r="AW3" s="272"/>
      <c r="AX3" s="272"/>
      <c r="AY3" s="272"/>
      <c r="AZ3" s="272"/>
      <c r="BA3" s="272"/>
      <c r="BB3" s="272"/>
      <c r="BC3" s="272"/>
      <c r="BD3" s="272"/>
      <c r="BE3" s="272"/>
      <c r="BF3" s="272"/>
      <c r="BG3" s="272"/>
      <c r="BH3" s="272"/>
      <c r="BI3" s="272"/>
      <c r="BJ3" s="272"/>
      <c r="BK3" s="272"/>
      <c r="BL3" s="272"/>
      <c r="BM3" s="272"/>
      <c r="BN3" s="272"/>
      <c r="BO3" s="272"/>
      <c r="BP3" s="272"/>
      <c r="BQ3" s="272"/>
      <c r="BR3" s="272"/>
      <c r="BS3" s="272"/>
      <c r="BT3" s="272"/>
      <c r="BU3" s="272"/>
      <c r="BV3" s="272"/>
      <c r="BW3" s="272"/>
      <c r="BX3" s="272"/>
      <c r="BY3" s="272"/>
      <c r="BZ3" s="272"/>
    </row>
    <row r="4" spans="1:82" s="80" customFormat="1" ht="12" x14ac:dyDescent="0.2">
      <c r="A4" s="268"/>
      <c r="B4" s="115" t="s">
        <v>55</v>
      </c>
      <c r="C4" s="115" t="s">
        <v>35</v>
      </c>
      <c r="D4" s="116" t="s">
        <v>36</v>
      </c>
      <c r="E4" s="116" t="s">
        <v>37</v>
      </c>
      <c r="F4" s="116" t="s">
        <v>38</v>
      </c>
      <c r="G4" s="116" t="s">
        <v>39</v>
      </c>
      <c r="H4" s="116" t="s">
        <v>40</v>
      </c>
      <c r="I4" s="116" t="s">
        <v>41</v>
      </c>
      <c r="J4" s="116" t="s">
        <v>42</v>
      </c>
      <c r="K4" s="116" t="s">
        <v>43</v>
      </c>
      <c r="L4" s="116" t="s">
        <v>44</v>
      </c>
      <c r="M4" s="116" t="s">
        <v>45</v>
      </c>
      <c r="N4" s="116" t="s">
        <v>34</v>
      </c>
      <c r="O4" s="116" t="s">
        <v>89</v>
      </c>
      <c r="P4" s="116" t="s">
        <v>103</v>
      </c>
      <c r="Q4" s="116" t="s">
        <v>104</v>
      </c>
      <c r="R4" s="116" t="s">
        <v>38</v>
      </c>
      <c r="S4" s="116" t="str">
        <f>Кр.ЮЛ.!S4</f>
        <v>май.21</v>
      </c>
      <c r="T4" s="116" t="s">
        <v>107</v>
      </c>
      <c r="U4" s="116" t="s">
        <v>108</v>
      </c>
      <c r="V4" s="116" t="s">
        <v>109</v>
      </c>
      <c r="W4" s="116" t="s">
        <v>111</v>
      </c>
      <c r="X4" s="116" t="s">
        <v>112</v>
      </c>
      <c r="Y4" s="116" t="s">
        <v>113</v>
      </c>
      <c r="Z4" s="116" t="s">
        <v>114</v>
      </c>
      <c r="AA4" s="116" t="s">
        <v>115</v>
      </c>
      <c r="AB4" s="116" t="s">
        <v>117</v>
      </c>
      <c r="AC4" s="116" t="s">
        <v>118</v>
      </c>
      <c r="AD4" s="116" t="s">
        <v>119</v>
      </c>
      <c r="AE4" s="116" t="s">
        <v>122</v>
      </c>
      <c r="AF4" s="116" t="s">
        <v>130</v>
      </c>
      <c r="AG4" s="116" t="s">
        <v>133</v>
      </c>
      <c r="AH4" s="116" t="s">
        <v>174</v>
      </c>
      <c r="AI4" s="116" t="s">
        <v>175</v>
      </c>
      <c r="AJ4" s="116" t="s">
        <v>176</v>
      </c>
      <c r="AK4" s="116" t="s">
        <v>177</v>
      </c>
      <c r="AL4" s="116" t="s">
        <v>184</v>
      </c>
      <c r="AM4" s="116" t="str">
        <f>Кр.ЮЛ.!AM4</f>
        <v>янв.23</v>
      </c>
      <c r="AO4" s="110" t="s">
        <v>55</v>
      </c>
      <c r="AP4" s="110" t="s">
        <v>35</v>
      </c>
      <c r="AQ4" s="110" t="s">
        <v>36</v>
      </c>
      <c r="AR4" s="110" t="s">
        <v>37</v>
      </c>
      <c r="AS4" s="110" t="s">
        <v>38</v>
      </c>
      <c r="AT4" s="110" t="s">
        <v>39</v>
      </c>
      <c r="AU4" s="110" t="s">
        <v>40</v>
      </c>
      <c r="AV4" s="110" t="s">
        <v>41</v>
      </c>
      <c r="AW4" s="110" t="s">
        <v>42</v>
      </c>
      <c r="AX4" s="110" t="s">
        <v>43</v>
      </c>
      <c r="AY4" s="110" t="s">
        <v>44</v>
      </c>
      <c r="AZ4" s="110" t="s">
        <v>45</v>
      </c>
      <c r="BA4" s="110" t="s">
        <v>34</v>
      </c>
      <c r="BB4" s="110" t="s">
        <v>89</v>
      </c>
      <c r="BC4" s="110" t="str">
        <f>КРЕДИТЫ!Q59</f>
        <v>фев.21</v>
      </c>
      <c r="BD4" s="110" t="str">
        <f>КРЕДИТЫ!R59</f>
        <v>мар.21</v>
      </c>
      <c r="BE4" s="110" t="str">
        <f>КРЕДИТЫ!S59</f>
        <v>апр.21</v>
      </c>
      <c r="BF4" s="110" t="str">
        <f>КРЕДИТЫ!T59</f>
        <v>май.21</v>
      </c>
      <c r="BG4" s="110" t="s">
        <v>107</v>
      </c>
      <c r="BH4" s="110" t="s">
        <v>108</v>
      </c>
      <c r="BI4" s="110" t="s">
        <v>109</v>
      </c>
      <c r="BJ4" s="110" t="s">
        <v>111</v>
      </c>
      <c r="BK4" s="110" t="s">
        <v>112</v>
      </c>
      <c r="BL4" s="110" t="s">
        <v>113</v>
      </c>
      <c r="BM4" s="110" t="s">
        <v>114</v>
      </c>
      <c r="BN4" s="110" t="s">
        <v>115</v>
      </c>
      <c r="BO4" s="110" t="s">
        <v>117</v>
      </c>
      <c r="BP4" s="110" t="s">
        <v>118</v>
      </c>
      <c r="BQ4" s="110" t="s">
        <v>119</v>
      </c>
      <c r="BR4" s="110" t="s">
        <v>122</v>
      </c>
      <c r="BS4" s="110" t="s">
        <v>130</v>
      </c>
      <c r="BT4" s="110" t="s">
        <v>133</v>
      </c>
      <c r="BU4" s="110" t="s">
        <v>174</v>
      </c>
      <c r="BV4" s="110" t="s">
        <v>175</v>
      </c>
      <c r="BW4" s="110" t="s">
        <v>176</v>
      </c>
      <c r="BX4" s="110" t="s">
        <v>177</v>
      </c>
      <c r="BY4" s="110" t="s">
        <v>184</v>
      </c>
      <c r="BZ4" s="110" t="str">
        <f>КРЕДИТЫ!AN59</f>
        <v>янв.23</v>
      </c>
    </row>
    <row r="5" spans="1:82" ht="15.75" x14ac:dyDescent="0.25">
      <c r="A5" s="63" t="s">
        <v>5</v>
      </c>
      <c r="B5" s="64"/>
      <c r="C5" s="64">
        <v>3.904763665190103</v>
      </c>
      <c r="D5" s="64">
        <v>4.7321328665487652</v>
      </c>
      <c r="E5" s="64">
        <v>4.7712046541207904</v>
      </c>
      <c r="F5" s="64">
        <v>6.5432413197200452</v>
      </c>
      <c r="G5" s="64">
        <v>6.5743496928534775</v>
      </c>
      <c r="H5" s="64">
        <v>5.3239957508925544</v>
      </c>
      <c r="I5" s="64">
        <v>5.433113627149182</v>
      </c>
      <c r="J5" s="64">
        <v>5.5630669448884431</v>
      </c>
      <c r="K5" s="64">
        <v>5.3128953142231206</v>
      </c>
      <c r="L5" s="64">
        <v>3.5212126646506534</v>
      </c>
      <c r="M5" s="64">
        <v>5.4529827380478615</v>
      </c>
      <c r="N5" s="64">
        <v>5.3429018564718085</v>
      </c>
      <c r="O5" s="64">
        <v>5.6664503443130529</v>
      </c>
      <c r="P5" s="64">
        <v>6.5586825191136651</v>
      </c>
      <c r="Q5" s="180">
        <v>6.2947869580256199</v>
      </c>
      <c r="R5" s="180">
        <v>6.0177818622248163</v>
      </c>
      <c r="S5" s="180">
        <v>6.8356202245694195</v>
      </c>
      <c r="T5" s="180">
        <v>6.3086380713872865</v>
      </c>
      <c r="U5" s="180">
        <v>7.0821347562528256</v>
      </c>
      <c r="V5" s="180">
        <v>6.7868466461622203</v>
      </c>
      <c r="W5" s="180">
        <v>7.1602374570585132</v>
      </c>
      <c r="X5" s="180">
        <v>6.8931293025324578</v>
      </c>
      <c r="Y5" s="180">
        <v>7.556607916091707</v>
      </c>
      <c r="Z5" s="180">
        <v>6.9344796591377396</v>
      </c>
      <c r="AA5" s="180">
        <v>7.2479678336354603</v>
      </c>
      <c r="AB5" s="180">
        <v>6.9939520938263104</v>
      </c>
      <c r="AC5" s="180">
        <v>24.026580674334269</v>
      </c>
      <c r="AD5" s="180">
        <v>21.752795203376312</v>
      </c>
      <c r="AE5" s="180">
        <v>19.528315220224677</v>
      </c>
      <c r="AF5" s="180">
        <v>16.838266762487599</v>
      </c>
      <c r="AG5" s="180">
        <v>16.463715074443652</v>
      </c>
      <c r="AH5" s="180">
        <v>16.063582397294436</v>
      </c>
      <c r="AI5" s="180">
        <v>15.016618280042156</v>
      </c>
      <c r="AJ5" s="180">
        <v>14.753226125377767</v>
      </c>
      <c r="AK5" s="180">
        <v>11.9594712529949</v>
      </c>
      <c r="AL5" s="180">
        <v>11.955077481987592</v>
      </c>
      <c r="AM5" s="180">
        <f>IFERROR(VLOOKUP(A5,Обнов[],$A$1,FALSE),"-")</f>
        <v>11.520231096330349</v>
      </c>
      <c r="AO5" s="57">
        <v>4.6316925135615703</v>
      </c>
      <c r="AP5" s="57">
        <v>3.8206581246391802</v>
      </c>
      <c r="AQ5" s="57">
        <v>4.5734856950587996</v>
      </c>
      <c r="AR5" s="57">
        <v>4.5665327443407602</v>
      </c>
      <c r="AS5" s="57">
        <v>6.39181923107577</v>
      </c>
      <c r="AT5" s="57">
        <v>6.46603151457564</v>
      </c>
      <c r="AU5" s="57">
        <v>5.1490176612007499</v>
      </c>
      <c r="AV5" s="57">
        <v>5.3077357104297196</v>
      </c>
      <c r="AW5" s="57">
        <v>5.3236024156022204</v>
      </c>
      <c r="AX5" s="57">
        <v>5.1287643396597398</v>
      </c>
      <c r="AY5" s="57">
        <v>3.3839850604633299</v>
      </c>
      <c r="AZ5" s="57">
        <v>5.3245231510567397</v>
      </c>
      <c r="BA5" s="57">
        <v>5.1674895648191708</v>
      </c>
      <c r="BB5" s="57">
        <v>5.6010975382230761</v>
      </c>
      <c r="BC5" s="57">
        <v>6.4567493361036945</v>
      </c>
      <c r="BD5" s="179">
        <v>6.1153573105443604</v>
      </c>
      <c r="BE5" s="179">
        <v>5.8312848340477919</v>
      </c>
      <c r="BF5" s="179">
        <v>6.3347460546266348</v>
      </c>
      <c r="BG5" s="179">
        <v>5.9119363632578645</v>
      </c>
      <c r="BH5" s="179">
        <v>6.2799032930683882</v>
      </c>
      <c r="BI5" s="179">
        <v>6.5132932664131333</v>
      </c>
      <c r="BJ5" s="179">
        <v>6.6551587301701653</v>
      </c>
      <c r="BK5" s="179">
        <v>6.6982209318436077</v>
      </c>
      <c r="BL5" s="179">
        <v>6.9669725627217538</v>
      </c>
      <c r="BM5" s="179">
        <v>6.7805806574859018</v>
      </c>
      <c r="BN5" s="179">
        <v>7.0440438618135355</v>
      </c>
      <c r="BO5" s="179">
        <v>6.7819712946663255</v>
      </c>
      <c r="BP5" s="179">
        <v>6.248346729177535</v>
      </c>
      <c r="BQ5" s="179">
        <v>7.9219806250323757</v>
      </c>
      <c r="BR5" s="179">
        <v>6.702088643765773</v>
      </c>
      <c r="BS5" s="179">
        <v>7.2600585055710898</v>
      </c>
      <c r="BT5" s="179">
        <v>7.3816871602145664</v>
      </c>
      <c r="BU5" s="179">
        <v>5.8460515869911927</v>
      </c>
      <c r="BV5" s="179">
        <v>6.5586716770626667</v>
      </c>
      <c r="BW5" s="179">
        <v>6.5905991917461124</v>
      </c>
      <c r="BX5" s="179">
        <v>7.4270215874945968</v>
      </c>
      <c r="BY5" s="179">
        <v>6.0674554802840888</v>
      </c>
      <c r="BZ5" s="179">
        <f>IFERROR(VLOOKUP(A5,Обнов[],$A$2,FALSE),"-")</f>
        <v>5.4759064398676189</v>
      </c>
    </row>
    <row r="6" spans="1:82" ht="15.75" x14ac:dyDescent="0.25">
      <c r="A6" s="63" t="s">
        <v>6</v>
      </c>
      <c r="B6" s="64"/>
      <c r="C6" s="64">
        <v>5.3416541328024225</v>
      </c>
      <c r="D6" s="64">
        <v>4.5461573185784445</v>
      </c>
      <c r="E6" s="64">
        <v>6.1269901073125332</v>
      </c>
      <c r="F6" s="64">
        <v>5.139233367566459</v>
      </c>
      <c r="G6" s="64">
        <v>7.955158925955617</v>
      </c>
      <c r="H6" s="64">
        <v>6.8044933956834912</v>
      </c>
      <c r="I6" s="64">
        <v>5.9062028696977507</v>
      </c>
      <c r="J6" s="64">
        <v>6.828274349962042</v>
      </c>
      <c r="K6" s="64">
        <v>7.0967794219962439</v>
      </c>
      <c r="L6" s="64">
        <v>6.2338464759956516</v>
      </c>
      <c r="M6" s="64">
        <v>7.1059938697617344</v>
      </c>
      <c r="N6" s="64">
        <v>6.4993115104393482</v>
      </c>
      <c r="O6" s="64">
        <v>7.2296636821313172</v>
      </c>
      <c r="P6" s="64">
        <v>7.8798206997372287</v>
      </c>
      <c r="Q6" s="180">
        <v>6.6455487439100702</v>
      </c>
      <c r="R6" s="180">
        <v>8.4435060822536006</v>
      </c>
      <c r="S6" s="180">
        <v>6.9563196876660349</v>
      </c>
      <c r="T6" s="180">
        <v>6.5160444257251466</v>
      </c>
      <c r="U6" s="180">
        <v>7.1810308941955849</v>
      </c>
      <c r="V6" s="180">
        <v>7.5887982150289064</v>
      </c>
      <c r="W6" s="180">
        <v>6.9120550240644212</v>
      </c>
      <c r="X6" s="180">
        <v>6.9222419062364482</v>
      </c>
      <c r="Y6" s="180">
        <v>7.1716646147584839</v>
      </c>
      <c r="Z6" s="180">
        <v>6.6634349686424841</v>
      </c>
      <c r="AA6" s="180">
        <v>6.8566307050805451</v>
      </c>
      <c r="AB6" s="180">
        <v>7.4599057785003895</v>
      </c>
      <c r="AC6" s="180">
        <v>24.825384494073756</v>
      </c>
      <c r="AD6" s="180">
        <v>26.892777045018516</v>
      </c>
      <c r="AE6" s="180">
        <v>25.085693372222302</v>
      </c>
      <c r="AF6" s="180">
        <v>22.668970549120498</v>
      </c>
      <c r="AG6" s="180">
        <v>18.812400494629895</v>
      </c>
      <c r="AH6" s="180">
        <v>18.745908969071724</v>
      </c>
      <c r="AI6" s="180">
        <v>14.934498018683833</v>
      </c>
      <c r="AJ6" s="180">
        <v>14.383620552296685</v>
      </c>
      <c r="AK6" s="180">
        <v>13.74221087364081</v>
      </c>
      <c r="AL6" s="180">
        <v>12.25105994579912</v>
      </c>
      <c r="AM6" s="180">
        <f>IFERROR(VLOOKUP(A6,Обнов[],$A$1,FALSE),"-")</f>
        <v>12.089083241360296</v>
      </c>
      <c r="AO6" s="57">
        <v>3.63862388844574</v>
      </c>
      <c r="AP6" s="57">
        <v>4.9909736463524901</v>
      </c>
      <c r="AQ6" s="57">
        <v>4.1272053445269501</v>
      </c>
      <c r="AR6" s="57">
        <v>5.2832903774420901</v>
      </c>
      <c r="AS6" s="57">
        <v>4.8755019820338399</v>
      </c>
      <c r="AT6" s="57">
        <v>7.1493119804278598</v>
      </c>
      <c r="AU6" s="57">
        <v>6.00000693213142</v>
      </c>
      <c r="AV6" s="57">
        <v>5.6200548167971798</v>
      </c>
      <c r="AW6" s="57">
        <v>6.4454857298698496</v>
      </c>
      <c r="AX6" s="57">
        <v>6.42077287643425</v>
      </c>
      <c r="AY6" s="57">
        <v>5.9883607256887004</v>
      </c>
      <c r="AZ6" s="57">
        <v>6.3861766665115196</v>
      </c>
      <c r="BA6" s="57">
        <v>6.1807424170449385</v>
      </c>
      <c r="BB6" s="57">
        <v>7.0512673024827617</v>
      </c>
      <c r="BC6" s="57">
        <v>7.2352319431191194</v>
      </c>
      <c r="BD6" s="179">
        <v>6.2325190951643199</v>
      </c>
      <c r="BE6" s="179">
        <v>7.2053703355119438</v>
      </c>
      <c r="BF6" s="179">
        <v>6.5299739584661243</v>
      </c>
      <c r="BG6" s="179">
        <v>6.2860779956043409</v>
      </c>
      <c r="BH6" s="179">
        <v>6.7418735752225567</v>
      </c>
      <c r="BI6" s="179">
        <v>7.4039748177177369</v>
      </c>
      <c r="BJ6" s="179">
        <v>6.4757224290571926</v>
      </c>
      <c r="BK6" s="179">
        <v>6.5742561991998807</v>
      </c>
      <c r="BL6" s="179">
        <v>7.0559013169194298</v>
      </c>
      <c r="BM6" s="179">
        <v>6.3549208604916343</v>
      </c>
      <c r="BN6" s="179">
        <v>6.613113870765063</v>
      </c>
      <c r="BO6" s="179">
        <v>7.2037180742903946</v>
      </c>
      <c r="BP6" s="179">
        <v>5.157526428086376</v>
      </c>
      <c r="BQ6" s="179">
        <v>6.3478049783612942</v>
      </c>
      <c r="BR6" s="179">
        <v>6.2926331253268533</v>
      </c>
      <c r="BS6" s="179">
        <v>6.0360538520233504</v>
      </c>
      <c r="BT6" s="179">
        <v>5.6576743969317924</v>
      </c>
      <c r="BU6" s="179">
        <v>5.3508742421903746</v>
      </c>
      <c r="BV6" s="179">
        <v>5.7935038100897032</v>
      </c>
      <c r="BW6" s="179">
        <v>6.3004172004015269</v>
      </c>
      <c r="BX6" s="179">
        <v>6.1341568712487753</v>
      </c>
      <c r="BY6" s="179">
        <v>6.9732707841900456</v>
      </c>
      <c r="BZ6" s="179">
        <f>IFERROR(VLOOKUP(A6,Обнов[],$A$2,FALSE),"-")</f>
        <v>8.0033252736531377</v>
      </c>
    </row>
    <row r="7" spans="1:82" ht="15.75" x14ac:dyDescent="0.25">
      <c r="A7" s="63" t="s">
        <v>8</v>
      </c>
      <c r="B7" s="64"/>
      <c r="C7" s="64">
        <v>4.4734163075674909</v>
      </c>
      <c r="D7" s="64">
        <v>5.0860838992749082</v>
      </c>
      <c r="E7" s="64">
        <v>4.516907303632288</v>
      </c>
      <c r="F7" s="64">
        <v>4.6305374432583681</v>
      </c>
      <c r="G7" s="64">
        <v>4.9920883437691117</v>
      </c>
      <c r="H7" s="64">
        <v>4.4328580214875162</v>
      </c>
      <c r="I7" s="64">
        <v>4.4115790616879469</v>
      </c>
      <c r="J7" s="64">
        <v>4.2999502196795589</v>
      </c>
      <c r="K7" s="64">
        <v>5.0868003837100169</v>
      </c>
      <c r="L7" s="64">
        <v>5.2187047307358139</v>
      </c>
      <c r="M7" s="64">
        <v>5.3817106919892153</v>
      </c>
      <c r="N7" s="64">
        <v>5.519570230755833</v>
      </c>
      <c r="O7" s="64">
        <v>5.4008175727711549</v>
      </c>
      <c r="P7" s="64">
        <v>6.6634878527964094</v>
      </c>
      <c r="Q7" s="180">
        <v>5.5489703524039404</v>
      </c>
      <c r="R7" s="180">
        <v>5.9886340194168755</v>
      </c>
      <c r="S7" s="180">
        <v>6.6338289548335361</v>
      </c>
      <c r="T7" s="180">
        <v>6.2071748440019041</v>
      </c>
      <c r="U7" s="180">
        <v>6.7551722569186508</v>
      </c>
      <c r="V7" s="180">
        <v>6.4019287945669028</v>
      </c>
      <c r="W7" s="180">
        <v>7.0234467919367169</v>
      </c>
      <c r="X7" s="180">
        <v>7.0367830577177921</v>
      </c>
      <c r="Y7" s="180">
        <v>6.3553085725157157</v>
      </c>
      <c r="Z7" s="180">
        <v>7.3155391846265783</v>
      </c>
      <c r="AA7" s="180">
        <v>7.4947889035439594</v>
      </c>
      <c r="AB7" s="180">
        <v>6.6719737983225196</v>
      </c>
      <c r="AC7" s="180">
        <v>12.819329399212235</v>
      </c>
      <c r="AD7" s="180">
        <v>13.847083305257042</v>
      </c>
      <c r="AE7" s="180">
        <v>20.798262374061586</v>
      </c>
      <c r="AF7" s="180">
        <v>16.057246343314599</v>
      </c>
      <c r="AG7" s="180">
        <v>14.510393312580691</v>
      </c>
      <c r="AH7" s="180">
        <v>13.604508646884923</v>
      </c>
      <c r="AI7" s="180">
        <v>13.107419539162644</v>
      </c>
      <c r="AJ7" s="180">
        <v>12.738250260484175</v>
      </c>
      <c r="AK7" s="180">
        <v>12.86162978649306</v>
      </c>
      <c r="AL7" s="180">
        <v>12.799568175660289</v>
      </c>
      <c r="AM7" s="180">
        <f>IFERROR(VLOOKUP(A7,Обнов[],$A$1,FALSE),"-")</f>
        <v>12.949857534650288</v>
      </c>
      <c r="AO7" s="57">
        <v>3.6925339456123898</v>
      </c>
      <c r="AP7" s="57">
        <v>3.8312817210332901</v>
      </c>
      <c r="AQ7" s="57">
        <v>4.3213337598421502</v>
      </c>
      <c r="AR7" s="57">
        <v>3.8043816313635301</v>
      </c>
      <c r="AS7" s="57">
        <v>3.8359854169871701</v>
      </c>
      <c r="AT7" s="57">
        <v>3.6263819228342</v>
      </c>
      <c r="AU7" s="57">
        <v>3.64319259672396</v>
      </c>
      <c r="AV7" s="57">
        <v>3.6937754562834599</v>
      </c>
      <c r="AW7" s="57">
        <v>3.6519183113686</v>
      </c>
      <c r="AX7" s="57">
        <v>4.3552358573120902</v>
      </c>
      <c r="AY7" s="57">
        <v>4.4471181183069204</v>
      </c>
      <c r="AZ7" s="57">
        <v>4.63140059352365</v>
      </c>
      <c r="BA7" s="57">
        <v>4.5504010193965687</v>
      </c>
      <c r="BB7" s="57">
        <v>4.498967560376542</v>
      </c>
      <c r="BC7" s="57">
        <v>5.240498637444829</v>
      </c>
      <c r="BD7" s="179">
        <v>4.4113839073413201</v>
      </c>
      <c r="BE7" s="179">
        <v>4.8455493156335132</v>
      </c>
      <c r="BF7" s="179">
        <v>5.1122537486384427</v>
      </c>
      <c r="BG7" s="179">
        <v>5.09618524974662</v>
      </c>
      <c r="BH7" s="179">
        <v>5.222225876925954</v>
      </c>
      <c r="BI7" s="179">
        <v>5.3502544426866301</v>
      </c>
      <c r="BJ7" s="179">
        <v>5.5237436541944085</v>
      </c>
      <c r="BK7" s="179">
        <v>5.3179221117801463</v>
      </c>
      <c r="BL7" s="179">
        <v>5.2129124554465394</v>
      </c>
      <c r="BM7" s="179">
        <v>5.6229332663715619</v>
      </c>
      <c r="BN7" s="179">
        <v>5.5775011953857163</v>
      </c>
      <c r="BO7" s="179">
        <v>5.6099871018111216</v>
      </c>
      <c r="BP7" s="179">
        <v>5.5799390332564807</v>
      </c>
      <c r="BQ7" s="179">
        <v>6.7413217223237378</v>
      </c>
      <c r="BR7" s="179">
        <v>7.1080724860165123</v>
      </c>
      <c r="BS7" s="179">
        <v>7.6262473809287297</v>
      </c>
      <c r="BT7" s="179">
        <v>7.9846868097266475</v>
      </c>
      <c r="BU7" s="179">
        <v>8.5629871009662644</v>
      </c>
      <c r="BV7" s="179">
        <v>7.9323234048270486</v>
      </c>
      <c r="BW7" s="179">
        <v>7.9834344367791514</v>
      </c>
      <c r="BX7" s="179">
        <v>9.7698949306501941</v>
      </c>
      <c r="BY7" s="179">
        <v>7.3348651227987558</v>
      </c>
      <c r="BZ7" s="179">
        <f>IFERROR(VLOOKUP(A7,Обнов[],$A$2,FALSE),"-")</f>
        <v>9.4956675241673434</v>
      </c>
    </row>
    <row r="8" spans="1:82" ht="15.75" x14ac:dyDescent="0.25">
      <c r="A8" s="63" t="s">
        <v>9</v>
      </c>
      <c r="B8" s="64"/>
      <c r="C8" s="64">
        <v>4.750863199970671</v>
      </c>
      <c r="D8" s="64">
        <v>5.3499730722161676</v>
      </c>
      <c r="E8" s="64">
        <v>5.3963597098153597</v>
      </c>
      <c r="F8" s="64">
        <v>6.6708337186022506</v>
      </c>
      <c r="G8" s="64">
        <v>5.3252197457555752</v>
      </c>
      <c r="H8" s="64">
        <v>6.0844074078002439</v>
      </c>
      <c r="I8" s="64">
        <v>5.4619739683314759</v>
      </c>
      <c r="J8" s="64">
        <v>5.9718369386390551</v>
      </c>
      <c r="K8" s="64">
        <v>5.6702819667569813</v>
      </c>
      <c r="L8" s="64">
        <v>6.5577225219399073</v>
      </c>
      <c r="M8" s="64">
        <v>6.2336412131040424</v>
      </c>
      <c r="N8" s="64">
        <v>7.3376633250188839</v>
      </c>
      <c r="O8" s="64">
        <v>7.0127434169709897</v>
      </c>
      <c r="P8" s="64">
        <v>6.9259172329371825</v>
      </c>
      <c r="Q8" s="180">
        <v>7.1177859969729598</v>
      </c>
      <c r="R8" s="180">
        <v>6.8664746429173356</v>
      </c>
      <c r="S8" s="180">
        <v>6.9745306716561872</v>
      </c>
      <c r="T8" s="180">
        <v>7.4850560320085897</v>
      </c>
      <c r="U8" s="180">
        <v>7.8633286726730676</v>
      </c>
      <c r="V8" s="180">
        <v>8.5591042191351114</v>
      </c>
      <c r="W8" s="180">
        <v>8.434841647141031</v>
      </c>
      <c r="X8" s="180">
        <v>8.7659464997054979</v>
      </c>
      <c r="Y8" s="180">
        <v>8.077870600784026</v>
      </c>
      <c r="Z8" s="180">
        <v>8.4771718619130194</v>
      </c>
      <c r="AA8" s="180">
        <v>8.0026083317910928</v>
      </c>
      <c r="AB8" s="180">
        <v>7.915148207320378</v>
      </c>
      <c r="AC8" s="180">
        <v>14.44634318654321</v>
      </c>
      <c r="AD8" s="180">
        <v>22.930817012849307</v>
      </c>
      <c r="AE8" s="180">
        <v>27.506726152236627</v>
      </c>
      <c r="AF8" s="180">
        <v>23.593224912156</v>
      </c>
      <c r="AG8" s="180">
        <v>16.082026923028543</v>
      </c>
      <c r="AH8" s="180">
        <v>15.783788299434949</v>
      </c>
      <c r="AI8" s="180">
        <v>13.677093187172074</v>
      </c>
      <c r="AJ8" s="180">
        <v>12.871381008223121</v>
      </c>
      <c r="AK8" s="180">
        <v>11.209479192171736</v>
      </c>
      <c r="AL8" s="180">
        <v>10.880823195839978</v>
      </c>
      <c r="AM8" s="180">
        <f>IFERROR(VLOOKUP(A8,Обнов[],$A$1,FALSE),"-")</f>
        <v>14.108483674058759</v>
      </c>
      <c r="AO8" s="57">
        <v>5.3584421044393302</v>
      </c>
      <c r="AP8" s="57">
        <v>4.0670842396567304</v>
      </c>
      <c r="AQ8" s="57">
        <v>4.7354892685944598</v>
      </c>
      <c r="AR8" s="57">
        <v>4.35065947752223</v>
      </c>
      <c r="AS8" s="57">
        <v>5.6442123385004797</v>
      </c>
      <c r="AT8" s="57">
        <v>4.5859135965925102</v>
      </c>
      <c r="AU8" s="57">
        <v>5.0768299935637202</v>
      </c>
      <c r="AV8" s="57">
        <v>4.4866432651162098</v>
      </c>
      <c r="AW8" s="57">
        <v>5.0162627468128598</v>
      </c>
      <c r="AX8" s="57">
        <v>4.9342156046203396</v>
      </c>
      <c r="AY8" s="57">
        <v>5.5233242757754999</v>
      </c>
      <c r="AZ8" s="57">
        <v>5.1113325753058696</v>
      </c>
      <c r="BA8" s="57">
        <v>6.0831204159634069</v>
      </c>
      <c r="BB8" s="57">
        <v>5.9748958175422473</v>
      </c>
      <c r="BC8" s="57">
        <v>6.1867150620947129</v>
      </c>
      <c r="BD8" s="179">
        <v>6.1480603140183998</v>
      </c>
      <c r="BE8" s="179">
        <v>5.7144377464375209</v>
      </c>
      <c r="BF8" s="179">
        <v>5.8872276304940643</v>
      </c>
      <c r="BG8" s="179">
        <v>6.4132536784686298</v>
      </c>
      <c r="BH8" s="179">
        <v>6.8885169840317841</v>
      </c>
      <c r="BI8" s="179">
        <v>7.3810846611091163</v>
      </c>
      <c r="BJ8" s="179">
        <v>7.5205697626526513</v>
      </c>
      <c r="BK8" s="179">
        <v>7.3775758565791261</v>
      </c>
      <c r="BL8" s="179">
        <v>7.1514894317130233</v>
      </c>
      <c r="BM8" s="179">
        <v>7.3841717688633404</v>
      </c>
      <c r="BN8" s="179">
        <v>7.2923303463732916</v>
      </c>
      <c r="BO8" s="179">
        <v>7.0685791972446923</v>
      </c>
      <c r="BP8" s="179">
        <v>8.9935344377531568</v>
      </c>
      <c r="BQ8" s="179">
        <v>15.756519443260165</v>
      </c>
      <c r="BR8" s="179">
        <v>10.730958730669558</v>
      </c>
      <c r="BS8" s="179">
        <v>12.9382199118083</v>
      </c>
      <c r="BT8" s="179">
        <v>10.284904581128327</v>
      </c>
      <c r="BU8" s="179">
        <v>8.8841882002557142</v>
      </c>
      <c r="BV8" s="179">
        <v>8.5</v>
      </c>
      <c r="BW8" s="179">
        <v>8.5000000000000018</v>
      </c>
      <c r="BX8" s="179">
        <v>8.5000000000000018</v>
      </c>
      <c r="BY8" s="179">
        <v>8.5</v>
      </c>
      <c r="BZ8" s="179">
        <f>IFERROR(VLOOKUP(A8,Обнов[],$A$2,FALSE),"-")</f>
        <v>8.7921197661491384</v>
      </c>
    </row>
    <row r="9" spans="1:82" ht="15.75" x14ac:dyDescent="0.25">
      <c r="A9" s="63" t="s">
        <v>110</v>
      </c>
      <c r="B9" s="64"/>
      <c r="C9" s="64">
        <v>3.003298102646502</v>
      </c>
      <c r="D9" s="64">
        <v>2.8533368350895438</v>
      </c>
      <c r="E9" s="64">
        <v>3.4994569479215469</v>
      </c>
      <c r="F9" s="64">
        <v>2.5129530416510866</v>
      </c>
      <c r="G9" s="64">
        <v>2.7161210359918138</v>
      </c>
      <c r="H9" s="64">
        <v>3.5379056766318207</v>
      </c>
      <c r="I9" s="64">
        <v>3.7060975092418897</v>
      </c>
      <c r="J9" s="64">
        <v>3.6412633478789775</v>
      </c>
      <c r="K9" s="64">
        <v>4.6488535941781848</v>
      </c>
      <c r="L9" s="64">
        <v>5.5387178045236451</v>
      </c>
      <c r="M9" s="64">
        <v>5.868810514352683</v>
      </c>
      <c r="N9" s="64">
        <v>6.7985555944776985</v>
      </c>
      <c r="O9" s="64">
        <v>6.1857999161957151</v>
      </c>
      <c r="P9" s="64">
        <v>8.6301725139494234</v>
      </c>
      <c r="Q9" s="180">
        <v>7.6405618308468801</v>
      </c>
      <c r="R9" s="180">
        <v>6.5555099749581291</v>
      </c>
      <c r="S9" s="180">
        <v>7.6346977353936873</v>
      </c>
      <c r="T9" s="180">
        <v>7.5988279219047543</v>
      </c>
      <c r="U9" s="180">
        <v>7.1238537578762884</v>
      </c>
      <c r="V9" s="180">
        <v>8.9183782307534578</v>
      </c>
      <c r="W9" s="180">
        <v>8.8947781192785733</v>
      </c>
      <c r="X9" s="180">
        <v>7.3527162926455789</v>
      </c>
      <c r="Y9" s="180">
        <v>9.2104656412341939</v>
      </c>
      <c r="Z9" s="180">
        <v>7.2500773129079352</v>
      </c>
      <c r="AA9" s="180">
        <v>9.7141831473258637</v>
      </c>
      <c r="AB9" s="180">
        <v>9.3008348361455102</v>
      </c>
      <c r="AC9" s="180">
        <v>24.221005674199738</v>
      </c>
      <c r="AD9" s="180">
        <v>21.472656350621868</v>
      </c>
      <c r="AE9" s="180">
        <v>21.6378513656359</v>
      </c>
      <c r="AF9" s="180">
        <v>19.356676202443101</v>
      </c>
      <c r="AG9" s="180">
        <v>17.315513503953753</v>
      </c>
      <c r="AH9" s="180">
        <v>16.144099513741953</v>
      </c>
      <c r="AI9" s="180">
        <v>17.067660339366626</v>
      </c>
      <c r="AJ9" s="180">
        <v>14.825088882221667</v>
      </c>
      <c r="AK9" s="180">
        <v>13.596374679776904</v>
      </c>
      <c r="AL9" s="180">
        <v>13.664123272817275</v>
      </c>
      <c r="AM9" s="180">
        <f>IFERROR(VLOOKUP(A9,Обнов[],$A$1,FALSE),"-")</f>
        <v>12.212055403226234</v>
      </c>
      <c r="AO9" s="57">
        <v>2.6117371132464098</v>
      </c>
      <c r="AP9" s="57">
        <v>2.3802729987465399</v>
      </c>
      <c r="AQ9" s="57">
        <v>2.4962659854668301</v>
      </c>
      <c r="AR9" s="57">
        <v>2.6015057129453201</v>
      </c>
      <c r="AS9" s="57">
        <v>2.1910758679787601</v>
      </c>
      <c r="AT9" s="57">
        <v>2.2878058677126498</v>
      </c>
      <c r="AU9" s="57">
        <v>2.9800166382981499</v>
      </c>
      <c r="AV9" s="57">
        <v>2.949612442287</v>
      </c>
      <c r="AW9" s="57">
        <v>2.8909459636583001</v>
      </c>
      <c r="AX9" s="57">
        <v>3.46012317189536</v>
      </c>
      <c r="AY9" s="57">
        <v>4.1765285974287201</v>
      </c>
      <c r="AZ9" s="57">
        <v>4.4247261846345598</v>
      </c>
      <c r="BA9" s="57">
        <v>4.535370140240393</v>
      </c>
      <c r="BB9" s="57">
        <v>4.5147744374732346</v>
      </c>
      <c r="BC9" s="57">
        <v>4.756303897234722</v>
      </c>
      <c r="BD9" s="179">
        <v>4.7187411400181203</v>
      </c>
      <c r="BE9" s="179">
        <v>4.538233364084161</v>
      </c>
      <c r="BF9" s="179">
        <v>4.9971114807480204</v>
      </c>
      <c r="BG9" s="179">
        <v>4.8550352324137043</v>
      </c>
      <c r="BH9" s="179">
        <v>4.5091950849389306</v>
      </c>
      <c r="BI9" s="179">
        <v>5.2148284489400387</v>
      </c>
      <c r="BJ9" s="179">
        <v>4.8147610318485663</v>
      </c>
      <c r="BK9" s="179">
        <v>5.040647239453496</v>
      </c>
      <c r="BL9" s="179">
        <v>5.2789987581047457</v>
      </c>
      <c r="BM9" s="179">
        <v>5.3230856135094209</v>
      </c>
      <c r="BN9" s="179">
        <v>5.4327066198269112</v>
      </c>
      <c r="BO9" s="179">
        <v>4.9542718970004387</v>
      </c>
      <c r="BP9" s="179">
        <v>9</v>
      </c>
      <c r="BQ9" s="179">
        <v>0</v>
      </c>
      <c r="BR9" s="179">
        <v>9.9568482324062817</v>
      </c>
      <c r="BS9" s="179">
        <v>8.8459257887530196</v>
      </c>
      <c r="BT9" s="179">
        <v>0</v>
      </c>
      <c r="BU9" s="179">
        <v>0</v>
      </c>
      <c r="BV9" s="179">
        <v>0</v>
      </c>
      <c r="BW9" s="179">
        <v>0</v>
      </c>
      <c r="BX9" s="179">
        <v>8.0037688442211046</v>
      </c>
      <c r="BY9" s="179">
        <v>0</v>
      </c>
      <c r="BZ9" s="179">
        <f>IFERROR(VLOOKUP(A9,Обнов[],$A$2,FALSE),"-")</f>
        <v>0</v>
      </c>
    </row>
    <row r="10" spans="1:82" ht="15.75" x14ac:dyDescent="0.25">
      <c r="A10" s="63" t="s">
        <v>10</v>
      </c>
      <c r="B10" s="64"/>
      <c r="C10" s="64">
        <v>4.6984823700720755</v>
      </c>
      <c r="D10" s="64">
        <v>4.428011233752982</v>
      </c>
      <c r="E10" s="64">
        <v>5.0250968815673547</v>
      </c>
      <c r="F10" s="64">
        <v>4.7564274677091767</v>
      </c>
      <c r="G10" s="64">
        <v>4.8781653270569363</v>
      </c>
      <c r="H10" s="64">
        <v>4.6713482914935218</v>
      </c>
      <c r="I10" s="64">
        <v>4.3602790772240612</v>
      </c>
      <c r="J10" s="64">
        <v>4.1645109040184884</v>
      </c>
      <c r="K10" s="64">
        <v>4.9155691788166447</v>
      </c>
      <c r="L10" s="64">
        <v>4.7677041427752513</v>
      </c>
      <c r="M10" s="64">
        <v>4.5171826306066274</v>
      </c>
      <c r="N10" s="64">
        <v>3.7168178149758244</v>
      </c>
      <c r="O10" s="64">
        <v>3.7858482293059099</v>
      </c>
      <c r="P10" s="64">
        <v>4.519697223898028</v>
      </c>
      <c r="Q10" s="180">
        <v>4.2821616117619099</v>
      </c>
      <c r="R10" s="180">
        <v>4.6277588680372741</v>
      </c>
      <c r="S10" s="180">
        <v>4.1803654643446766</v>
      </c>
      <c r="T10" s="180">
        <v>3.9555677033611798</v>
      </c>
      <c r="U10" s="180">
        <v>4.0681804660625334</v>
      </c>
      <c r="V10" s="180">
        <v>5.0402733127690462</v>
      </c>
      <c r="W10" s="180">
        <v>5.5328415603537158</v>
      </c>
      <c r="X10" s="180">
        <v>4.2469456302734931</v>
      </c>
      <c r="Y10" s="180">
        <v>3.9380175254094958</v>
      </c>
      <c r="Z10" s="180">
        <v>6.0251656801722913</v>
      </c>
      <c r="AA10" s="180">
        <v>5.1897248690528306</v>
      </c>
      <c r="AB10" s="180">
        <v>6.6964741801839232</v>
      </c>
      <c r="AC10" s="180">
        <v>28.797191477487239</v>
      </c>
      <c r="AD10" s="180">
        <v>28.170783841650433</v>
      </c>
      <c r="AE10" s="180">
        <v>25.028566019494793</v>
      </c>
      <c r="AF10" s="180">
        <v>21.4278742168413</v>
      </c>
      <c r="AG10" s="180">
        <v>20.223032384751157</v>
      </c>
      <c r="AH10" s="180">
        <v>17.727557203385448</v>
      </c>
      <c r="AI10" s="180">
        <v>16.24835591301672</v>
      </c>
      <c r="AJ10" s="180">
        <v>15.61497628085351</v>
      </c>
      <c r="AK10" s="180">
        <v>13.56163856926751</v>
      </c>
      <c r="AL10" s="180">
        <v>13.840010843301084</v>
      </c>
      <c r="AM10" s="180">
        <f>IFERROR(VLOOKUP(A10,Обнов[],$A$1,FALSE),"-")</f>
        <v>15.663464829456204</v>
      </c>
      <c r="AN10" s="42"/>
      <c r="AO10" s="57">
        <v>4.2704950286071401</v>
      </c>
      <c r="AP10" s="57">
        <v>3.9858652003020998</v>
      </c>
      <c r="AQ10" s="57">
        <v>4.0636998676229599</v>
      </c>
      <c r="AR10" s="57">
        <v>4.4466288347245602</v>
      </c>
      <c r="AS10" s="57">
        <v>4.3889179576530601</v>
      </c>
      <c r="AT10" s="57">
        <v>4.9864588022625203</v>
      </c>
      <c r="AU10" s="57">
        <v>4.2592386400177302</v>
      </c>
      <c r="AV10" s="57">
        <v>3.89710982538673</v>
      </c>
      <c r="AW10" s="57">
        <v>3.7538533992803602</v>
      </c>
      <c r="AX10" s="57">
        <v>4.5397994453233901</v>
      </c>
      <c r="AY10" s="57">
        <v>4.4412062513049797</v>
      </c>
      <c r="AZ10" s="57">
        <v>3.8327897853529098</v>
      </c>
      <c r="BA10" s="57">
        <v>3.1333608234847259</v>
      </c>
      <c r="BB10" s="57">
        <v>3.3895673246184757</v>
      </c>
      <c r="BC10" s="57">
        <v>3.9620612843523002</v>
      </c>
      <c r="BD10" s="179">
        <v>3.9365369733859601</v>
      </c>
      <c r="BE10" s="179">
        <v>4.1146206298056658</v>
      </c>
      <c r="BF10" s="179">
        <v>3.6813515074354894</v>
      </c>
      <c r="BG10" s="179">
        <v>3.2744184185174858</v>
      </c>
      <c r="BH10" s="179">
        <v>3.5571992695179091</v>
      </c>
      <c r="BI10" s="179">
        <v>4.4523995282951585</v>
      </c>
      <c r="BJ10" s="179">
        <v>4.9356138332276371</v>
      </c>
      <c r="BK10" s="179">
        <v>3.6186960768956906</v>
      </c>
      <c r="BL10" s="179">
        <v>3.4614306808684212</v>
      </c>
      <c r="BM10" s="179">
        <v>5.0998878683998212</v>
      </c>
      <c r="BN10" s="179">
        <v>3.641404086647698</v>
      </c>
      <c r="BO10" s="179">
        <v>5.1074785519036672</v>
      </c>
      <c r="BP10" s="179">
        <v>7.146891910059094</v>
      </c>
      <c r="BQ10" s="179">
        <v>0</v>
      </c>
      <c r="BR10" s="179">
        <v>9</v>
      </c>
      <c r="BS10" s="179">
        <v>9</v>
      </c>
      <c r="BT10" s="179">
        <v>14.311765277257264</v>
      </c>
      <c r="BU10" s="179">
        <v>13.016767641011462</v>
      </c>
      <c r="BV10" s="179">
        <v>10.623973741428513</v>
      </c>
      <c r="BW10" s="179">
        <v>11.72299953219709</v>
      </c>
      <c r="BX10" s="179">
        <v>9.4304595243568947</v>
      </c>
      <c r="BY10" s="179">
        <v>7.9723949464233099</v>
      </c>
      <c r="BZ10" s="179">
        <f>IFERROR(VLOOKUP(A10,Обнов[],$A$2,FALSE),"-")</f>
        <v>0</v>
      </c>
      <c r="CA10" s="42"/>
    </row>
    <row r="11" spans="1:82" ht="15.75" x14ac:dyDescent="0.25">
      <c r="A11" s="63" t="s">
        <v>7</v>
      </c>
      <c r="B11" s="64"/>
      <c r="C11" s="64">
        <v>4.1899554481855841</v>
      </c>
      <c r="D11" s="64">
        <v>4.155278036321266</v>
      </c>
      <c r="E11" s="64">
        <v>4.6686045216245358</v>
      </c>
      <c r="F11" s="64">
        <v>4.8857569359636575</v>
      </c>
      <c r="G11" s="64">
        <v>6.0368617226978447</v>
      </c>
      <c r="H11" s="64">
        <v>5.7227176762600305</v>
      </c>
      <c r="I11" s="64">
        <v>6.3800469703027591</v>
      </c>
      <c r="J11" s="64">
        <v>5.8676647827247477</v>
      </c>
      <c r="K11" s="64">
        <v>5.6289699266422639</v>
      </c>
      <c r="L11" s="64">
        <v>6.431455231287651</v>
      </c>
      <c r="M11" s="64">
        <v>6.3961025224636909</v>
      </c>
      <c r="N11" s="64">
        <v>7.1814585871609529</v>
      </c>
      <c r="O11" s="64">
        <v>8.2432486021224758</v>
      </c>
      <c r="P11" s="64">
        <v>8.7807207387987329</v>
      </c>
      <c r="Q11" s="180">
        <v>7.6052889520384301</v>
      </c>
      <c r="R11" s="180">
        <v>8.4962370316335498</v>
      </c>
      <c r="S11" s="180">
        <v>6.6285008405329151</v>
      </c>
      <c r="T11" s="180">
        <v>7.2011984667853266</v>
      </c>
      <c r="U11" s="180">
        <v>8.882522249716958</v>
      </c>
      <c r="V11" s="180">
        <v>8.8424562991633202</v>
      </c>
      <c r="W11" s="180">
        <v>8.5937304258675606</v>
      </c>
      <c r="X11" s="180">
        <v>9.2932472434518996</v>
      </c>
      <c r="Y11" s="180">
        <v>8.8040949269170188</v>
      </c>
      <c r="Z11" s="180">
        <v>7.7122024796365736</v>
      </c>
      <c r="AA11" s="180">
        <v>8.9113016947902945</v>
      </c>
      <c r="AB11" s="180">
        <v>7.7238199717531364</v>
      </c>
      <c r="AC11" s="180">
        <v>9.5268754271844234</v>
      </c>
      <c r="AD11" s="180">
        <v>12.024064812795336</v>
      </c>
      <c r="AE11" s="180">
        <v>18.482760854022825</v>
      </c>
      <c r="AF11" s="180">
        <v>15.9754783091267</v>
      </c>
      <c r="AG11" s="180">
        <v>18.341745330616064</v>
      </c>
      <c r="AH11" s="180">
        <v>16.413347143570796</v>
      </c>
      <c r="AI11" s="180">
        <v>16.301884909315287</v>
      </c>
      <c r="AJ11" s="180">
        <v>14.612897596256687</v>
      </c>
      <c r="AK11" s="180">
        <v>14.377145077254466</v>
      </c>
      <c r="AL11" s="180">
        <v>13.295062021589569</v>
      </c>
      <c r="AM11" s="180">
        <f>IFERROR(VLOOKUP(A11,Обнов[],$A$1,FALSE),"-")</f>
        <v>14.344105669458788</v>
      </c>
      <c r="AO11" s="57">
        <v>3.12538008117569</v>
      </c>
      <c r="AP11" s="57">
        <v>3.5640710912955198</v>
      </c>
      <c r="AQ11" s="57">
        <v>3.64387198797789</v>
      </c>
      <c r="AR11" s="57">
        <v>4.0742177621070299</v>
      </c>
      <c r="AS11" s="57">
        <v>3.9703487357466001</v>
      </c>
      <c r="AT11" s="57">
        <v>4.8037931521381996</v>
      </c>
      <c r="AU11" s="57">
        <v>4.4709117559375899</v>
      </c>
      <c r="AV11" s="57">
        <v>4.8682566897822097</v>
      </c>
      <c r="AW11" s="57">
        <v>5.0180192781781097</v>
      </c>
      <c r="AX11" s="57">
        <v>5.0671863489124398</v>
      </c>
      <c r="AY11" s="57">
        <v>6.1618112380503298</v>
      </c>
      <c r="AZ11" s="57">
        <v>6.2068774705005803</v>
      </c>
      <c r="BA11" s="57">
        <v>7.1205017859915518</v>
      </c>
      <c r="BB11" s="57">
        <v>7.1710516438718006</v>
      </c>
      <c r="BC11" s="57">
        <v>7.1802083860156873</v>
      </c>
      <c r="BD11" s="179">
        <v>6.9945439999169796</v>
      </c>
      <c r="BE11" s="179">
        <v>6.4450600607517057</v>
      </c>
      <c r="BF11" s="179">
        <v>6.1398600363926636</v>
      </c>
      <c r="BG11" s="179">
        <v>6.2636453328735833</v>
      </c>
      <c r="BH11" s="179">
        <v>7.1341402442486688</v>
      </c>
      <c r="BI11" s="179">
        <v>6.9406478938272738</v>
      </c>
      <c r="BJ11" s="179">
        <v>7.1056205890072972</v>
      </c>
      <c r="BK11" s="179">
        <v>7.2025555076875936</v>
      </c>
      <c r="BL11" s="179">
        <v>7.256157317325294</v>
      </c>
      <c r="BM11" s="179">
        <v>6.4038485299059635</v>
      </c>
      <c r="BN11" s="179">
        <v>6.9081587920125589</v>
      </c>
      <c r="BO11" s="179">
        <v>6.7419194842745345</v>
      </c>
      <c r="BP11" s="179">
        <v>7.3573933693810876</v>
      </c>
      <c r="BQ11" s="179">
        <v>7.6035753201655334</v>
      </c>
      <c r="BR11" s="179">
        <v>9.1123218896561138</v>
      </c>
      <c r="BS11" s="179">
        <v>9.31291056562935</v>
      </c>
      <c r="BT11" s="179">
        <v>12.536706890972052</v>
      </c>
      <c r="BU11" s="179">
        <v>10.940844739714338</v>
      </c>
      <c r="BV11" s="179">
        <v>10.183649381728973</v>
      </c>
      <c r="BW11" s="179">
        <v>8.5537946706874042</v>
      </c>
      <c r="BX11" s="179">
        <v>7.6871428999558722</v>
      </c>
      <c r="BY11" s="179">
        <v>7.7753432890216532</v>
      </c>
      <c r="BZ11" s="179">
        <f>IFERROR(VLOOKUP(A11,Обнов[],$A$2,FALSE),"-")</f>
        <v>7.268401602940374</v>
      </c>
    </row>
    <row r="12" spans="1:82" ht="15.75" x14ac:dyDescent="0.25">
      <c r="A12" s="63" t="s">
        <v>11</v>
      </c>
      <c r="B12" s="64"/>
      <c r="C12" s="64">
        <v>5.7908869083757795</v>
      </c>
      <c r="D12" s="64">
        <v>4.8753385706895713</v>
      </c>
      <c r="E12" s="64">
        <v>5.0093303471453288</v>
      </c>
      <c r="F12" s="64">
        <v>4.8469803822388338</v>
      </c>
      <c r="G12" s="64">
        <v>5.7760268090970355</v>
      </c>
      <c r="H12" s="64">
        <v>5.5540626121324799</v>
      </c>
      <c r="I12" s="64">
        <v>5.7965937767376081</v>
      </c>
      <c r="J12" s="64">
        <v>5.8008684413611089</v>
      </c>
      <c r="K12" s="64">
        <v>6.2347431204438548</v>
      </c>
      <c r="L12" s="64">
        <v>6.3236095849812779</v>
      </c>
      <c r="M12" s="64">
        <v>6.7971986347447348</v>
      </c>
      <c r="N12" s="64">
        <v>6.5350564350368403</v>
      </c>
      <c r="O12" s="64">
        <v>6.9006185585206827</v>
      </c>
      <c r="P12" s="64">
        <v>6.7149790024648706</v>
      </c>
      <c r="Q12" s="180">
        <v>6.9267557663107402</v>
      </c>
      <c r="R12" s="180">
        <v>6.7501622842529061</v>
      </c>
      <c r="S12" s="180">
        <v>7.0398745135096492</v>
      </c>
      <c r="T12" s="180">
        <v>7.4006169934379429</v>
      </c>
      <c r="U12" s="180">
        <v>7.3933190223287584</v>
      </c>
      <c r="V12" s="180">
        <v>7.6968803759415225</v>
      </c>
      <c r="W12" s="180">
        <v>7.7881422471432806</v>
      </c>
      <c r="X12" s="180">
        <v>7.838241108433075</v>
      </c>
      <c r="Y12" s="180">
        <v>8.1362796870088925</v>
      </c>
      <c r="Z12" s="180">
        <v>8.4493224815578358</v>
      </c>
      <c r="AA12" s="180">
        <v>8.3652172651072547</v>
      </c>
      <c r="AB12" s="180">
        <v>8.2310238563408387</v>
      </c>
      <c r="AC12" s="180">
        <v>19.955415682707493</v>
      </c>
      <c r="AD12" s="180">
        <v>19.674394426262445</v>
      </c>
      <c r="AE12" s="180">
        <v>21.899838575816531</v>
      </c>
      <c r="AF12" s="180">
        <v>20.637803051057301</v>
      </c>
      <c r="AG12" s="180">
        <v>14.417218629776336</v>
      </c>
      <c r="AH12" s="180">
        <v>13.550694307885289</v>
      </c>
      <c r="AI12" s="180">
        <v>12.822969484611718</v>
      </c>
      <c r="AJ12" s="180">
        <v>13.539881047729226</v>
      </c>
      <c r="AK12" s="180">
        <v>13.173573018446652</v>
      </c>
      <c r="AL12" s="180">
        <v>10.435535507595889</v>
      </c>
      <c r="AM12" s="180">
        <f>IFERROR(VLOOKUP(A12,Обнов[],$A$1,FALSE),"-")</f>
        <v>13.829664302296401</v>
      </c>
      <c r="AN12" s="42"/>
      <c r="AO12" s="57">
        <v>4.9511986575840696</v>
      </c>
      <c r="AP12" s="57">
        <v>4.6925661686694804</v>
      </c>
      <c r="AQ12" s="57">
        <v>3.91454175983925</v>
      </c>
      <c r="AR12" s="57">
        <v>3.9365287009997498</v>
      </c>
      <c r="AS12" s="57">
        <v>3.5115350849236502</v>
      </c>
      <c r="AT12" s="57">
        <v>4.1100116418425303</v>
      </c>
      <c r="AU12" s="57">
        <v>4.4630950146186601</v>
      </c>
      <c r="AV12" s="57">
        <v>4.6769356671360498</v>
      </c>
      <c r="AW12" s="57">
        <v>4.5103465263606299</v>
      </c>
      <c r="AX12" s="57">
        <v>5.1901741723091099</v>
      </c>
      <c r="AY12" s="57">
        <v>5.3134299123353701</v>
      </c>
      <c r="AZ12" s="57">
        <v>5.4790721953565598</v>
      </c>
      <c r="BA12" s="57">
        <v>5.3715714685941496</v>
      </c>
      <c r="BB12" s="57">
        <v>5.5531277449941872</v>
      </c>
      <c r="BC12" s="57">
        <v>5.4889667551346371</v>
      </c>
      <c r="BD12" s="179">
        <v>5.8200643227746696</v>
      </c>
      <c r="BE12" s="179">
        <v>5.7503276656412163</v>
      </c>
      <c r="BF12" s="179">
        <v>5.6488966648765553</v>
      </c>
      <c r="BG12" s="179">
        <v>6.2083125409147861</v>
      </c>
      <c r="BH12" s="179">
        <v>6.1000775635505873</v>
      </c>
      <c r="BI12" s="179">
        <v>6.2854138812166394</v>
      </c>
      <c r="BJ12" s="179">
        <v>6.3698064536415977</v>
      </c>
      <c r="BK12" s="179">
        <v>6.6155350095966021</v>
      </c>
      <c r="BL12" s="179">
        <v>6.681341713615911</v>
      </c>
      <c r="BM12" s="179">
        <v>7.2221544689831907</v>
      </c>
      <c r="BN12" s="179">
        <v>7.0206861770331157</v>
      </c>
      <c r="BO12" s="179">
        <v>7.3003927294112403</v>
      </c>
      <c r="BP12" s="179">
        <v>11.984870322107488</v>
      </c>
      <c r="BQ12" s="179">
        <v>12.456891976423416</v>
      </c>
      <c r="BR12" s="179">
        <v>11.028115248684312</v>
      </c>
      <c r="BS12" s="179">
        <v>12.679320467313801</v>
      </c>
      <c r="BT12" s="179">
        <v>8.78593194510354</v>
      </c>
      <c r="BU12" s="179">
        <v>9.5349363879485036</v>
      </c>
      <c r="BV12" s="179">
        <v>10.227128679290379</v>
      </c>
      <c r="BW12" s="179">
        <v>9.8778904015451392</v>
      </c>
      <c r="BX12" s="179">
        <v>9.2702850535822954</v>
      </c>
      <c r="BY12" s="179">
        <v>6.7886622888751766</v>
      </c>
      <c r="BZ12" s="179">
        <f>IFERROR(VLOOKUP(A12,Обнов[],$A$2,FALSE),"-")</f>
        <v>8.9582502855373285</v>
      </c>
      <c r="CA12" s="42"/>
    </row>
    <row r="13" spans="1:82" ht="15.75" x14ac:dyDescent="0.25">
      <c r="A13" s="63" t="s">
        <v>12</v>
      </c>
      <c r="B13" s="64"/>
      <c r="C13" s="64">
        <v>6.5070004681165647</v>
      </c>
      <c r="D13" s="64">
        <v>6.9964085867805466</v>
      </c>
      <c r="E13" s="64">
        <v>3.6490934628870075</v>
      </c>
      <c r="F13" s="64">
        <v>4.7209283243385514</v>
      </c>
      <c r="G13" s="64">
        <v>5.8554347836897156</v>
      </c>
      <c r="H13" s="64">
        <v>4.4754104145397715</v>
      </c>
      <c r="I13" s="64">
        <v>5.6065717949278193</v>
      </c>
      <c r="J13" s="64">
        <v>6.5815303190621552</v>
      </c>
      <c r="K13" s="64">
        <v>6.3052641527712359</v>
      </c>
      <c r="L13" s="64">
        <v>6.4305193546054786</v>
      </c>
      <c r="M13" s="64">
        <v>5.4214366805629757</v>
      </c>
      <c r="N13" s="64">
        <v>6.3741547352323815</v>
      </c>
      <c r="O13" s="64">
        <v>7.0172981431970021</v>
      </c>
      <c r="P13" s="64">
        <v>7.4782792567671947</v>
      </c>
      <c r="Q13" s="180">
        <v>5.9265976752236398</v>
      </c>
      <c r="R13" s="180">
        <v>6.9178848506205561</v>
      </c>
      <c r="S13" s="180">
        <v>7.2671910218851901</v>
      </c>
      <c r="T13" s="180">
        <v>7.407838056049239</v>
      </c>
      <c r="U13" s="180">
        <v>8.6047210862624226</v>
      </c>
      <c r="V13" s="180">
        <v>8.9767649621488292</v>
      </c>
      <c r="W13" s="180">
        <v>9.2215256121224414</v>
      </c>
      <c r="X13" s="180">
        <v>8.897910021409567</v>
      </c>
      <c r="Y13" s="180">
        <v>9.7285632311855466</v>
      </c>
      <c r="Z13" s="180">
        <v>9.6950652512882645</v>
      </c>
      <c r="AA13" s="180">
        <v>8.6760765212478184</v>
      </c>
      <c r="AB13" s="180">
        <v>10.96672618971999</v>
      </c>
      <c r="AC13" s="180">
        <v>20.221577252998632</v>
      </c>
      <c r="AD13" s="180">
        <v>24.95681055432188</v>
      </c>
      <c r="AE13" s="180">
        <v>22.645106432118673</v>
      </c>
      <c r="AF13" s="180">
        <v>21.139559802291199</v>
      </c>
      <c r="AG13" s="180">
        <v>15.620682735841017</v>
      </c>
      <c r="AH13" s="180">
        <v>16.98518252160634</v>
      </c>
      <c r="AI13" s="180">
        <v>16.091000473486616</v>
      </c>
      <c r="AJ13" s="180">
        <v>13.539001566258918</v>
      </c>
      <c r="AK13" s="180">
        <v>15.15641413732321</v>
      </c>
      <c r="AL13" s="180">
        <v>14.278465814575654</v>
      </c>
      <c r="AM13" s="180">
        <f>IFERROR(VLOOKUP(A13,Обнов[],$A$1,FALSE),"-")</f>
        <v>9.645989518336151</v>
      </c>
      <c r="AN13" s="42"/>
      <c r="AO13" s="57">
        <v>3.5578957253878301</v>
      </c>
      <c r="AP13" s="57">
        <v>3.7553080234839098</v>
      </c>
      <c r="AQ13" s="57">
        <v>3.99385285039294</v>
      </c>
      <c r="AR13" s="57">
        <v>2.6176069698075302</v>
      </c>
      <c r="AS13" s="57">
        <v>3.32242202386827</v>
      </c>
      <c r="AT13" s="57">
        <v>3.86564927711466</v>
      </c>
      <c r="AU13" s="57">
        <v>3.76804889779241</v>
      </c>
      <c r="AV13" s="57">
        <v>3.38732418356514</v>
      </c>
      <c r="AW13" s="57">
        <v>4.4438465049882598</v>
      </c>
      <c r="AX13" s="57">
        <v>3.4162769742626402</v>
      </c>
      <c r="AY13" s="57">
        <v>3.4567764374095198</v>
      </c>
      <c r="AZ13" s="57">
        <v>3.6463020250650802</v>
      </c>
      <c r="BA13" s="57">
        <v>3.7590039837784617</v>
      </c>
      <c r="BB13" s="57">
        <v>3.9713572894606948</v>
      </c>
      <c r="BC13" s="57">
        <v>4.0799820414379111</v>
      </c>
      <c r="BD13" s="179">
        <v>3.4619694504693999</v>
      </c>
      <c r="BE13" s="179">
        <v>4.9134012525994182</v>
      </c>
      <c r="BF13" s="179">
        <v>5.3174400960843036</v>
      </c>
      <c r="BG13" s="179">
        <v>4.419707286998567</v>
      </c>
      <c r="BH13" s="179">
        <v>7.0236820696261404</v>
      </c>
      <c r="BI13" s="179">
        <v>6.1314024515685359</v>
      </c>
      <c r="BJ13" s="179">
        <v>4.9202643409662601</v>
      </c>
      <c r="BK13" s="179">
        <v>6.8660568958005941</v>
      </c>
      <c r="BL13" s="179">
        <v>6.579600820268908</v>
      </c>
      <c r="BM13" s="179">
        <v>6.6452969889736675</v>
      </c>
      <c r="BN13" s="179">
        <v>6.8810220032950671</v>
      </c>
      <c r="BO13" s="179">
        <v>5.8686745024527527</v>
      </c>
      <c r="BP13" s="179">
        <v>5.7306993097133025</v>
      </c>
      <c r="BQ13" s="179">
        <v>9.7499574132017557</v>
      </c>
      <c r="BR13" s="179">
        <v>10.755309652858037</v>
      </c>
      <c r="BS13" s="179">
        <v>10.534933575122601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f>IFERROR(VLOOKUP(A13,Обнов[],$A$2,FALSE),"-")</f>
        <v>0</v>
      </c>
      <c r="CA13" s="42"/>
    </row>
    <row r="14" spans="1:82" ht="15.75" x14ac:dyDescent="0.25">
      <c r="A14" s="63" t="s">
        <v>13</v>
      </c>
      <c r="B14" s="64"/>
      <c r="C14" s="64">
        <v>7.0050444977872264</v>
      </c>
      <c r="D14" s="64">
        <v>6.30613660016017</v>
      </c>
      <c r="E14" s="64">
        <v>6.5797698984647495</v>
      </c>
      <c r="F14" s="64">
        <v>6.750138479015078</v>
      </c>
      <c r="G14" s="64">
        <v>6.4819952634874207</v>
      </c>
      <c r="H14" s="64">
        <v>6.0568160646980385</v>
      </c>
      <c r="I14" s="64">
        <v>6.1946620620123429</v>
      </c>
      <c r="J14" s="64">
        <v>5.7281102938395252</v>
      </c>
      <c r="K14" s="64">
        <v>5.8160467901029325</v>
      </c>
      <c r="L14" s="64">
        <v>5.8121235794468475</v>
      </c>
      <c r="M14" s="64">
        <v>6.5558235179724935</v>
      </c>
      <c r="N14" s="64">
        <v>6.6853024795917735</v>
      </c>
      <c r="O14" s="64">
        <v>6.4218302162302452</v>
      </c>
      <c r="P14" s="64">
        <v>6.603780150318042</v>
      </c>
      <c r="Q14" s="180">
        <v>6.6452071595032596</v>
      </c>
      <c r="R14" s="180">
        <v>7.1163310379583669</v>
      </c>
      <c r="S14" s="180">
        <v>6.8388600225579008</v>
      </c>
      <c r="T14" s="180">
        <v>7.2466255125375598</v>
      </c>
      <c r="U14" s="180">
        <v>7.1641099029062865</v>
      </c>
      <c r="V14" s="180">
        <v>7.366978433908284</v>
      </c>
      <c r="W14" s="180">
        <v>7.5141924173920831</v>
      </c>
      <c r="X14" s="180">
        <v>7.7306353012273883</v>
      </c>
      <c r="Y14" s="180">
        <v>7.9242885268374854</v>
      </c>
      <c r="Z14" s="180">
        <v>8.5525083454707342</v>
      </c>
      <c r="AA14" s="180">
        <v>7.6511931350706908</v>
      </c>
      <c r="AB14" s="180">
        <v>8.290494341771959</v>
      </c>
      <c r="AC14" s="180">
        <v>9.3430609135804339</v>
      </c>
      <c r="AD14" s="180">
        <v>12.485455878366183</v>
      </c>
      <c r="AE14" s="180">
        <v>24.343580367950075</v>
      </c>
      <c r="AF14" s="180">
        <v>22.856515706191299</v>
      </c>
      <c r="AG14" s="180">
        <v>23.915058702467039</v>
      </c>
      <c r="AH14" s="180">
        <v>18.998197670981018</v>
      </c>
      <c r="AI14" s="180">
        <v>16.405781330502045</v>
      </c>
      <c r="AJ14" s="180">
        <v>13.76465115332609</v>
      </c>
      <c r="AK14" s="180">
        <v>13.203501735135005</v>
      </c>
      <c r="AL14" s="180">
        <v>12.048372399508271</v>
      </c>
      <c r="AM14" s="180">
        <f>IFERROR(VLOOKUP(A14,Обнов[],$A$1,FALSE),"-")</f>
        <v>11.212602300235567</v>
      </c>
      <c r="AN14" s="42"/>
      <c r="AO14" s="57">
        <v>5.9427719331204196</v>
      </c>
      <c r="AP14" s="57">
        <v>5.8630484501576499</v>
      </c>
      <c r="AQ14" s="57">
        <v>5.8616718601094</v>
      </c>
      <c r="AR14" s="57">
        <v>5.8597394288503102</v>
      </c>
      <c r="AS14" s="57">
        <v>6.2066725626486603</v>
      </c>
      <c r="AT14" s="57">
        <v>5.7418639806038199</v>
      </c>
      <c r="AU14" s="57">
        <v>5.72859450001177</v>
      </c>
      <c r="AV14" s="57">
        <v>5.7300972996422699</v>
      </c>
      <c r="AW14" s="57">
        <v>5.3112556266386299</v>
      </c>
      <c r="AX14" s="57">
        <v>5.39394065477686</v>
      </c>
      <c r="AY14" s="57">
        <v>5.4035162018893601</v>
      </c>
      <c r="AZ14" s="57">
        <v>5.7395708807048003</v>
      </c>
      <c r="BA14" s="57">
        <v>6.0665813570223994</v>
      </c>
      <c r="BB14" s="57">
        <v>5.8146556224099211</v>
      </c>
      <c r="BC14" s="57">
        <v>6.0251938663052123</v>
      </c>
      <c r="BD14" s="179">
        <v>5.7570514536806598</v>
      </c>
      <c r="BE14" s="179">
        <v>5.6863215022991866</v>
      </c>
      <c r="BF14" s="179">
        <v>6.0888597965452478</v>
      </c>
      <c r="BG14" s="179">
        <v>6.4613763915096127</v>
      </c>
      <c r="BH14" s="179">
        <v>6.4846659552057364</v>
      </c>
      <c r="BI14" s="179">
        <v>6.4386192088120362</v>
      </c>
      <c r="BJ14" s="179">
        <v>6.9655382337085552</v>
      </c>
      <c r="BK14" s="179">
        <v>7.1656263529597179</v>
      </c>
      <c r="BL14" s="179">
        <v>7.3730158815950846</v>
      </c>
      <c r="BM14" s="179">
        <v>7.2897146562995028</v>
      </c>
      <c r="BN14" s="179">
        <v>7.1403719177163865</v>
      </c>
      <c r="BO14" s="179">
        <v>7.3039055127512738</v>
      </c>
      <c r="BP14" s="179">
        <v>7.5394564950523462</v>
      </c>
      <c r="BQ14" s="179">
        <v>9.4838548167825873</v>
      </c>
      <c r="BR14" s="179">
        <v>9.8326315085845479</v>
      </c>
      <c r="BS14" s="179">
        <v>10.3143554455255</v>
      </c>
      <c r="BT14" s="179">
        <v>9.7714480767206098</v>
      </c>
      <c r="BU14" s="179">
        <v>10.405954963453755</v>
      </c>
      <c r="BV14" s="179">
        <v>10.508960835355298</v>
      </c>
      <c r="BW14" s="179">
        <v>9.95189042836226</v>
      </c>
      <c r="BX14" s="179">
        <v>8.9409192258606041</v>
      </c>
      <c r="BY14" s="179">
        <v>9.1348021190094002</v>
      </c>
      <c r="BZ14" s="179">
        <f>IFERROR(VLOOKUP(A14,Обнов[],$A$2,FALSE),"-")</f>
        <v>8.8443502345888945</v>
      </c>
      <c r="CA14" s="42"/>
    </row>
    <row r="15" spans="1:82" ht="15.75" x14ac:dyDescent="0.25">
      <c r="A15" s="63" t="s">
        <v>14</v>
      </c>
      <c r="B15" s="64"/>
      <c r="C15" s="64">
        <v>7.5061550119286968</v>
      </c>
      <c r="D15" s="64">
        <v>7.4037108180956261</v>
      </c>
      <c r="E15" s="64">
        <v>7.6327106971627074</v>
      </c>
      <c r="F15" s="64">
        <v>6.8332379358390805</v>
      </c>
      <c r="G15" s="64">
        <v>6.9238213712684153</v>
      </c>
      <c r="H15" s="64">
        <v>7.0550402506680072</v>
      </c>
      <c r="I15" s="64">
        <v>6.7181983084180841</v>
      </c>
      <c r="J15" s="64">
        <v>6.6763412160423892</v>
      </c>
      <c r="K15" s="64">
        <v>6.8097855399057643</v>
      </c>
      <c r="L15" s="64">
        <v>8.0828401880211587</v>
      </c>
      <c r="M15" s="64">
        <v>8.0765797789607312</v>
      </c>
      <c r="N15" s="64">
        <v>7.9109295496308292</v>
      </c>
      <c r="O15" s="64">
        <v>8.2768595267942295</v>
      </c>
      <c r="P15" s="64">
        <v>7.9154594491633343</v>
      </c>
      <c r="Q15" s="180">
        <v>8.0723162694528998</v>
      </c>
      <c r="R15" s="180">
        <v>7.8628442343253981</v>
      </c>
      <c r="S15" s="180">
        <v>7.4941277236120403</v>
      </c>
      <c r="T15" s="180">
        <v>7.8612589815399376</v>
      </c>
      <c r="U15" s="180">
        <v>7.9149474999280445</v>
      </c>
      <c r="V15" s="180">
        <v>9.7172357307937958</v>
      </c>
      <c r="W15" s="180">
        <v>9.1203141109153112</v>
      </c>
      <c r="X15" s="180">
        <v>9.5785874560308901</v>
      </c>
      <c r="Y15" s="180">
        <v>10.051824243252636</v>
      </c>
      <c r="Z15" s="180">
        <v>8.9857008769963365</v>
      </c>
      <c r="AA15" s="180">
        <v>8.1438888329160104</v>
      </c>
      <c r="AB15" s="180">
        <v>9.3179039751483117</v>
      </c>
      <c r="AC15" s="180">
        <v>15.211246441012374</v>
      </c>
      <c r="AD15" s="180">
        <v>17.491239977970508</v>
      </c>
      <c r="AE15" s="180">
        <v>22.727960879378873</v>
      </c>
      <c r="AF15" s="180">
        <v>22.080874583065299</v>
      </c>
      <c r="AG15" s="180">
        <v>20.942501555237786</v>
      </c>
      <c r="AH15" s="180">
        <v>18.646638217374452</v>
      </c>
      <c r="AI15" s="180">
        <v>16.542910039278972</v>
      </c>
      <c r="AJ15" s="180">
        <v>14.498704090165793</v>
      </c>
      <c r="AK15" s="180">
        <v>13.975567576999184</v>
      </c>
      <c r="AL15" s="180">
        <v>13.609214106361957</v>
      </c>
      <c r="AM15" s="180">
        <f>IFERROR(VLOOKUP(A15,Обнов[],$A$1,FALSE),"-")</f>
        <v>13.404198348020874</v>
      </c>
      <c r="AN15" s="42"/>
      <c r="AO15" s="57">
        <v>6.7010919401607998</v>
      </c>
      <c r="AP15" s="57">
        <v>6.7698664261077104</v>
      </c>
      <c r="AQ15" s="57">
        <v>6.5796460704485602</v>
      </c>
      <c r="AR15" s="57">
        <v>6.5917482870359603</v>
      </c>
      <c r="AS15" s="57">
        <v>6.0773462121724897</v>
      </c>
      <c r="AT15" s="57">
        <v>6.1694713266458203</v>
      </c>
      <c r="AU15" s="57">
        <v>6.0428091426274797</v>
      </c>
      <c r="AV15" s="57">
        <v>5.8297946142722896</v>
      </c>
      <c r="AW15" s="57">
        <v>5.7313242913805498</v>
      </c>
      <c r="AX15" s="57">
        <v>5.4613854517629496</v>
      </c>
      <c r="AY15" s="57">
        <v>6.9605551700022001</v>
      </c>
      <c r="AZ15" s="57">
        <v>6.71343470740453</v>
      </c>
      <c r="BA15" s="57">
        <v>6.4989402534311385</v>
      </c>
      <c r="BB15" s="57">
        <v>6.3091941545409211</v>
      </c>
      <c r="BC15" s="57">
        <v>6.5366027775693318</v>
      </c>
      <c r="BD15" s="179">
        <v>6.2882265611712</v>
      </c>
      <c r="BE15" s="179">
        <v>6.7798503915484849</v>
      </c>
      <c r="BF15" s="179">
        <v>6.2877242226912049</v>
      </c>
      <c r="BG15" s="179">
        <v>6.0647292009671112</v>
      </c>
      <c r="BH15" s="179">
        <v>6.8453191700929112</v>
      </c>
      <c r="BI15" s="179">
        <v>7.0686870723549022</v>
      </c>
      <c r="BJ15" s="179">
        <v>7.2469486794583924</v>
      </c>
      <c r="BK15" s="179">
        <v>7.5552994276202137</v>
      </c>
      <c r="BL15" s="179">
        <v>7.4499353341907906</v>
      </c>
      <c r="BM15" s="179">
        <v>7.8351152226558369</v>
      </c>
      <c r="BN15" s="179">
        <v>7.0392000948715037</v>
      </c>
      <c r="BO15" s="179">
        <v>7.608817139030104</v>
      </c>
      <c r="BP15" s="179">
        <v>9.8175404663072978</v>
      </c>
      <c r="BQ15" s="179">
        <v>9.3244845046218874</v>
      </c>
      <c r="BR15" s="179">
        <v>9.6532802599000238</v>
      </c>
      <c r="BS15" s="179">
        <v>9.7804967221719004</v>
      </c>
      <c r="BT15" s="179">
        <v>9.5933582037440672</v>
      </c>
      <c r="BU15" s="179">
        <v>9.9550931512041938</v>
      </c>
      <c r="BV15" s="179">
        <v>9.6580890480198995</v>
      </c>
      <c r="BW15" s="179">
        <v>8.9885640028116445</v>
      </c>
      <c r="BX15" s="179">
        <v>7.3880717176521014</v>
      </c>
      <c r="BY15" s="179">
        <v>8.3056983665895778</v>
      </c>
      <c r="BZ15" s="179">
        <f>IFERROR(VLOOKUP(A15,Обнов[],$A$2,FALSE),"-")</f>
        <v>8.2975583329724856</v>
      </c>
      <c r="CA15" s="42"/>
    </row>
    <row r="16" spans="1:82" ht="15.75" x14ac:dyDescent="0.25">
      <c r="A16" s="63" t="s">
        <v>15</v>
      </c>
      <c r="B16" s="64"/>
      <c r="C16" s="64">
        <v>7.4762790154946472</v>
      </c>
      <c r="D16" s="64">
        <v>7.7494524128753799</v>
      </c>
      <c r="E16" s="64">
        <v>7.7601154782119197</v>
      </c>
      <c r="F16" s="64">
        <v>7.5979735440994824</v>
      </c>
      <c r="G16" s="64">
        <v>8.1485983209674835</v>
      </c>
      <c r="H16" s="64">
        <v>8.0388611436808031</v>
      </c>
      <c r="I16" s="64">
        <v>7.6549062459354866</v>
      </c>
      <c r="J16" s="64">
        <v>7.2969916544638593</v>
      </c>
      <c r="K16" s="64">
        <v>8.1011504318226919</v>
      </c>
      <c r="L16" s="64">
        <v>7.9313302676177395</v>
      </c>
      <c r="M16" s="64">
        <v>7.8746830048487571</v>
      </c>
      <c r="N16" s="64">
        <v>8.2414026637955331</v>
      </c>
      <c r="O16" s="64">
        <v>8.1182248306396385</v>
      </c>
      <c r="P16" s="64">
        <v>8.2498822134503307</v>
      </c>
      <c r="Q16" s="180">
        <v>8.4092451463863895</v>
      </c>
      <c r="R16" s="180">
        <v>8.3814706922698061</v>
      </c>
      <c r="S16" s="180">
        <v>8.8218401997157692</v>
      </c>
      <c r="T16" s="180">
        <v>8.2867598445684241</v>
      </c>
      <c r="U16" s="180">
        <v>8.3050341118430513</v>
      </c>
      <c r="V16" s="180">
        <v>8.5020401420289868</v>
      </c>
      <c r="W16" s="180">
        <v>8.656477662927017</v>
      </c>
      <c r="X16" s="180">
        <v>8.7502248171180064</v>
      </c>
      <c r="Y16" s="180">
        <v>9.1168798410137235</v>
      </c>
      <c r="Z16" s="180">
        <v>9.0269530969744078</v>
      </c>
      <c r="AA16" s="180">
        <v>8.8852823021277576</v>
      </c>
      <c r="AB16" s="180">
        <v>8.6614626137447512</v>
      </c>
      <c r="AC16" s="180">
        <v>10.060775183081024</v>
      </c>
      <c r="AD16" s="180">
        <v>12.811959957138205</v>
      </c>
      <c r="AE16" s="180">
        <v>21.533430980070762</v>
      </c>
      <c r="AF16" s="180">
        <v>20.764632189437702</v>
      </c>
      <c r="AG16" s="180">
        <v>20.039441850589981</v>
      </c>
      <c r="AH16" s="180">
        <v>19.978824715493765</v>
      </c>
      <c r="AI16" s="180">
        <v>19.352909665340107</v>
      </c>
      <c r="AJ16" s="180">
        <v>19.545224310206532</v>
      </c>
      <c r="AK16" s="180">
        <v>16.312180055461912</v>
      </c>
      <c r="AL16" s="180">
        <v>14.464382318520194</v>
      </c>
      <c r="AM16" s="180">
        <f>IFERROR(VLOOKUP(A16,Обнов[],$A$1,FALSE),"-")</f>
        <v>13.980946472196672</v>
      </c>
      <c r="AN16" s="42"/>
      <c r="AO16" s="57">
        <v>6.8429197097821701</v>
      </c>
      <c r="AP16" s="57">
        <v>6.6167516823410004</v>
      </c>
      <c r="AQ16" s="57">
        <v>6.6909248677289304</v>
      </c>
      <c r="AR16" s="57">
        <v>6.78288248665441</v>
      </c>
      <c r="AS16" s="57">
        <v>6.6144997319311303</v>
      </c>
      <c r="AT16" s="57">
        <v>6.7812128867536696</v>
      </c>
      <c r="AU16" s="57">
        <v>6.9557862109995297</v>
      </c>
      <c r="AV16" s="57">
        <v>6.8837842649898198</v>
      </c>
      <c r="AW16" s="57">
        <v>6.3490826853940199</v>
      </c>
      <c r="AX16" s="57">
        <v>6.9666819692492004</v>
      </c>
      <c r="AY16" s="57">
        <v>7.0416197929945996</v>
      </c>
      <c r="AZ16" s="57">
        <v>6.8944544763081899</v>
      </c>
      <c r="BA16" s="57">
        <v>6.9753793912913498</v>
      </c>
      <c r="BB16" s="57">
        <v>7.453154037127427</v>
      </c>
      <c r="BC16" s="57">
        <v>7.0148806035714877</v>
      </c>
      <c r="BD16" s="179">
        <v>7.1562735975434997</v>
      </c>
      <c r="BE16" s="179">
        <v>7.2142980724352279</v>
      </c>
      <c r="BF16" s="179">
        <v>7.3264422676436469</v>
      </c>
      <c r="BG16" s="179">
        <v>7.2084526119158303</v>
      </c>
      <c r="BH16" s="179">
        <v>7.2612132800604021</v>
      </c>
      <c r="BI16" s="179">
        <v>7.1342206912340957</v>
      </c>
      <c r="BJ16" s="179">
        <v>7.272245232844929</v>
      </c>
      <c r="BK16" s="179">
        <v>7.2660314995063606</v>
      </c>
      <c r="BL16" s="179">
        <v>8.4121745372435903</v>
      </c>
      <c r="BM16" s="179">
        <v>7.7332793951869023</v>
      </c>
      <c r="BN16" s="179">
        <v>7.4203437761662006</v>
      </c>
      <c r="BO16" s="179">
        <v>7.3416359398876789</v>
      </c>
      <c r="BP16" s="179">
        <v>7.4511735056064623</v>
      </c>
      <c r="BQ16" s="179">
        <v>8.7544287568467123</v>
      </c>
      <c r="BR16" s="179">
        <v>8.6746929439548293</v>
      </c>
      <c r="BS16" s="179">
        <v>9.4333567117359802</v>
      </c>
      <c r="BT16" s="179">
        <v>9.1271216997044888</v>
      </c>
      <c r="BU16" s="179">
        <v>9.8600707502630627</v>
      </c>
      <c r="BV16" s="179">
        <v>10.100841217665737</v>
      </c>
      <c r="BW16" s="179">
        <v>9.9407620393759437</v>
      </c>
      <c r="BX16" s="179">
        <v>9.6162671843697627</v>
      </c>
      <c r="BY16" s="179">
        <v>9.2088524053139658</v>
      </c>
      <c r="BZ16" s="179">
        <f>IFERROR(VLOOKUP(A16,Обнов[],$A$2,FALSE),"-")</f>
        <v>8.4192028948218347</v>
      </c>
      <c r="CA16" s="42"/>
    </row>
    <row r="17" spans="1:111" ht="15.75" x14ac:dyDescent="0.25">
      <c r="A17" s="63" t="s">
        <v>16</v>
      </c>
      <c r="B17" s="64"/>
      <c r="C17" s="64">
        <v>8.0422816658020171</v>
      </c>
      <c r="D17" s="64">
        <v>7.4173647598600967</v>
      </c>
      <c r="E17" s="64">
        <v>7.7471311956778246</v>
      </c>
      <c r="F17" s="64">
        <v>8.3478691815660433</v>
      </c>
      <c r="G17" s="64">
        <v>7.7768737339597376</v>
      </c>
      <c r="H17" s="64">
        <v>7.7274099384230315</v>
      </c>
      <c r="I17" s="64">
        <v>7.8837477954237798</v>
      </c>
      <c r="J17" s="64">
        <v>7.9197405683216253</v>
      </c>
      <c r="K17" s="64">
        <v>7.9407946091808483</v>
      </c>
      <c r="L17" s="64">
        <v>7.8776803843698602</v>
      </c>
      <c r="M17" s="64">
        <v>7.8531045035746159</v>
      </c>
      <c r="N17" s="64">
        <v>7.7143418906835119</v>
      </c>
      <c r="O17" s="64">
        <v>8.2773360799014579</v>
      </c>
      <c r="P17" s="64">
        <v>8.3289293712650938</v>
      </c>
      <c r="Q17" s="180">
        <v>9.0002042872098809</v>
      </c>
      <c r="R17" s="180">
        <v>9.0043963568952456</v>
      </c>
      <c r="S17" s="180">
        <v>8.8724772751752052</v>
      </c>
      <c r="T17" s="180">
        <v>8.7404362393706041</v>
      </c>
      <c r="U17" s="180">
        <v>8.6994380527013906</v>
      </c>
      <c r="V17" s="180">
        <v>8.8734195749429734</v>
      </c>
      <c r="W17" s="180">
        <v>9.2193430362468352</v>
      </c>
      <c r="X17" s="180">
        <v>8.8259891143137512</v>
      </c>
      <c r="Y17" s="180">
        <v>8.4947134628694201</v>
      </c>
      <c r="Z17" s="180">
        <v>8.7135369079286562</v>
      </c>
      <c r="AA17" s="180">
        <v>8.4755383681195102</v>
      </c>
      <c r="AB17" s="180">
        <v>7.8957946648963668</v>
      </c>
      <c r="AC17" s="180">
        <v>15.512257674420276</v>
      </c>
      <c r="AD17" s="180">
        <v>15.400172321139271</v>
      </c>
      <c r="AE17" s="180">
        <v>23.786664914208025</v>
      </c>
      <c r="AF17" s="180">
        <v>22.551329625798498</v>
      </c>
      <c r="AG17" s="180">
        <v>22.580131066812001</v>
      </c>
      <c r="AH17" s="180">
        <v>20.566408971826618</v>
      </c>
      <c r="AI17" s="180">
        <v>19.482966426952821</v>
      </c>
      <c r="AJ17" s="180">
        <v>17.717712862034322</v>
      </c>
      <c r="AK17" s="180">
        <v>16.135854325764775</v>
      </c>
      <c r="AL17" s="180">
        <v>14.784289652271598</v>
      </c>
      <c r="AM17" s="180">
        <f>IFERROR(VLOOKUP(A17,Обнов[],$A$1,FALSE),"-")</f>
        <v>14.547480958620485</v>
      </c>
      <c r="AN17" s="42"/>
      <c r="AO17" s="57">
        <v>6.5708440380837203</v>
      </c>
      <c r="AP17" s="57">
        <v>6.8431156154434296</v>
      </c>
      <c r="AQ17" s="57">
        <v>6.3146051386927402</v>
      </c>
      <c r="AR17" s="57">
        <v>6.3384153025544396</v>
      </c>
      <c r="AS17" s="57">
        <v>6.5202204780664097</v>
      </c>
      <c r="AT17" s="57">
        <v>6.5208694944029997</v>
      </c>
      <c r="AU17" s="57">
        <v>6.4185535914185197</v>
      </c>
      <c r="AV17" s="57">
        <v>6.32186588290533</v>
      </c>
      <c r="AW17" s="57">
        <v>6.3603461288906802</v>
      </c>
      <c r="AX17" s="57">
        <v>6.8396062489066001</v>
      </c>
      <c r="AY17" s="57">
        <v>6.6386750422239702</v>
      </c>
      <c r="AZ17" s="57">
        <v>6.5728235121785499</v>
      </c>
      <c r="BA17" s="57">
        <v>6.4621174380820507</v>
      </c>
      <c r="BB17" s="57">
        <v>6.7772158656815904</v>
      </c>
      <c r="BC17" s="57">
        <v>6.8172937150258743</v>
      </c>
      <c r="BD17" s="179">
        <v>6.8301924535035603</v>
      </c>
      <c r="BE17" s="179">
        <v>6.9259956479233713</v>
      </c>
      <c r="BF17" s="179">
        <v>6.9411614703921813</v>
      </c>
      <c r="BG17" s="179">
        <v>6.9133978127501354</v>
      </c>
      <c r="BH17" s="179">
        <v>7.0634642903041005</v>
      </c>
      <c r="BI17" s="179">
        <v>6.987200650907142</v>
      </c>
      <c r="BJ17" s="179">
        <v>7.0462851717289938</v>
      </c>
      <c r="BK17" s="179">
        <v>6.8998146685898911</v>
      </c>
      <c r="BL17" s="179">
        <v>6.9781251621109757</v>
      </c>
      <c r="BM17" s="179">
        <v>7.0843520737518562</v>
      </c>
      <c r="BN17" s="179">
        <v>6.6812775196482361</v>
      </c>
      <c r="BO17" s="179">
        <v>6.513598409653043</v>
      </c>
      <c r="BP17" s="179">
        <v>9.0379134638295664</v>
      </c>
      <c r="BQ17" s="179">
        <v>9.6497643350675606</v>
      </c>
      <c r="BR17" s="179">
        <v>10.502128783898351</v>
      </c>
      <c r="BS17" s="179">
        <v>9.9517051139800401</v>
      </c>
      <c r="BT17" s="179">
        <v>9.8788576558224328</v>
      </c>
      <c r="BU17" s="179">
        <v>9.5362009799621639</v>
      </c>
      <c r="BV17" s="179">
        <v>9.9154044067405707</v>
      </c>
      <c r="BW17" s="179">
        <v>9.5464730672435945</v>
      </c>
      <c r="BX17" s="179">
        <v>9.1548311570350087</v>
      </c>
      <c r="BY17" s="179">
        <v>9.325312890425808</v>
      </c>
      <c r="BZ17" s="179">
        <f>IFERROR(VLOOKUP(A17,Обнов[],$A$2,FALSE),"-")</f>
        <v>9.0216750411167261</v>
      </c>
      <c r="CA17" s="42"/>
    </row>
    <row r="18" spans="1:111" ht="15.75" x14ac:dyDescent="0.25">
      <c r="A18" s="63" t="s">
        <v>17</v>
      </c>
      <c r="B18" s="64"/>
      <c r="C18" s="64">
        <v>6.7826810181815684</v>
      </c>
      <c r="D18" s="64">
        <v>7.3112709720433484</v>
      </c>
      <c r="E18" s="64">
        <v>4.4528425901507438</v>
      </c>
      <c r="F18" s="64">
        <v>4.8635721920849013</v>
      </c>
      <c r="G18" s="64">
        <v>7.580251982946109</v>
      </c>
      <c r="H18" s="64">
        <v>6.4759066367385607</v>
      </c>
      <c r="I18" s="64">
        <v>7.0024995645173389</v>
      </c>
      <c r="J18" s="64">
        <v>6.3014438536597943</v>
      </c>
      <c r="K18" s="64">
        <v>7.0976956337437196</v>
      </c>
      <c r="L18" s="64">
        <v>6.3634006307907844</v>
      </c>
      <c r="M18" s="64">
        <v>7.5796735474771193</v>
      </c>
      <c r="N18" s="64">
        <v>8.0793898905723651</v>
      </c>
      <c r="O18" s="64">
        <v>6.8551002250288766</v>
      </c>
      <c r="P18" s="64">
        <v>6.9930783102812004</v>
      </c>
      <c r="Q18" s="180">
        <v>6.9548341008833301</v>
      </c>
      <c r="R18" s="180">
        <v>6.2721698864977729</v>
      </c>
      <c r="S18" s="180">
        <v>7.0069989998031774</v>
      </c>
      <c r="T18" s="180">
        <v>5.9740930433712185</v>
      </c>
      <c r="U18" s="180">
        <v>8.0131494288216718</v>
      </c>
      <c r="V18" s="180">
        <v>7.4751963917434887</v>
      </c>
      <c r="W18" s="180">
        <v>7.2959196053797264</v>
      </c>
      <c r="X18" s="180">
        <v>7.8005507432237069</v>
      </c>
      <c r="Y18" s="180">
        <v>7.7427199238643576</v>
      </c>
      <c r="Z18" s="180">
        <v>8.0626894903744972</v>
      </c>
      <c r="AA18" s="180">
        <v>7.2450112617328362</v>
      </c>
      <c r="AB18" s="180">
        <v>8.1070088941567295</v>
      </c>
      <c r="AC18" s="180">
        <v>8.1586770203830863</v>
      </c>
      <c r="AD18" s="180">
        <v>12.610733280074859</v>
      </c>
      <c r="AE18" s="180">
        <v>14.313047695649383</v>
      </c>
      <c r="AF18" s="180">
        <v>23.920691180060999</v>
      </c>
      <c r="AG18" s="180">
        <v>16.955061438514299</v>
      </c>
      <c r="AH18" s="180">
        <v>16.635626958897291</v>
      </c>
      <c r="AI18" s="180">
        <v>14.887299868660527</v>
      </c>
      <c r="AJ18" s="180">
        <v>14.910052227039332</v>
      </c>
      <c r="AK18" s="180">
        <v>14.273975309831549</v>
      </c>
      <c r="AL18" s="180">
        <v>13.383177215733946</v>
      </c>
      <c r="AM18" s="180">
        <f>IFERROR(VLOOKUP(A18,Обнов[],$A$1,FALSE),"-")</f>
        <v>13.167465606184217</v>
      </c>
      <c r="AN18" s="42"/>
      <c r="AO18" s="57">
        <v>6.7116241840438304</v>
      </c>
      <c r="AP18" s="57">
        <v>6.6248018740666996</v>
      </c>
      <c r="AQ18" s="57">
        <v>6.9496667551567102</v>
      </c>
      <c r="AR18" s="57">
        <v>4.4528425901507402</v>
      </c>
      <c r="AS18" s="57">
        <v>4.7828081298435299</v>
      </c>
      <c r="AT18" s="57">
        <v>5.4864409032299601</v>
      </c>
      <c r="AU18" s="57">
        <v>5.83974783360018</v>
      </c>
      <c r="AV18" s="57">
        <v>6.3327664486058799</v>
      </c>
      <c r="AW18" s="57">
        <v>5.0467721213934897</v>
      </c>
      <c r="AX18" s="57">
        <v>6.4010048612343704</v>
      </c>
      <c r="AY18" s="57">
        <v>5.4076207547849204</v>
      </c>
      <c r="AZ18" s="57">
        <v>6.1692419287156399</v>
      </c>
      <c r="BA18" s="57">
        <v>6.4319682390621908</v>
      </c>
      <c r="BB18" s="57">
        <v>5.726612579393942</v>
      </c>
      <c r="BC18" s="57">
        <v>6.0341974354154511</v>
      </c>
      <c r="BD18" s="179">
        <v>5.7167497594854302</v>
      </c>
      <c r="BE18" s="179">
        <v>5.8874998892460555</v>
      </c>
      <c r="BF18" s="179">
        <v>5.8480810270165327</v>
      </c>
      <c r="BG18" s="179">
        <v>5.5864703573910823</v>
      </c>
      <c r="BH18" s="179">
        <v>6.2318121539119975</v>
      </c>
      <c r="BI18" s="179">
        <v>6.1124452446359987</v>
      </c>
      <c r="BJ18" s="179">
        <v>6.4708006861389418</v>
      </c>
      <c r="BK18" s="179">
        <v>6.4655607820103462</v>
      </c>
      <c r="BL18" s="179">
        <v>6.3894114917647693</v>
      </c>
      <c r="BM18" s="179">
        <v>7.1732545924479219</v>
      </c>
      <c r="BN18" s="179">
        <v>6.6891985827594596</v>
      </c>
      <c r="BO18" s="179">
        <v>6.6640577570305073</v>
      </c>
      <c r="BP18" s="179">
        <v>7.8232451151285263</v>
      </c>
      <c r="BQ18" s="179">
        <v>10.166290372593831</v>
      </c>
      <c r="BR18" s="179">
        <v>10.137405697656273</v>
      </c>
      <c r="BS18" s="179">
        <v>10.668709068389999</v>
      </c>
      <c r="BT18" s="179">
        <v>11.172053616713168</v>
      </c>
      <c r="BU18" s="179">
        <v>10.859477451637403</v>
      </c>
      <c r="BV18" s="179">
        <v>10.33583070027337</v>
      </c>
      <c r="BW18" s="179">
        <v>9.6275665465921207</v>
      </c>
      <c r="BX18" s="179">
        <v>9.0763526228441034</v>
      </c>
      <c r="BY18" s="179">
        <v>10.020363970979977</v>
      </c>
      <c r="BZ18" s="179">
        <f>IFERROR(VLOOKUP(A18,Обнов[],$A$2,FALSE),"-")</f>
        <v>7.7144568149360202</v>
      </c>
      <c r="CA18" s="42"/>
    </row>
    <row r="19" spans="1:111" ht="15.75" x14ac:dyDescent="0.25">
      <c r="A19" s="63" t="s">
        <v>18</v>
      </c>
      <c r="B19" s="64"/>
      <c r="C19" s="64">
        <v>6.4918650826327191</v>
      </c>
      <c r="D19" s="64">
        <v>7.1040540474225908</v>
      </c>
      <c r="E19" s="64">
        <v>9.7237319170128238</v>
      </c>
      <c r="F19" s="64">
        <v>8.3445052110634936</v>
      </c>
      <c r="G19" s="64">
        <v>7.5701763291397022</v>
      </c>
      <c r="H19" s="64">
        <v>7.7987260107118512</v>
      </c>
      <c r="I19" s="64">
        <v>8.2502845339882569</v>
      </c>
      <c r="J19" s="64">
        <v>8.3921125796660192</v>
      </c>
      <c r="K19" s="64">
        <v>7.7240452893837332</v>
      </c>
      <c r="L19" s="64">
        <v>8.1700378890794205</v>
      </c>
      <c r="M19" s="64">
        <v>7.8404325864328177</v>
      </c>
      <c r="N19" s="64">
        <v>10.055920805255539</v>
      </c>
      <c r="O19" s="64">
        <v>8.795958267782094</v>
      </c>
      <c r="P19" s="64">
        <v>9.1739809387558378</v>
      </c>
      <c r="Q19" s="180">
        <v>8.9320815330962695</v>
      </c>
      <c r="R19" s="180">
        <v>9.7542931890836151</v>
      </c>
      <c r="S19" s="180">
        <v>10.976618101666535</v>
      </c>
      <c r="T19" s="180">
        <v>10.945888266425312</v>
      </c>
      <c r="U19" s="180">
        <v>10.617324221936503</v>
      </c>
      <c r="V19" s="180">
        <v>10.083739608424054</v>
      </c>
      <c r="W19" s="180">
        <v>11.937284827762493</v>
      </c>
      <c r="X19" s="180">
        <v>10.709860435816076</v>
      </c>
      <c r="Y19" s="180">
        <v>10.561031893815919</v>
      </c>
      <c r="Z19" s="180">
        <v>9.6474805936122312</v>
      </c>
      <c r="AA19" s="180">
        <v>11.375193632937346</v>
      </c>
      <c r="AB19" s="180">
        <v>9.3031014598435231</v>
      </c>
      <c r="AC19" s="180">
        <v>9.485793416118474</v>
      </c>
      <c r="AD19" s="180">
        <v>6.1086302900752516</v>
      </c>
      <c r="AE19" s="180">
        <v>24.999999999999996</v>
      </c>
      <c r="AF19" s="180">
        <v>23.4378959837087</v>
      </c>
      <c r="AG19" s="180">
        <v>24.763148433989361</v>
      </c>
      <c r="AH19" s="180">
        <v>25</v>
      </c>
      <c r="AI19" s="180">
        <v>23.237802230542698</v>
      </c>
      <c r="AJ19" s="180">
        <v>24.999999999999996</v>
      </c>
      <c r="AK19" s="180">
        <v>22.786349623938307</v>
      </c>
      <c r="AL19" s="180">
        <v>25</v>
      </c>
      <c r="AM19" s="180">
        <f>IFERROR(VLOOKUP(A19,Обнов[],$A$1,FALSE),"-")</f>
        <v>25</v>
      </c>
      <c r="AN19" s="42"/>
      <c r="AO19" s="57">
        <v>6.5840441464965602</v>
      </c>
      <c r="AP19" s="57">
        <v>5.5475000871681504</v>
      </c>
      <c r="AQ19" s="57">
        <v>6.6571047132182901</v>
      </c>
      <c r="AR19" s="57">
        <v>7.6604475523670796</v>
      </c>
      <c r="AS19" s="57">
        <v>7.8898437996939599</v>
      </c>
      <c r="AT19" s="57">
        <v>6.8224173303508104</v>
      </c>
      <c r="AU19" s="57">
        <v>7.1586191709771096</v>
      </c>
      <c r="AV19" s="57">
        <v>7.9616123366849596</v>
      </c>
      <c r="AW19" s="57">
        <v>8.0433048436338392</v>
      </c>
      <c r="AX19" s="57">
        <v>7.4024796573131697</v>
      </c>
      <c r="AY19" s="57">
        <v>7.2828050761080902</v>
      </c>
      <c r="AZ19" s="57">
        <v>7.5812114409672304</v>
      </c>
      <c r="BA19" s="57">
        <v>6.5797452359137862</v>
      </c>
      <c r="BB19" s="57">
        <v>8.1770390555756354</v>
      </c>
      <c r="BC19" s="57">
        <v>8.4358298911487619</v>
      </c>
      <c r="BD19" s="179">
        <v>8.1408957899496599</v>
      </c>
      <c r="BE19" s="179">
        <v>8.9448182935721263</v>
      </c>
      <c r="BF19" s="179">
        <v>7.285867632667367</v>
      </c>
      <c r="BG19" s="179">
        <v>8.8783452217592735</v>
      </c>
      <c r="BH19" s="179">
        <v>8.8160962841958277</v>
      </c>
      <c r="BI19" s="179">
        <v>8.0111051215407283</v>
      </c>
      <c r="BJ19" s="179">
        <v>8.6556197434105311</v>
      </c>
      <c r="BK19" s="179">
        <v>8.6100877379997041</v>
      </c>
      <c r="BL19" s="179">
        <v>8.3709326194980278</v>
      </c>
      <c r="BM19" s="179">
        <v>7.8196678948856748</v>
      </c>
      <c r="BN19" s="179">
        <v>8.4879717357147655</v>
      </c>
      <c r="BO19" s="179">
        <v>7.4773249844909797</v>
      </c>
      <c r="BP19" s="179">
        <v>8.8915345362361418</v>
      </c>
      <c r="BQ19" s="179">
        <v>6.1086302900752516</v>
      </c>
      <c r="BR19" s="179">
        <v>8.067093552883204</v>
      </c>
      <c r="BS19" s="179">
        <v>7.7508334671786798</v>
      </c>
      <c r="BT19" s="179">
        <v>0</v>
      </c>
      <c r="BU19" s="179">
        <v>0</v>
      </c>
      <c r="BV19" s="179">
        <v>0</v>
      </c>
      <c r="BW19" s="179">
        <v>0</v>
      </c>
      <c r="BX19" s="179">
        <v>0</v>
      </c>
      <c r="BY19" s="179">
        <v>0</v>
      </c>
      <c r="BZ19" s="179">
        <f>IFERROR(VLOOKUP(A19,Обнов[],$A$2,FALSE),"-")</f>
        <v>9.9221483893610891</v>
      </c>
      <c r="CA19" s="42"/>
    </row>
    <row r="20" spans="1:111" ht="15.75" x14ac:dyDescent="0.25">
      <c r="A20" s="63" t="s">
        <v>19</v>
      </c>
      <c r="B20" s="64"/>
      <c r="C20" s="64">
        <v>7.4813393207572148</v>
      </c>
      <c r="D20" s="64">
        <v>7.5119115080636494</v>
      </c>
      <c r="E20" s="64">
        <v>7.3556459805265186</v>
      </c>
      <c r="F20" s="64">
        <v>7.605702176972712</v>
      </c>
      <c r="G20" s="64">
        <v>8.0897582151199643</v>
      </c>
      <c r="H20" s="64">
        <v>7.4538843528701157</v>
      </c>
      <c r="I20" s="64">
        <v>7.6919379276084934</v>
      </c>
      <c r="J20" s="64">
        <v>7.135152160170847</v>
      </c>
      <c r="K20" s="64">
        <v>7.276064536235765</v>
      </c>
      <c r="L20" s="64">
        <v>8.6262355581785766</v>
      </c>
      <c r="M20" s="64">
        <v>8.0448902671006302</v>
      </c>
      <c r="N20" s="64">
        <v>7.5493094685778352</v>
      </c>
      <c r="O20" s="64">
        <v>8.6619940861508198</v>
      </c>
      <c r="P20" s="64">
        <v>10.012083181993049</v>
      </c>
      <c r="Q20" s="180">
        <v>11.343595980890999</v>
      </c>
      <c r="R20" s="180">
        <v>11.593736960286691</v>
      </c>
      <c r="S20" s="180">
        <v>10.412307735529897</v>
      </c>
      <c r="T20" s="180">
        <v>10.939316693119812</v>
      </c>
      <c r="U20" s="180">
        <v>10.529313031031826</v>
      </c>
      <c r="V20" s="180">
        <v>9.1423617871202723</v>
      </c>
      <c r="W20" s="180">
        <v>10.837910410502744</v>
      </c>
      <c r="X20" s="180">
        <v>11.059041920860846</v>
      </c>
      <c r="Y20" s="180">
        <v>11.913473192223929</v>
      </c>
      <c r="Z20" s="180">
        <v>11.295280698221891</v>
      </c>
      <c r="AA20" s="180">
        <v>10.888845290397187</v>
      </c>
      <c r="AB20" s="180">
        <v>10.525739443670956</v>
      </c>
      <c r="AC20" s="180">
        <v>13.889016842136837</v>
      </c>
      <c r="AD20" s="180">
        <v>13.834127371758978</v>
      </c>
      <c r="AE20" s="180">
        <v>19.369894154409089</v>
      </c>
      <c r="AF20" s="180">
        <v>15.233162013352301</v>
      </c>
      <c r="AG20" s="180">
        <v>14.597024481111569</v>
      </c>
      <c r="AH20" s="180">
        <v>18.784037965625412</v>
      </c>
      <c r="AI20" s="180">
        <v>19.853694874310431</v>
      </c>
      <c r="AJ20" s="180">
        <v>19.670321399020537</v>
      </c>
      <c r="AK20" s="180">
        <v>19.940766082512489</v>
      </c>
      <c r="AL20" s="180">
        <v>18.816539671175953</v>
      </c>
      <c r="AM20" s="180">
        <f>IFERROR(VLOOKUP(A20,Обнов[],$A$1,FALSE),"-")</f>
        <v>19.238931623732274</v>
      </c>
      <c r="AN20" s="42"/>
      <c r="AO20" s="57">
        <v>6.8268491151354196</v>
      </c>
      <c r="AP20" s="57">
        <v>7.0068527207964602</v>
      </c>
      <c r="AQ20" s="57">
        <v>6.9697204628019502</v>
      </c>
      <c r="AR20" s="57">
        <v>6.8848695217478104</v>
      </c>
      <c r="AS20" s="57">
        <v>6.9023331856000301</v>
      </c>
      <c r="AT20" s="57">
        <v>7.4697448856581099</v>
      </c>
      <c r="AU20" s="57">
        <v>7.1829416929463203</v>
      </c>
      <c r="AV20" s="57">
        <v>7.2688407716747498</v>
      </c>
      <c r="AW20" s="57">
        <v>6.5381326738384899</v>
      </c>
      <c r="AX20" s="57">
        <v>6.8368350024369704</v>
      </c>
      <c r="AY20" s="57">
        <v>7.5021449630967201</v>
      </c>
      <c r="AZ20" s="57">
        <v>7.1191358222661503</v>
      </c>
      <c r="BA20" s="57">
        <v>6.8262526495307059</v>
      </c>
      <c r="BB20" s="57">
        <v>7.1240269048438316</v>
      </c>
      <c r="BC20" s="57">
        <v>7.5513694900149462</v>
      </c>
      <c r="BD20" s="179">
        <v>8.6850822470430895</v>
      </c>
      <c r="BE20" s="179">
        <v>8.7461032077724923</v>
      </c>
      <c r="BF20" s="179">
        <v>8.3782312982314391</v>
      </c>
      <c r="BG20" s="179">
        <v>8.2396061429369176</v>
      </c>
      <c r="BH20" s="179">
        <v>8.1790057192400099</v>
      </c>
      <c r="BI20" s="179">
        <v>7.3555036434209002</v>
      </c>
      <c r="BJ20" s="179">
        <v>9.1689817866233998</v>
      </c>
      <c r="BK20" s="179">
        <v>9.4761162927483653</v>
      </c>
      <c r="BL20" s="179">
        <v>9.5230709319855364</v>
      </c>
      <c r="BM20" s="179">
        <v>9.0642291569101552</v>
      </c>
      <c r="BN20" s="179">
        <v>9.3765611019477273</v>
      </c>
      <c r="BO20" s="179">
        <v>8.9704327548527445</v>
      </c>
      <c r="BP20" s="179">
        <v>8.1834191049799063</v>
      </c>
      <c r="BQ20" s="179">
        <v>8.6528418355241019</v>
      </c>
      <c r="BR20" s="179">
        <v>7.7367724581425046</v>
      </c>
      <c r="BS20" s="179">
        <v>8.7792213749559007</v>
      </c>
      <c r="BT20" s="179">
        <v>9.996958634769193</v>
      </c>
      <c r="BU20" s="179">
        <v>8.9302784993717417</v>
      </c>
      <c r="BV20" s="179">
        <v>10.311512185075244</v>
      </c>
      <c r="BW20" s="179">
        <v>9.7982556595602688</v>
      </c>
      <c r="BX20" s="179">
        <v>9.6789967157651784</v>
      </c>
      <c r="BY20" s="179">
        <v>9.9705883656060692</v>
      </c>
      <c r="BZ20" s="179">
        <f>IFERROR(VLOOKUP(A20,Обнов[],$A$2,FALSE),"-")</f>
        <v>11.430093047315291</v>
      </c>
      <c r="CA20" s="42"/>
    </row>
    <row r="21" spans="1:111" ht="15.75" x14ac:dyDescent="0.25">
      <c r="A21" s="63" t="s">
        <v>20</v>
      </c>
      <c r="B21" s="64"/>
      <c r="C21" s="64" t="s">
        <v>56</v>
      </c>
      <c r="D21" s="64" t="s">
        <v>56</v>
      </c>
      <c r="E21" s="64" t="s">
        <v>56</v>
      </c>
      <c r="F21" s="64" t="s">
        <v>56</v>
      </c>
      <c r="G21" s="64" t="s">
        <v>56</v>
      </c>
      <c r="H21" s="64" t="s">
        <v>56</v>
      </c>
      <c r="I21" s="64" t="s">
        <v>56</v>
      </c>
      <c r="J21" s="64" t="s">
        <v>56</v>
      </c>
      <c r="K21" s="64" t="s">
        <v>56</v>
      </c>
      <c r="L21" s="64" t="s">
        <v>56</v>
      </c>
      <c r="M21" s="64" t="s">
        <v>56</v>
      </c>
      <c r="N21" s="64" t="s">
        <v>56</v>
      </c>
      <c r="O21" s="64" t="s">
        <v>56</v>
      </c>
      <c r="P21" s="64" t="s">
        <v>56</v>
      </c>
      <c r="Q21" s="180" t="s">
        <v>56</v>
      </c>
      <c r="R21" s="180" t="s">
        <v>56</v>
      </c>
      <c r="S21" s="180" t="s">
        <v>56</v>
      </c>
      <c r="T21" s="180" t="s">
        <v>56</v>
      </c>
      <c r="U21" s="180" t="s">
        <v>56</v>
      </c>
      <c r="V21" s="180" t="s">
        <v>56</v>
      </c>
      <c r="W21" s="180" t="s">
        <v>56</v>
      </c>
      <c r="X21" s="180" t="s">
        <v>56</v>
      </c>
      <c r="Y21" s="180" t="s">
        <v>56</v>
      </c>
      <c r="Z21" s="180" t="s">
        <v>56</v>
      </c>
      <c r="AA21" s="180" t="s">
        <v>56</v>
      </c>
      <c r="AB21" s="180" t="s">
        <v>56</v>
      </c>
      <c r="AC21" s="180">
        <v>0</v>
      </c>
      <c r="AD21" s="180">
        <v>0</v>
      </c>
      <c r="AE21" s="180">
        <v>0</v>
      </c>
      <c r="AF21" s="180">
        <v>0</v>
      </c>
      <c r="AG21" s="180" t="s">
        <v>56</v>
      </c>
      <c r="AH21" s="180" t="s">
        <v>56</v>
      </c>
      <c r="AI21" s="180" t="s">
        <v>56</v>
      </c>
      <c r="AJ21" s="180" t="s">
        <v>56</v>
      </c>
      <c r="AK21" s="180" t="s">
        <v>56</v>
      </c>
      <c r="AL21" s="180" t="s">
        <v>56</v>
      </c>
      <c r="AM21" s="180">
        <f>IFERROR(VLOOKUP(A21,Обнов[],$A$1,FALSE),"-")</f>
        <v>0</v>
      </c>
      <c r="AN21" s="42"/>
      <c r="AO21" s="57" t="s">
        <v>56</v>
      </c>
      <c r="AP21" s="57" t="s">
        <v>56</v>
      </c>
      <c r="AQ21" s="57" t="s">
        <v>56</v>
      </c>
      <c r="AR21" s="57" t="s">
        <v>56</v>
      </c>
      <c r="AS21" s="57" t="s">
        <v>56</v>
      </c>
      <c r="AT21" s="57" t="s">
        <v>56</v>
      </c>
      <c r="AU21" s="57" t="s">
        <v>56</v>
      </c>
      <c r="AV21" s="57" t="s">
        <v>56</v>
      </c>
      <c r="AW21" s="57" t="s">
        <v>56</v>
      </c>
      <c r="AX21" s="57" t="s">
        <v>56</v>
      </c>
      <c r="AY21" s="57" t="s">
        <v>56</v>
      </c>
      <c r="AZ21" s="57" t="s">
        <v>56</v>
      </c>
      <c r="BA21" s="57" t="s">
        <v>56</v>
      </c>
      <c r="BB21" s="57" t="s">
        <v>56</v>
      </c>
      <c r="BC21" s="57" t="s">
        <v>56</v>
      </c>
      <c r="BD21" s="179" t="s">
        <v>56</v>
      </c>
      <c r="BE21" s="179" t="s">
        <v>56</v>
      </c>
      <c r="BF21" s="179" t="s">
        <v>56</v>
      </c>
      <c r="BG21" s="179" t="s">
        <v>56</v>
      </c>
      <c r="BH21" s="179" t="s">
        <v>56</v>
      </c>
      <c r="BI21" s="179" t="s">
        <v>56</v>
      </c>
      <c r="BJ21" s="179" t="s">
        <v>56</v>
      </c>
      <c r="BK21" s="179" t="s">
        <v>56</v>
      </c>
      <c r="BL21" s="179" t="s">
        <v>56</v>
      </c>
      <c r="BM21" s="179" t="s">
        <v>56</v>
      </c>
      <c r="BN21" s="179" t="s">
        <v>56</v>
      </c>
      <c r="BO21" s="179" t="s">
        <v>56</v>
      </c>
      <c r="BP21" s="179">
        <v>0</v>
      </c>
      <c r="BQ21" s="179">
        <v>0</v>
      </c>
      <c r="BR21" s="179">
        <v>0</v>
      </c>
      <c r="BS21" s="179">
        <v>0</v>
      </c>
      <c r="BT21" s="179">
        <v>10.240397305610296</v>
      </c>
      <c r="BU21" s="179">
        <v>9.9774922887004784</v>
      </c>
      <c r="BV21" s="179">
        <v>9.915549491072662</v>
      </c>
      <c r="BW21" s="179">
        <v>9.8124649636334684</v>
      </c>
      <c r="BX21" s="179">
        <v>9.976807697836815</v>
      </c>
      <c r="BY21" s="179">
        <v>10.429421160733474</v>
      </c>
      <c r="BZ21" s="179">
        <f>IFERROR(VLOOKUP(A21,Обнов[],$A$2,FALSE),"-")</f>
        <v>0</v>
      </c>
      <c r="CA21" s="42"/>
    </row>
    <row r="22" spans="1:111" ht="15.75" x14ac:dyDescent="0.25">
      <c r="A22" s="65" t="s">
        <v>21</v>
      </c>
      <c r="B22" s="64"/>
      <c r="C22" s="64">
        <v>10.274149027312863</v>
      </c>
      <c r="D22" s="64">
        <v>10.337506755189867</v>
      </c>
      <c r="E22" s="64">
        <v>10.221292977714219</v>
      </c>
      <c r="F22" s="64">
        <v>11.110845025405681</v>
      </c>
      <c r="G22" s="64">
        <v>11.467180158241197</v>
      </c>
      <c r="H22" s="64">
        <v>11.885622330832835</v>
      </c>
      <c r="I22" s="64">
        <v>7.0817523051187035</v>
      </c>
      <c r="J22" s="64">
        <v>9.0258273432887837</v>
      </c>
      <c r="K22" s="64">
        <v>8.5104532999581881</v>
      </c>
      <c r="L22" s="64">
        <v>7.7698011664020363</v>
      </c>
      <c r="M22" s="64">
        <v>8.0050410685067686</v>
      </c>
      <c r="N22" s="64">
        <v>9.49666512442632</v>
      </c>
      <c r="O22" s="64">
        <v>8.4413959240439951</v>
      </c>
      <c r="P22" s="64">
        <v>8.7141135685800162</v>
      </c>
      <c r="Q22" s="180">
        <v>9.7644018431644994</v>
      </c>
      <c r="R22" s="180">
        <v>9.1982283942993579</v>
      </c>
      <c r="S22" s="180">
        <v>8.5444031713392103</v>
      </c>
      <c r="T22" s="180">
        <v>8.2091463269622178</v>
      </c>
      <c r="U22" s="180">
        <v>8.5059249777970027</v>
      </c>
      <c r="V22" s="180">
        <v>8.6921484050055327</v>
      </c>
      <c r="W22" s="180">
        <v>11.702760297238113</v>
      </c>
      <c r="X22" s="180">
        <v>10.377035983269288</v>
      </c>
      <c r="Y22" s="180">
        <v>9.7531927727158578</v>
      </c>
      <c r="Z22" s="180">
        <v>9.8657233086462384</v>
      </c>
      <c r="AA22" s="180">
        <v>9.7250917334796458</v>
      </c>
      <c r="AB22" s="180">
        <v>9.3324196909651036</v>
      </c>
      <c r="AC22" s="180">
        <v>9.7810844191080619</v>
      </c>
      <c r="AD22" s="180">
        <v>9.2238327462043941</v>
      </c>
      <c r="AE22" s="180">
        <v>12.562383681673079</v>
      </c>
      <c r="AF22" s="180">
        <v>17.199621148341802</v>
      </c>
      <c r="AG22" s="180">
        <v>12.158621902735263</v>
      </c>
      <c r="AH22" s="180">
        <v>11.243301464278003</v>
      </c>
      <c r="AI22" s="180">
        <v>15.179454671754367</v>
      </c>
      <c r="AJ22" s="180">
        <v>15.031604390665086</v>
      </c>
      <c r="AK22" s="180">
        <v>17.274532082280654</v>
      </c>
      <c r="AL22" s="180">
        <v>16.305289320226475</v>
      </c>
      <c r="AM22" s="180">
        <f>IFERROR(VLOOKUP(A22,Обнов[],$A$1,FALSE),"-")</f>
        <v>17.166762093518312</v>
      </c>
      <c r="AN22" s="42"/>
      <c r="AO22" s="57">
        <v>8.63518842792379</v>
      </c>
      <c r="AP22" s="57">
        <v>8.6034499097397106</v>
      </c>
      <c r="AQ22" s="57">
        <v>9.0447912957830194</v>
      </c>
      <c r="AR22" s="57">
        <v>8.2819446218177397</v>
      </c>
      <c r="AS22" s="57">
        <v>8.3335277378038892</v>
      </c>
      <c r="AT22" s="57">
        <v>7.8052544992784298</v>
      </c>
      <c r="AU22" s="57">
        <v>8.4339799472173897</v>
      </c>
      <c r="AV22" s="57">
        <v>7.0125003848364802</v>
      </c>
      <c r="AW22" s="57">
        <v>8.6946906491145892</v>
      </c>
      <c r="AX22" s="57">
        <v>7.2901863312626896</v>
      </c>
      <c r="AY22" s="57">
        <v>6.99494764688919</v>
      </c>
      <c r="AZ22" s="57">
        <v>7.3964695746175497</v>
      </c>
      <c r="BA22" s="57">
        <v>7.2191884240633204</v>
      </c>
      <c r="BB22" s="57">
        <v>7.7893708885475998</v>
      </c>
      <c r="BC22" s="57">
        <v>8.429962281507752</v>
      </c>
      <c r="BD22" s="179">
        <v>7.9181628528690098</v>
      </c>
      <c r="BE22" s="179">
        <v>7.3543432116249692</v>
      </c>
      <c r="BF22" s="179">
        <v>7.6108577531694426</v>
      </c>
      <c r="BG22" s="179">
        <v>7.2445955999204816</v>
      </c>
      <c r="BH22" s="179">
        <v>7.6697026214081623</v>
      </c>
      <c r="BI22" s="179">
        <v>8.4237812144248547</v>
      </c>
      <c r="BJ22" s="179">
        <v>9.5030674986626007</v>
      </c>
      <c r="BK22" s="179">
        <v>8.5356148642934997</v>
      </c>
      <c r="BL22" s="179">
        <v>8.1975907893779247</v>
      </c>
      <c r="BM22" s="179">
        <v>8.398372764661298</v>
      </c>
      <c r="BN22" s="179">
        <v>8.5612695461689885</v>
      </c>
      <c r="BO22" s="179">
        <v>8.6241962813732158</v>
      </c>
      <c r="BP22" s="179">
        <v>9.4036888745316443</v>
      </c>
      <c r="BQ22" s="179">
        <v>8.9570145664856309</v>
      </c>
      <c r="BR22" s="179">
        <v>9.7103812949101727</v>
      </c>
      <c r="BS22" s="179">
        <v>8.7583488541498902</v>
      </c>
      <c r="BT22" s="179">
        <v>10.479164130281561</v>
      </c>
      <c r="BU22" s="179">
        <v>10.4634532494587</v>
      </c>
      <c r="BV22" s="179">
        <v>8.5856275236792925</v>
      </c>
      <c r="BW22" s="179">
        <v>9.4967842253687174</v>
      </c>
      <c r="BX22" s="179">
        <v>10.056158150276831</v>
      </c>
      <c r="BY22" s="179">
        <v>9.7033979932083039</v>
      </c>
      <c r="BZ22" s="179">
        <f>IFERROR(VLOOKUP(A22,Обнов[],$A$2,FALSE),"-")</f>
        <v>10.311328456420885</v>
      </c>
      <c r="CA22" s="42"/>
    </row>
    <row r="23" spans="1:111" ht="15.75" x14ac:dyDescent="0.25">
      <c r="A23" s="63" t="s">
        <v>23</v>
      </c>
      <c r="B23" s="64"/>
      <c r="C23" s="64" t="s">
        <v>56</v>
      </c>
      <c r="D23" s="64" t="s">
        <v>56</v>
      </c>
      <c r="E23" s="64" t="s">
        <v>56</v>
      </c>
      <c r="F23" s="64" t="s">
        <v>56</v>
      </c>
      <c r="G23" s="64" t="s">
        <v>56</v>
      </c>
      <c r="H23" s="64" t="s">
        <v>56</v>
      </c>
      <c r="I23" s="64" t="s">
        <v>56</v>
      </c>
      <c r="J23" s="64" t="s">
        <v>56</v>
      </c>
      <c r="K23" s="64" t="s">
        <v>56</v>
      </c>
      <c r="L23" s="64" t="s">
        <v>56</v>
      </c>
      <c r="M23" s="64" t="s">
        <v>56</v>
      </c>
      <c r="N23" s="64" t="s">
        <v>56</v>
      </c>
      <c r="O23" s="64" t="s">
        <v>56</v>
      </c>
      <c r="P23" s="64" t="s">
        <v>56</v>
      </c>
      <c r="Q23" s="180" t="s">
        <v>56</v>
      </c>
      <c r="R23" s="180" t="s">
        <v>56</v>
      </c>
      <c r="S23" s="180" t="s">
        <v>56</v>
      </c>
      <c r="T23" s="180" t="s">
        <v>56</v>
      </c>
      <c r="U23" s="180" t="s">
        <v>56</v>
      </c>
      <c r="V23" s="180" t="s">
        <v>56</v>
      </c>
      <c r="W23" s="180" t="s">
        <v>56</v>
      </c>
      <c r="X23" s="180" t="s">
        <v>56</v>
      </c>
      <c r="Y23" s="180" t="s">
        <v>56</v>
      </c>
      <c r="Z23" s="180" t="s">
        <v>56</v>
      </c>
      <c r="AA23" s="180" t="s">
        <v>56</v>
      </c>
      <c r="AB23" s="180" t="s">
        <v>56</v>
      </c>
      <c r="AC23" s="180">
        <v>0</v>
      </c>
      <c r="AD23" s="180">
        <v>0</v>
      </c>
      <c r="AE23" s="180">
        <v>0</v>
      </c>
      <c r="AF23" s="180">
        <v>0</v>
      </c>
      <c r="AG23" s="180">
        <v>0</v>
      </c>
      <c r="AH23" s="180">
        <v>0</v>
      </c>
      <c r="AI23" s="180">
        <v>0</v>
      </c>
      <c r="AJ23" s="180">
        <v>0</v>
      </c>
      <c r="AK23" s="180">
        <v>0</v>
      </c>
      <c r="AL23" s="180">
        <v>0</v>
      </c>
      <c r="AM23" s="180">
        <f>IFERROR(VLOOKUP(A23,Обнов[],$A$1,FALSE),"-")</f>
        <v>13</v>
      </c>
      <c r="AN23" s="42"/>
      <c r="AO23" s="57" t="s">
        <v>56</v>
      </c>
      <c r="AP23" s="57" t="s">
        <v>56</v>
      </c>
      <c r="AQ23" s="57" t="s">
        <v>56</v>
      </c>
      <c r="AR23" s="57" t="s">
        <v>56</v>
      </c>
      <c r="AS23" s="57" t="s">
        <v>56</v>
      </c>
      <c r="AT23" s="57" t="s">
        <v>56</v>
      </c>
      <c r="AU23" s="57" t="s">
        <v>56</v>
      </c>
      <c r="AV23" s="57" t="s">
        <v>56</v>
      </c>
      <c r="AW23" s="57" t="s">
        <v>56</v>
      </c>
      <c r="AX23" s="57" t="s">
        <v>56</v>
      </c>
      <c r="AY23" s="57" t="s">
        <v>56</v>
      </c>
      <c r="AZ23" s="57" t="s">
        <v>56</v>
      </c>
      <c r="BA23" s="57" t="s">
        <v>56</v>
      </c>
      <c r="BB23" s="57" t="s">
        <v>56</v>
      </c>
      <c r="BC23" s="57" t="s">
        <v>56</v>
      </c>
      <c r="BD23" s="179" t="s">
        <v>56</v>
      </c>
      <c r="BE23" s="179" t="s">
        <v>56</v>
      </c>
      <c r="BF23" s="179" t="s">
        <v>56</v>
      </c>
      <c r="BG23" s="179" t="s">
        <v>56</v>
      </c>
      <c r="BH23" s="179" t="s">
        <v>56</v>
      </c>
      <c r="BI23" s="179" t="s">
        <v>56</v>
      </c>
      <c r="BJ23" s="179" t="s">
        <v>56</v>
      </c>
      <c r="BK23" s="179" t="s">
        <v>56</v>
      </c>
      <c r="BL23" s="179" t="s">
        <v>56</v>
      </c>
      <c r="BM23" s="179" t="s">
        <v>56</v>
      </c>
      <c r="BN23" s="179" t="s">
        <v>56</v>
      </c>
      <c r="BO23" s="179" t="s">
        <v>56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11</v>
      </c>
      <c r="BV23" s="179">
        <v>0</v>
      </c>
      <c r="BW23" s="179">
        <v>10</v>
      </c>
      <c r="BX23" s="179">
        <v>0</v>
      </c>
      <c r="BY23" s="179">
        <v>9</v>
      </c>
      <c r="BZ23" s="179">
        <f>IFERROR(VLOOKUP(A23,Обнов[],$A$2,FALSE),"-")</f>
        <v>9</v>
      </c>
      <c r="CA23" s="42"/>
    </row>
    <row r="24" spans="1:111" ht="15.75" x14ac:dyDescent="0.25">
      <c r="A24" s="63" t="s">
        <v>22</v>
      </c>
      <c r="B24" s="64"/>
      <c r="C24" s="64">
        <v>7.330471091072388</v>
      </c>
      <c r="D24" s="64">
        <v>7.2146008376045625</v>
      </c>
      <c r="E24" s="64">
        <v>6.5075945974660705</v>
      </c>
      <c r="F24" s="64">
        <v>7.603417116018429</v>
      </c>
      <c r="G24" s="64">
        <v>7.1697191251900563</v>
      </c>
      <c r="H24" s="64">
        <v>7.0825445181326332</v>
      </c>
      <c r="I24" s="64">
        <v>7.0831463289375343</v>
      </c>
      <c r="J24" s="64">
        <v>7.1379616195365516</v>
      </c>
      <c r="K24" s="64">
        <v>6.9718053439114476</v>
      </c>
      <c r="L24" s="64">
        <v>6.6625028082523379</v>
      </c>
      <c r="M24" s="64">
        <v>8.0846984502580295</v>
      </c>
      <c r="N24" s="64">
        <v>7.435639312268485</v>
      </c>
      <c r="O24" s="64">
        <v>7.4577969195949745</v>
      </c>
      <c r="P24" s="64">
        <v>8.1452339048795075</v>
      </c>
      <c r="Q24" s="180">
        <v>7.9536704701011898</v>
      </c>
      <c r="R24" s="180">
        <v>7.3973563199972263</v>
      </c>
      <c r="S24" s="180">
        <v>8.3556900660086857</v>
      </c>
      <c r="T24" s="180">
        <v>9.0908388992835256</v>
      </c>
      <c r="U24" s="180">
        <v>6.1574535057245283</v>
      </c>
      <c r="V24" s="180">
        <v>7.6180755384960346</v>
      </c>
      <c r="W24" s="180">
        <v>7.6108306899193892</v>
      </c>
      <c r="X24" s="180">
        <v>9.8357595743352455</v>
      </c>
      <c r="Y24" s="180">
        <v>8.267847740991586</v>
      </c>
      <c r="Z24" s="180">
        <v>7.533360725478663</v>
      </c>
      <c r="AA24" s="180">
        <v>7.858623338247388</v>
      </c>
      <c r="AB24" s="180">
        <v>7.3119198202795106</v>
      </c>
      <c r="AC24" s="180">
        <v>9.3861597695340002</v>
      </c>
      <c r="AD24" s="180">
        <v>9.3512276903903206</v>
      </c>
      <c r="AE24" s="180">
        <v>0</v>
      </c>
      <c r="AF24" s="180">
        <v>0</v>
      </c>
      <c r="AG24" s="180">
        <v>0</v>
      </c>
      <c r="AH24" s="180">
        <v>0</v>
      </c>
      <c r="AI24" s="180">
        <v>0</v>
      </c>
      <c r="AJ24" s="180">
        <v>0</v>
      </c>
      <c r="AK24" s="180">
        <v>0</v>
      </c>
      <c r="AL24" s="180">
        <v>13.000000000000002</v>
      </c>
      <c r="AM24" s="180">
        <f>IFERROR(VLOOKUP(A24,Обнов[],$A$1,FALSE),"-")</f>
        <v>0</v>
      </c>
      <c r="AN24" s="42"/>
      <c r="AO24" s="57">
        <v>5.89856685749763</v>
      </c>
      <c r="AP24" s="57">
        <v>6.6351679993821504</v>
      </c>
      <c r="AQ24" s="57">
        <v>6.8226060202580099</v>
      </c>
      <c r="AR24" s="57">
        <v>5.8590869502224798</v>
      </c>
      <c r="AS24" s="57">
        <v>6.3861236794979597</v>
      </c>
      <c r="AT24" s="57">
        <v>6.2435038408877803</v>
      </c>
      <c r="AU24" s="57">
        <v>6.3090305863351697</v>
      </c>
      <c r="AV24" s="57">
        <v>6.3430737524978102</v>
      </c>
      <c r="AW24" s="57">
        <v>6.3763388136066697</v>
      </c>
      <c r="AX24" s="57">
        <v>6.4333070792171601</v>
      </c>
      <c r="AY24" s="57">
        <v>5.96805212050461</v>
      </c>
      <c r="AZ24" s="57">
        <v>6.48060698002433</v>
      </c>
      <c r="BA24" s="57">
        <v>6.4991455829983655</v>
      </c>
      <c r="BB24" s="57">
        <v>6.8673701911777245</v>
      </c>
      <c r="BC24" s="57">
        <v>6.3874486840815035</v>
      </c>
      <c r="BD24" s="179">
        <v>6.3764063501894102</v>
      </c>
      <c r="BE24" s="179">
        <v>6.4536078958613743</v>
      </c>
      <c r="BF24" s="179">
        <v>7.0611268001245611</v>
      </c>
      <c r="BG24" s="179">
        <v>6.7436660186879545</v>
      </c>
      <c r="BH24" s="179">
        <v>5.7237862948565255</v>
      </c>
      <c r="BI24" s="179">
        <v>6.3664760910408678</v>
      </c>
      <c r="BJ24" s="179">
        <v>6.6949751353111866</v>
      </c>
      <c r="BK24" s="179">
        <v>7.2364198989841837</v>
      </c>
      <c r="BL24" s="179">
        <v>7.2927243332272687</v>
      </c>
      <c r="BM24" s="179">
        <v>7.533360725478663</v>
      </c>
      <c r="BN24" s="179">
        <v>7.858623338247388</v>
      </c>
      <c r="BO24" s="179">
        <v>7.3119198202795106</v>
      </c>
      <c r="BP24" s="179">
        <v>9.3861597695340002</v>
      </c>
      <c r="BQ24" s="179">
        <v>9.3512276903903206</v>
      </c>
      <c r="BR24" s="179">
        <v>0</v>
      </c>
      <c r="BS24" s="179">
        <v>0</v>
      </c>
      <c r="BT24" s="179">
        <v>0</v>
      </c>
      <c r="BU24" s="179">
        <v>0</v>
      </c>
      <c r="BV24" s="179">
        <v>0</v>
      </c>
      <c r="BW24" s="179">
        <v>0</v>
      </c>
      <c r="BX24" s="179">
        <v>0</v>
      </c>
      <c r="BY24" s="179">
        <v>0</v>
      </c>
      <c r="BZ24" s="179">
        <f>IFERROR(VLOOKUP(A24,Обнов[],$A$2,FALSE),"-")</f>
        <v>8.2574375121272148</v>
      </c>
      <c r="CA24" s="42"/>
    </row>
    <row r="25" spans="1:111" ht="15.75" x14ac:dyDescent="0.25">
      <c r="A25" s="63" t="s">
        <v>24</v>
      </c>
      <c r="B25" s="64"/>
      <c r="C25" s="64" t="s">
        <v>56</v>
      </c>
      <c r="D25" s="64" t="s">
        <v>56</v>
      </c>
      <c r="E25" s="64" t="s">
        <v>56</v>
      </c>
      <c r="F25" s="64" t="s">
        <v>56</v>
      </c>
      <c r="G25" s="64" t="s">
        <v>56</v>
      </c>
      <c r="H25" s="64" t="s">
        <v>56</v>
      </c>
      <c r="I25" s="64" t="s">
        <v>56</v>
      </c>
      <c r="J25" s="64" t="s">
        <v>56</v>
      </c>
      <c r="K25" s="64" t="s">
        <v>56</v>
      </c>
      <c r="L25" s="64" t="s">
        <v>56</v>
      </c>
      <c r="M25" s="64">
        <v>5.2</v>
      </c>
      <c r="N25" s="64" t="s">
        <v>56</v>
      </c>
      <c r="O25" s="64" t="s">
        <v>56</v>
      </c>
      <c r="P25" s="64" t="s">
        <v>56</v>
      </c>
      <c r="Q25" s="180" t="s">
        <v>56</v>
      </c>
      <c r="R25" s="180" t="s">
        <v>56</v>
      </c>
      <c r="S25" s="180" t="s">
        <v>56</v>
      </c>
      <c r="T25" s="180" t="s">
        <v>56</v>
      </c>
      <c r="U25" s="180" t="s">
        <v>56</v>
      </c>
      <c r="V25" s="180" t="s">
        <v>56</v>
      </c>
      <c r="W25" s="180" t="s">
        <v>56</v>
      </c>
      <c r="X25" s="180" t="s">
        <v>56</v>
      </c>
      <c r="Y25" s="180" t="s">
        <v>56</v>
      </c>
      <c r="Z25" s="180" t="s">
        <v>56</v>
      </c>
      <c r="AA25" s="180" t="s">
        <v>56</v>
      </c>
      <c r="AB25" s="180" t="s">
        <v>56</v>
      </c>
      <c r="AC25" s="180">
        <v>0</v>
      </c>
      <c r="AD25" s="180">
        <v>0</v>
      </c>
      <c r="AE25" s="180">
        <v>0</v>
      </c>
      <c r="AF25" s="180">
        <v>0</v>
      </c>
      <c r="AG25" s="180">
        <v>0</v>
      </c>
      <c r="AH25" s="180">
        <v>0</v>
      </c>
      <c r="AI25" s="180">
        <v>0</v>
      </c>
      <c r="AJ25" s="180">
        <v>0</v>
      </c>
      <c r="AK25" s="180">
        <v>0</v>
      </c>
      <c r="AL25" s="180">
        <v>0</v>
      </c>
      <c r="AM25" s="180">
        <f>IFERROR(VLOOKUP(A25,Обнов[],$A$1,FALSE),"-")</f>
        <v>0</v>
      </c>
      <c r="AN25" s="42"/>
      <c r="AO25" s="57" t="s">
        <v>56</v>
      </c>
      <c r="AP25" s="57" t="s">
        <v>56</v>
      </c>
      <c r="AQ25" s="57" t="s">
        <v>56</v>
      </c>
      <c r="AR25" s="57" t="s">
        <v>56</v>
      </c>
      <c r="AS25" s="57" t="s">
        <v>56</v>
      </c>
      <c r="AT25" s="57" t="s">
        <v>56</v>
      </c>
      <c r="AU25" s="57" t="s">
        <v>56</v>
      </c>
      <c r="AV25" s="57" t="s">
        <v>56</v>
      </c>
      <c r="AW25" s="57" t="s">
        <v>56</v>
      </c>
      <c r="AX25" s="57" t="s">
        <v>56</v>
      </c>
      <c r="AY25" s="57" t="s">
        <v>56</v>
      </c>
      <c r="AZ25" s="57">
        <v>5.2</v>
      </c>
      <c r="BA25" s="57" t="s">
        <v>56</v>
      </c>
      <c r="BB25" s="57" t="s">
        <v>56</v>
      </c>
      <c r="BC25" s="57" t="s">
        <v>56</v>
      </c>
      <c r="BD25" s="179" t="s">
        <v>56</v>
      </c>
      <c r="BE25" s="179" t="s">
        <v>56</v>
      </c>
      <c r="BF25" s="179" t="s">
        <v>56</v>
      </c>
      <c r="BG25" s="179" t="s">
        <v>56</v>
      </c>
      <c r="BH25" s="179" t="s">
        <v>56</v>
      </c>
      <c r="BI25" s="179" t="s">
        <v>56</v>
      </c>
      <c r="BJ25" s="179" t="s">
        <v>56</v>
      </c>
      <c r="BK25" s="179" t="s">
        <v>56</v>
      </c>
      <c r="BL25" s="179" t="s">
        <v>56</v>
      </c>
      <c r="BM25" s="179" t="s">
        <v>56</v>
      </c>
      <c r="BN25" s="179" t="s">
        <v>56</v>
      </c>
      <c r="BO25" s="179" t="s">
        <v>56</v>
      </c>
      <c r="BP25" s="179">
        <v>0</v>
      </c>
      <c r="BQ25" s="179">
        <v>0</v>
      </c>
      <c r="BR25" s="179">
        <v>0</v>
      </c>
      <c r="BS25" s="179">
        <v>0</v>
      </c>
      <c r="BT25" s="179">
        <v>9.3952185075531389</v>
      </c>
      <c r="BU25" s="179">
        <v>9.3712767791509677</v>
      </c>
      <c r="BV25" s="179">
        <v>9.25</v>
      </c>
      <c r="BW25" s="179">
        <v>9.3293990637628443</v>
      </c>
      <c r="BX25" s="179">
        <v>9.5409898806520115</v>
      </c>
      <c r="BY25" s="179">
        <v>9.3149594767620592</v>
      </c>
      <c r="BZ25" s="179">
        <f>IFERROR(VLOOKUP(A25,Обнов[],$A$2,FALSE),"-")</f>
        <v>0</v>
      </c>
      <c r="CA25" s="42"/>
    </row>
    <row r="26" spans="1:111" ht="15.75" x14ac:dyDescent="0.25">
      <c r="A26" s="66" t="s">
        <v>57</v>
      </c>
      <c r="B26" s="67"/>
      <c r="C26" s="67">
        <v>4.6140980650183225</v>
      </c>
      <c r="D26" s="67">
        <v>4.7411683993996325</v>
      </c>
      <c r="E26" s="67">
        <v>5.0323738735512187</v>
      </c>
      <c r="F26" s="67">
        <v>5.1935912906310993</v>
      </c>
      <c r="G26" s="67">
        <v>5.6193549381850332</v>
      </c>
      <c r="H26" s="67">
        <v>5.3585863486833976</v>
      </c>
      <c r="I26" s="67">
        <v>5.3864736421162638</v>
      </c>
      <c r="J26" s="67">
        <v>5.3641131702314899</v>
      </c>
      <c r="K26" s="67">
        <v>5.6245498731357477</v>
      </c>
      <c r="L26" s="67">
        <v>5.2265113856729259</v>
      </c>
      <c r="M26" s="67">
        <v>5.9879870369525028</v>
      </c>
      <c r="N26" s="67">
        <v>6.0686206970599308</v>
      </c>
      <c r="O26" s="67">
        <v>6.0487286378014868</v>
      </c>
      <c r="P26" s="67">
        <v>6.7372659232541254</v>
      </c>
      <c r="Q26" s="181">
        <v>9.5399999999999991</v>
      </c>
      <c r="R26" s="181">
        <v>9.52</v>
      </c>
      <c r="S26" s="181">
        <v>9.9</v>
      </c>
      <c r="T26" s="181">
        <v>10.039999999999999</v>
      </c>
      <c r="U26" s="181">
        <v>10.43</v>
      </c>
      <c r="V26" s="181">
        <v>11.29</v>
      </c>
      <c r="W26" s="181">
        <v>11.21</v>
      </c>
      <c r="X26" s="181">
        <v>11.92</v>
      </c>
      <c r="Y26" s="181">
        <v>11.54</v>
      </c>
      <c r="Z26" s="181">
        <v>11.63</v>
      </c>
      <c r="AA26" s="181">
        <v>12.3</v>
      </c>
      <c r="AB26" s="181">
        <v>11.78</v>
      </c>
      <c r="AC26" s="181">
        <v>26.29</v>
      </c>
      <c r="AD26" s="181">
        <v>24.57</v>
      </c>
      <c r="AE26" s="181">
        <v>20.932065089877693</v>
      </c>
      <c r="AF26" s="181">
        <v>18.802048274790501</v>
      </c>
      <c r="AG26" s="181">
        <v>17.275064016816401</v>
      </c>
      <c r="AH26" s="181">
        <v>16.487414288330545</v>
      </c>
      <c r="AI26" s="181">
        <v>15.09192385216579</v>
      </c>
      <c r="AJ26" s="181">
        <v>14.292980523711424</v>
      </c>
      <c r="AK26" s="181">
        <v>12.952528173287243</v>
      </c>
      <c r="AL26" s="181">
        <v>12.34042410705317</v>
      </c>
      <c r="AM26" s="181">
        <f>IFERROR(VLOOKUP(A26,Обнов[],$A$1,FALSE),"-")</f>
        <v>12.356698242615956</v>
      </c>
      <c r="AN26" s="42"/>
      <c r="AO26" s="58">
        <v>4.2285715686832903</v>
      </c>
      <c r="AP26" s="58">
        <v>4.0021832067554604</v>
      </c>
      <c r="AQ26" s="58">
        <v>4.1603855411602897</v>
      </c>
      <c r="AR26" s="58">
        <v>4.3010025869255202</v>
      </c>
      <c r="AS26" s="58">
        <v>4.5722802129582698</v>
      </c>
      <c r="AT26" s="58">
        <v>4.8674245863173002</v>
      </c>
      <c r="AU26" s="58">
        <v>4.6995688820644297</v>
      </c>
      <c r="AV26" s="58">
        <v>4.8341975633085399</v>
      </c>
      <c r="AW26" s="58">
        <v>4.6876822653678802</v>
      </c>
      <c r="AX26" s="58">
        <v>4.9265270576721303</v>
      </c>
      <c r="AY26" s="58">
        <v>4.4916255119847799</v>
      </c>
      <c r="AZ26" s="58">
        <v>5.18683283532354</v>
      </c>
      <c r="BA26" s="58">
        <v>5.1664082365257347</v>
      </c>
      <c r="BB26" s="58">
        <v>5.2986764061793767</v>
      </c>
      <c r="BC26" s="58">
        <v>5.810871066979713</v>
      </c>
      <c r="BD26" s="182">
        <v>5.4996065178215803</v>
      </c>
      <c r="BE26" s="182">
        <v>5.4604197589154237</v>
      </c>
      <c r="BF26" s="182">
        <v>5.5959930296136831</v>
      </c>
      <c r="BG26" s="182">
        <v>5.5913252845656265</v>
      </c>
      <c r="BH26" s="182">
        <v>5.977232003138476</v>
      </c>
      <c r="BI26" s="182">
        <v>6.2753417885535692</v>
      </c>
      <c r="BJ26" s="182">
        <v>6.3483276984882711</v>
      </c>
      <c r="BK26" s="182">
        <v>6.3104520172495153</v>
      </c>
      <c r="BL26" s="182">
        <v>6.1397005065144361</v>
      </c>
      <c r="BM26" s="182">
        <v>6.566824511747841</v>
      </c>
      <c r="BN26" s="182">
        <v>6.5771136901640626</v>
      </c>
      <c r="BO26" s="182">
        <v>6.7038924597947025</v>
      </c>
      <c r="BP26" s="182">
        <v>8.1427616264458607</v>
      </c>
      <c r="BQ26" s="182">
        <v>9.1419603025344642</v>
      </c>
      <c r="BR26" s="182">
        <v>9.0289014989201082</v>
      </c>
      <c r="BS26" s="182">
        <v>8.85194667118488</v>
      </c>
      <c r="BT26" s="182">
        <v>8.7307520112306722</v>
      </c>
      <c r="BU26" s="182">
        <v>9.6957305715844626</v>
      </c>
      <c r="BV26" s="182">
        <v>9.621287089123479</v>
      </c>
      <c r="BW26" s="182">
        <v>8.8962000914343946</v>
      </c>
      <c r="BX26" s="182">
        <v>8.5271127364623496</v>
      </c>
      <c r="BY26" s="182">
        <v>7.8448137449177535</v>
      </c>
      <c r="BZ26" s="182">
        <f>IFERROR(VLOOKUP(A26,Обнов[],$A$2,FALSE),"-")</f>
        <v>8.4490546267760624</v>
      </c>
      <c r="CA26" s="42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1711</v>
      </c>
      <c r="BZ28" s="80">
        <v>1711</v>
      </c>
    </row>
    <row r="29" spans="1:111" x14ac:dyDescent="0.25">
      <c r="A29" s="47"/>
    </row>
    <row r="30" spans="1:111" x14ac:dyDescent="0.25">
      <c r="A30" s="48"/>
    </row>
    <row r="31" spans="1:111" x14ac:dyDescent="0.25">
      <c r="A31" s="46"/>
    </row>
  </sheetData>
  <mergeCells count="5">
    <mergeCell ref="A2:F2"/>
    <mergeCell ref="A3:A4"/>
    <mergeCell ref="B3:AM3"/>
    <mergeCell ref="AO3:BZ3"/>
    <mergeCell ref="B1:BJ1"/>
  </mergeCells>
  <pageMargins left="0.7" right="0.7" top="0.75" bottom="0.75" header="0.3" footer="0.3"/>
  <pageSetup paperSize="9" scale="6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CF1F4"/>
    <pageSetUpPr fitToPage="1"/>
  </sheetPr>
  <dimension ref="A1:DG31"/>
  <sheetViews>
    <sheetView view="pageBreakPreview" zoomScaleNormal="90" zoomScaleSheetLayoutView="100" workbookViewId="0">
      <selection activeCell="AM5" sqref="AM5:AM25"/>
    </sheetView>
  </sheetViews>
  <sheetFormatPr defaultColWidth="9.140625" defaultRowHeight="15" outlineLevelCol="1" x14ac:dyDescent="0.25"/>
  <cols>
    <col min="1" max="1" width="25.855468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6" width="7.5703125" style="40" hidden="1" customWidth="1" outlineLevel="1" collapsed="1"/>
    <col min="17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2" width="7.5703125" style="40" hidden="1" customWidth="1" outlineLevel="1"/>
    <col min="63" max="63" width="7.5703125" style="40" hidden="1" customWidth="1" outlineLevel="1" collapsed="1"/>
    <col min="64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272" width="9.140625" style="40"/>
    <col min="273" max="273" width="6" style="40" customWidth="1"/>
    <col min="274" max="274" width="26.7109375" style="40" customWidth="1"/>
    <col min="275" max="310" width="0" style="40" hidden="1" customWidth="1"/>
    <col min="311" max="322" width="9.140625" style="40" customWidth="1"/>
    <col min="323" max="323" width="8.42578125" style="40" customWidth="1"/>
    <col min="324" max="335" width="8.7109375" style="40" customWidth="1"/>
    <col min="336" max="528" width="9.140625" style="40"/>
    <col min="529" max="529" width="6" style="40" customWidth="1"/>
    <col min="530" max="530" width="26.7109375" style="40" customWidth="1"/>
    <col min="531" max="566" width="0" style="40" hidden="1" customWidth="1"/>
    <col min="567" max="578" width="9.140625" style="40" customWidth="1"/>
    <col min="579" max="579" width="8.42578125" style="40" customWidth="1"/>
    <col min="580" max="591" width="8.7109375" style="40" customWidth="1"/>
    <col min="592" max="784" width="9.140625" style="40"/>
    <col min="785" max="785" width="6" style="40" customWidth="1"/>
    <col min="786" max="786" width="26.7109375" style="40" customWidth="1"/>
    <col min="787" max="822" width="0" style="40" hidden="1" customWidth="1"/>
    <col min="823" max="834" width="9.140625" style="40" customWidth="1"/>
    <col min="835" max="835" width="8.42578125" style="40" customWidth="1"/>
    <col min="836" max="847" width="8.7109375" style="40" customWidth="1"/>
    <col min="848" max="1040" width="9.140625" style="40"/>
    <col min="1041" max="1041" width="6" style="40" customWidth="1"/>
    <col min="1042" max="1042" width="26.7109375" style="40" customWidth="1"/>
    <col min="1043" max="1078" width="0" style="40" hidden="1" customWidth="1"/>
    <col min="1079" max="1090" width="9.140625" style="40" customWidth="1"/>
    <col min="1091" max="1091" width="8.42578125" style="40" customWidth="1"/>
    <col min="1092" max="1103" width="8.7109375" style="40" customWidth="1"/>
    <col min="1104" max="1296" width="9.140625" style="40"/>
    <col min="1297" max="1297" width="6" style="40" customWidth="1"/>
    <col min="1298" max="1298" width="26.7109375" style="40" customWidth="1"/>
    <col min="1299" max="1334" width="0" style="40" hidden="1" customWidth="1"/>
    <col min="1335" max="1346" width="9.140625" style="40" customWidth="1"/>
    <col min="1347" max="1347" width="8.42578125" style="40" customWidth="1"/>
    <col min="1348" max="1359" width="8.7109375" style="40" customWidth="1"/>
    <col min="1360" max="1552" width="9.140625" style="40"/>
    <col min="1553" max="1553" width="6" style="40" customWidth="1"/>
    <col min="1554" max="1554" width="26.7109375" style="40" customWidth="1"/>
    <col min="1555" max="1590" width="0" style="40" hidden="1" customWidth="1"/>
    <col min="1591" max="1602" width="9.140625" style="40" customWidth="1"/>
    <col min="1603" max="1603" width="8.42578125" style="40" customWidth="1"/>
    <col min="1604" max="1615" width="8.7109375" style="40" customWidth="1"/>
    <col min="1616" max="1808" width="9.140625" style="40"/>
    <col min="1809" max="1809" width="6" style="40" customWidth="1"/>
    <col min="1810" max="1810" width="26.7109375" style="40" customWidth="1"/>
    <col min="1811" max="1846" width="0" style="40" hidden="1" customWidth="1"/>
    <col min="1847" max="1858" width="9.140625" style="40" customWidth="1"/>
    <col min="1859" max="1859" width="8.42578125" style="40" customWidth="1"/>
    <col min="1860" max="1871" width="8.7109375" style="40" customWidth="1"/>
    <col min="1872" max="2064" width="9.140625" style="40"/>
    <col min="2065" max="2065" width="6" style="40" customWidth="1"/>
    <col min="2066" max="2066" width="26.7109375" style="40" customWidth="1"/>
    <col min="2067" max="2102" width="0" style="40" hidden="1" customWidth="1"/>
    <col min="2103" max="2114" width="9.140625" style="40" customWidth="1"/>
    <col min="2115" max="2115" width="8.42578125" style="40" customWidth="1"/>
    <col min="2116" max="2127" width="8.7109375" style="40" customWidth="1"/>
    <col min="2128" max="2320" width="9.140625" style="40"/>
    <col min="2321" max="2321" width="6" style="40" customWidth="1"/>
    <col min="2322" max="2322" width="26.7109375" style="40" customWidth="1"/>
    <col min="2323" max="2358" width="0" style="40" hidden="1" customWidth="1"/>
    <col min="2359" max="2370" width="9.140625" style="40" customWidth="1"/>
    <col min="2371" max="2371" width="8.42578125" style="40" customWidth="1"/>
    <col min="2372" max="2383" width="8.7109375" style="40" customWidth="1"/>
    <col min="2384" max="2576" width="9.140625" style="40"/>
    <col min="2577" max="2577" width="6" style="40" customWidth="1"/>
    <col min="2578" max="2578" width="26.7109375" style="40" customWidth="1"/>
    <col min="2579" max="2614" width="0" style="40" hidden="1" customWidth="1"/>
    <col min="2615" max="2626" width="9.140625" style="40" customWidth="1"/>
    <col min="2627" max="2627" width="8.42578125" style="40" customWidth="1"/>
    <col min="2628" max="2639" width="8.7109375" style="40" customWidth="1"/>
    <col min="2640" max="2832" width="9.140625" style="40"/>
    <col min="2833" max="2833" width="6" style="40" customWidth="1"/>
    <col min="2834" max="2834" width="26.7109375" style="40" customWidth="1"/>
    <col min="2835" max="2870" width="0" style="40" hidden="1" customWidth="1"/>
    <col min="2871" max="2882" width="9.140625" style="40" customWidth="1"/>
    <col min="2883" max="2883" width="8.42578125" style="40" customWidth="1"/>
    <col min="2884" max="2895" width="8.7109375" style="40" customWidth="1"/>
    <col min="2896" max="3088" width="9.140625" style="40"/>
    <col min="3089" max="3089" width="6" style="40" customWidth="1"/>
    <col min="3090" max="3090" width="26.7109375" style="40" customWidth="1"/>
    <col min="3091" max="3126" width="0" style="40" hidden="1" customWidth="1"/>
    <col min="3127" max="3138" width="9.140625" style="40" customWidth="1"/>
    <col min="3139" max="3139" width="8.42578125" style="40" customWidth="1"/>
    <col min="3140" max="3151" width="8.7109375" style="40" customWidth="1"/>
    <col min="3152" max="3344" width="9.140625" style="40"/>
    <col min="3345" max="3345" width="6" style="40" customWidth="1"/>
    <col min="3346" max="3346" width="26.7109375" style="40" customWidth="1"/>
    <col min="3347" max="3382" width="0" style="40" hidden="1" customWidth="1"/>
    <col min="3383" max="3394" width="9.140625" style="40" customWidth="1"/>
    <col min="3395" max="3395" width="8.42578125" style="40" customWidth="1"/>
    <col min="3396" max="3407" width="8.7109375" style="40" customWidth="1"/>
    <col min="3408" max="3600" width="9.140625" style="40"/>
    <col min="3601" max="3601" width="6" style="40" customWidth="1"/>
    <col min="3602" max="3602" width="26.7109375" style="40" customWidth="1"/>
    <col min="3603" max="3638" width="0" style="40" hidden="1" customWidth="1"/>
    <col min="3639" max="3650" width="9.140625" style="40" customWidth="1"/>
    <col min="3651" max="3651" width="8.42578125" style="40" customWidth="1"/>
    <col min="3652" max="3663" width="8.7109375" style="40" customWidth="1"/>
    <col min="3664" max="3856" width="9.140625" style="40"/>
    <col min="3857" max="3857" width="6" style="40" customWidth="1"/>
    <col min="3858" max="3858" width="26.7109375" style="40" customWidth="1"/>
    <col min="3859" max="3894" width="0" style="40" hidden="1" customWidth="1"/>
    <col min="3895" max="3906" width="9.140625" style="40" customWidth="1"/>
    <col min="3907" max="3907" width="8.42578125" style="40" customWidth="1"/>
    <col min="3908" max="3919" width="8.7109375" style="40" customWidth="1"/>
    <col min="3920" max="4112" width="9.140625" style="40"/>
    <col min="4113" max="4113" width="6" style="40" customWidth="1"/>
    <col min="4114" max="4114" width="26.7109375" style="40" customWidth="1"/>
    <col min="4115" max="4150" width="0" style="40" hidden="1" customWidth="1"/>
    <col min="4151" max="4162" width="9.140625" style="40" customWidth="1"/>
    <col min="4163" max="4163" width="8.42578125" style="40" customWidth="1"/>
    <col min="4164" max="4175" width="8.7109375" style="40" customWidth="1"/>
    <col min="4176" max="4368" width="9.140625" style="40"/>
    <col min="4369" max="4369" width="6" style="40" customWidth="1"/>
    <col min="4370" max="4370" width="26.7109375" style="40" customWidth="1"/>
    <col min="4371" max="4406" width="0" style="40" hidden="1" customWidth="1"/>
    <col min="4407" max="4418" width="9.140625" style="40" customWidth="1"/>
    <col min="4419" max="4419" width="8.42578125" style="40" customWidth="1"/>
    <col min="4420" max="4431" width="8.7109375" style="40" customWidth="1"/>
    <col min="4432" max="4624" width="9.140625" style="40"/>
    <col min="4625" max="4625" width="6" style="40" customWidth="1"/>
    <col min="4626" max="4626" width="26.7109375" style="40" customWidth="1"/>
    <col min="4627" max="4662" width="0" style="40" hidden="1" customWidth="1"/>
    <col min="4663" max="4674" width="9.140625" style="40" customWidth="1"/>
    <col min="4675" max="4675" width="8.42578125" style="40" customWidth="1"/>
    <col min="4676" max="4687" width="8.7109375" style="40" customWidth="1"/>
    <col min="4688" max="4880" width="9.140625" style="40"/>
    <col min="4881" max="4881" width="6" style="40" customWidth="1"/>
    <col min="4882" max="4882" width="26.7109375" style="40" customWidth="1"/>
    <col min="4883" max="4918" width="0" style="40" hidden="1" customWidth="1"/>
    <col min="4919" max="4930" width="9.140625" style="40" customWidth="1"/>
    <col min="4931" max="4931" width="8.42578125" style="40" customWidth="1"/>
    <col min="4932" max="4943" width="8.7109375" style="40" customWidth="1"/>
    <col min="4944" max="5136" width="9.140625" style="40"/>
    <col min="5137" max="5137" width="6" style="40" customWidth="1"/>
    <col min="5138" max="5138" width="26.7109375" style="40" customWidth="1"/>
    <col min="5139" max="5174" width="0" style="40" hidden="1" customWidth="1"/>
    <col min="5175" max="5186" width="9.140625" style="40" customWidth="1"/>
    <col min="5187" max="5187" width="8.42578125" style="40" customWidth="1"/>
    <col min="5188" max="5199" width="8.7109375" style="40" customWidth="1"/>
    <col min="5200" max="5392" width="9.140625" style="40"/>
    <col min="5393" max="5393" width="6" style="40" customWidth="1"/>
    <col min="5394" max="5394" width="26.7109375" style="40" customWidth="1"/>
    <col min="5395" max="5430" width="0" style="40" hidden="1" customWidth="1"/>
    <col min="5431" max="5442" width="9.140625" style="40" customWidth="1"/>
    <col min="5443" max="5443" width="8.42578125" style="40" customWidth="1"/>
    <col min="5444" max="5455" width="8.7109375" style="40" customWidth="1"/>
    <col min="5456" max="5648" width="9.140625" style="40"/>
    <col min="5649" max="5649" width="6" style="40" customWidth="1"/>
    <col min="5650" max="5650" width="26.7109375" style="40" customWidth="1"/>
    <col min="5651" max="5686" width="0" style="40" hidden="1" customWidth="1"/>
    <col min="5687" max="5698" width="9.140625" style="40" customWidth="1"/>
    <col min="5699" max="5699" width="8.42578125" style="40" customWidth="1"/>
    <col min="5700" max="5711" width="8.7109375" style="40" customWidth="1"/>
    <col min="5712" max="5904" width="9.140625" style="40"/>
    <col min="5905" max="5905" width="6" style="40" customWidth="1"/>
    <col min="5906" max="5906" width="26.7109375" style="40" customWidth="1"/>
    <col min="5907" max="5942" width="0" style="40" hidden="1" customWidth="1"/>
    <col min="5943" max="5954" width="9.140625" style="40" customWidth="1"/>
    <col min="5955" max="5955" width="8.42578125" style="40" customWidth="1"/>
    <col min="5956" max="5967" width="8.7109375" style="40" customWidth="1"/>
    <col min="5968" max="6160" width="9.140625" style="40"/>
    <col min="6161" max="6161" width="6" style="40" customWidth="1"/>
    <col min="6162" max="6162" width="26.7109375" style="40" customWidth="1"/>
    <col min="6163" max="6198" width="0" style="40" hidden="1" customWidth="1"/>
    <col min="6199" max="6210" width="9.140625" style="40" customWidth="1"/>
    <col min="6211" max="6211" width="8.42578125" style="40" customWidth="1"/>
    <col min="6212" max="6223" width="8.7109375" style="40" customWidth="1"/>
    <col min="6224" max="6416" width="9.140625" style="40"/>
    <col min="6417" max="6417" width="6" style="40" customWidth="1"/>
    <col min="6418" max="6418" width="26.7109375" style="40" customWidth="1"/>
    <col min="6419" max="6454" width="0" style="40" hidden="1" customWidth="1"/>
    <col min="6455" max="6466" width="9.140625" style="40" customWidth="1"/>
    <col min="6467" max="6467" width="8.42578125" style="40" customWidth="1"/>
    <col min="6468" max="6479" width="8.7109375" style="40" customWidth="1"/>
    <col min="6480" max="6672" width="9.140625" style="40"/>
    <col min="6673" max="6673" width="6" style="40" customWidth="1"/>
    <col min="6674" max="6674" width="26.7109375" style="40" customWidth="1"/>
    <col min="6675" max="6710" width="0" style="40" hidden="1" customWidth="1"/>
    <col min="6711" max="6722" width="9.140625" style="40" customWidth="1"/>
    <col min="6723" max="6723" width="8.42578125" style="40" customWidth="1"/>
    <col min="6724" max="6735" width="8.7109375" style="40" customWidth="1"/>
    <col min="6736" max="6928" width="9.140625" style="40"/>
    <col min="6929" max="6929" width="6" style="40" customWidth="1"/>
    <col min="6930" max="6930" width="26.7109375" style="40" customWidth="1"/>
    <col min="6931" max="6966" width="0" style="40" hidden="1" customWidth="1"/>
    <col min="6967" max="6978" width="9.140625" style="40" customWidth="1"/>
    <col min="6979" max="6979" width="8.42578125" style="40" customWidth="1"/>
    <col min="6980" max="6991" width="8.7109375" style="40" customWidth="1"/>
    <col min="6992" max="7184" width="9.140625" style="40"/>
    <col min="7185" max="7185" width="6" style="40" customWidth="1"/>
    <col min="7186" max="7186" width="26.7109375" style="40" customWidth="1"/>
    <col min="7187" max="7222" width="0" style="40" hidden="1" customWidth="1"/>
    <col min="7223" max="7234" width="9.140625" style="40" customWidth="1"/>
    <col min="7235" max="7235" width="8.42578125" style="40" customWidth="1"/>
    <col min="7236" max="7247" width="8.7109375" style="40" customWidth="1"/>
    <col min="7248" max="7440" width="9.140625" style="40"/>
    <col min="7441" max="7441" width="6" style="40" customWidth="1"/>
    <col min="7442" max="7442" width="26.7109375" style="40" customWidth="1"/>
    <col min="7443" max="7478" width="0" style="40" hidden="1" customWidth="1"/>
    <col min="7479" max="7490" width="9.140625" style="40" customWidth="1"/>
    <col min="7491" max="7491" width="8.42578125" style="40" customWidth="1"/>
    <col min="7492" max="7503" width="8.7109375" style="40" customWidth="1"/>
    <col min="7504" max="7696" width="9.140625" style="40"/>
    <col min="7697" max="7697" width="6" style="40" customWidth="1"/>
    <col min="7698" max="7698" width="26.7109375" style="40" customWidth="1"/>
    <col min="7699" max="7734" width="0" style="40" hidden="1" customWidth="1"/>
    <col min="7735" max="7746" width="9.140625" style="40" customWidth="1"/>
    <col min="7747" max="7747" width="8.42578125" style="40" customWidth="1"/>
    <col min="7748" max="7759" width="8.7109375" style="40" customWidth="1"/>
    <col min="7760" max="7952" width="9.140625" style="40"/>
    <col min="7953" max="7953" width="6" style="40" customWidth="1"/>
    <col min="7954" max="7954" width="26.7109375" style="40" customWidth="1"/>
    <col min="7955" max="7990" width="0" style="40" hidden="1" customWidth="1"/>
    <col min="7991" max="8002" width="9.140625" style="40" customWidth="1"/>
    <col min="8003" max="8003" width="8.42578125" style="40" customWidth="1"/>
    <col min="8004" max="8015" width="8.7109375" style="40" customWidth="1"/>
    <col min="8016" max="8208" width="9.140625" style="40"/>
    <col min="8209" max="8209" width="6" style="40" customWidth="1"/>
    <col min="8210" max="8210" width="26.7109375" style="40" customWidth="1"/>
    <col min="8211" max="8246" width="0" style="40" hidden="1" customWidth="1"/>
    <col min="8247" max="8258" width="9.140625" style="40" customWidth="1"/>
    <col min="8259" max="8259" width="8.42578125" style="40" customWidth="1"/>
    <col min="8260" max="8271" width="8.7109375" style="40" customWidth="1"/>
    <col min="8272" max="8464" width="9.140625" style="40"/>
    <col min="8465" max="8465" width="6" style="40" customWidth="1"/>
    <col min="8466" max="8466" width="26.7109375" style="40" customWidth="1"/>
    <col min="8467" max="8502" width="0" style="40" hidden="1" customWidth="1"/>
    <col min="8503" max="8514" width="9.140625" style="40" customWidth="1"/>
    <col min="8515" max="8515" width="8.42578125" style="40" customWidth="1"/>
    <col min="8516" max="8527" width="8.7109375" style="40" customWidth="1"/>
    <col min="8528" max="8720" width="9.140625" style="40"/>
    <col min="8721" max="8721" width="6" style="40" customWidth="1"/>
    <col min="8722" max="8722" width="26.7109375" style="40" customWidth="1"/>
    <col min="8723" max="8758" width="0" style="40" hidden="1" customWidth="1"/>
    <col min="8759" max="8770" width="9.140625" style="40" customWidth="1"/>
    <col min="8771" max="8771" width="8.42578125" style="40" customWidth="1"/>
    <col min="8772" max="8783" width="8.7109375" style="40" customWidth="1"/>
    <col min="8784" max="8976" width="9.140625" style="40"/>
    <col min="8977" max="8977" width="6" style="40" customWidth="1"/>
    <col min="8978" max="8978" width="26.7109375" style="40" customWidth="1"/>
    <col min="8979" max="9014" width="0" style="40" hidden="1" customWidth="1"/>
    <col min="9015" max="9026" width="9.140625" style="40" customWidth="1"/>
    <col min="9027" max="9027" width="8.42578125" style="40" customWidth="1"/>
    <col min="9028" max="9039" width="8.7109375" style="40" customWidth="1"/>
    <col min="9040" max="9232" width="9.140625" style="40"/>
    <col min="9233" max="9233" width="6" style="40" customWidth="1"/>
    <col min="9234" max="9234" width="26.7109375" style="40" customWidth="1"/>
    <col min="9235" max="9270" width="0" style="40" hidden="1" customWidth="1"/>
    <col min="9271" max="9282" width="9.140625" style="40" customWidth="1"/>
    <col min="9283" max="9283" width="8.42578125" style="40" customWidth="1"/>
    <col min="9284" max="9295" width="8.7109375" style="40" customWidth="1"/>
    <col min="9296" max="9488" width="9.140625" style="40"/>
    <col min="9489" max="9489" width="6" style="40" customWidth="1"/>
    <col min="9490" max="9490" width="26.7109375" style="40" customWidth="1"/>
    <col min="9491" max="9526" width="0" style="40" hidden="1" customWidth="1"/>
    <col min="9527" max="9538" width="9.140625" style="40" customWidth="1"/>
    <col min="9539" max="9539" width="8.42578125" style="40" customWidth="1"/>
    <col min="9540" max="9551" width="8.7109375" style="40" customWidth="1"/>
    <col min="9552" max="9744" width="9.140625" style="40"/>
    <col min="9745" max="9745" width="6" style="40" customWidth="1"/>
    <col min="9746" max="9746" width="26.7109375" style="40" customWidth="1"/>
    <col min="9747" max="9782" width="0" style="40" hidden="1" customWidth="1"/>
    <col min="9783" max="9794" width="9.140625" style="40" customWidth="1"/>
    <col min="9795" max="9795" width="8.42578125" style="40" customWidth="1"/>
    <col min="9796" max="9807" width="8.7109375" style="40" customWidth="1"/>
    <col min="9808" max="10000" width="9.140625" style="40"/>
    <col min="10001" max="10001" width="6" style="40" customWidth="1"/>
    <col min="10002" max="10002" width="26.7109375" style="40" customWidth="1"/>
    <col min="10003" max="10038" width="0" style="40" hidden="1" customWidth="1"/>
    <col min="10039" max="10050" width="9.140625" style="40" customWidth="1"/>
    <col min="10051" max="10051" width="8.42578125" style="40" customWidth="1"/>
    <col min="10052" max="10063" width="8.7109375" style="40" customWidth="1"/>
    <col min="10064" max="10256" width="9.140625" style="40"/>
    <col min="10257" max="10257" width="6" style="40" customWidth="1"/>
    <col min="10258" max="10258" width="26.7109375" style="40" customWidth="1"/>
    <col min="10259" max="10294" width="0" style="40" hidden="1" customWidth="1"/>
    <col min="10295" max="10306" width="9.140625" style="40" customWidth="1"/>
    <col min="10307" max="10307" width="8.42578125" style="40" customWidth="1"/>
    <col min="10308" max="10319" width="8.7109375" style="40" customWidth="1"/>
    <col min="10320" max="10512" width="9.140625" style="40"/>
    <col min="10513" max="10513" width="6" style="40" customWidth="1"/>
    <col min="10514" max="10514" width="26.7109375" style="40" customWidth="1"/>
    <col min="10515" max="10550" width="0" style="40" hidden="1" customWidth="1"/>
    <col min="10551" max="10562" width="9.140625" style="40" customWidth="1"/>
    <col min="10563" max="10563" width="8.42578125" style="40" customWidth="1"/>
    <col min="10564" max="10575" width="8.7109375" style="40" customWidth="1"/>
    <col min="10576" max="10768" width="9.140625" style="40"/>
    <col min="10769" max="10769" width="6" style="40" customWidth="1"/>
    <col min="10770" max="10770" width="26.7109375" style="40" customWidth="1"/>
    <col min="10771" max="10806" width="0" style="40" hidden="1" customWidth="1"/>
    <col min="10807" max="10818" width="9.140625" style="40" customWidth="1"/>
    <col min="10819" max="10819" width="8.42578125" style="40" customWidth="1"/>
    <col min="10820" max="10831" width="8.7109375" style="40" customWidth="1"/>
    <col min="10832" max="11024" width="9.140625" style="40"/>
    <col min="11025" max="11025" width="6" style="40" customWidth="1"/>
    <col min="11026" max="11026" width="26.7109375" style="40" customWidth="1"/>
    <col min="11027" max="11062" width="0" style="40" hidden="1" customWidth="1"/>
    <col min="11063" max="11074" width="9.140625" style="40" customWidth="1"/>
    <col min="11075" max="11075" width="8.42578125" style="40" customWidth="1"/>
    <col min="11076" max="11087" width="8.7109375" style="40" customWidth="1"/>
    <col min="11088" max="11280" width="9.140625" style="40"/>
    <col min="11281" max="11281" width="6" style="40" customWidth="1"/>
    <col min="11282" max="11282" width="26.7109375" style="40" customWidth="1"/>
    <col min="11283" max="11318" width="0" style="40" hidden="1" customWidth="1"/>
    <col min="11319" max="11330" width="9.140625" style="40" customWidth="1"/>
    <col min="11331" max="11331" width="8.42578125" style="40" customWidth="1"/>
    <col min="11332" max="11343" width="8.7109375" style="40" customWidth="1"/>
    <col min="11344" max="11536" width="9.140625" style="40"/>
    <col min="11537" max="11537" width="6" style="40" customWidth="1"/>
    <col min="11538" max="11538" width="26.7109375" style="40" customWidth="1"/>
    <col min="11539" max="11574" width="0" style="40" hidden="1" customWidth="1"/>
    <col min="11575" max="11586" width="9.140625" style="40" customWidth="1"/>
    <col min="11587" max="11587" width="8.42578125" style="40" customWidth="1"/>
    <col min="11588" max="11599" width="8.7109375" style="40" customWidth="1"/>
    <col min="11600" max="11792" width="9.140625" style="40"/>
    <col min="11793" max="11793" width="6" style="40" customWidth="1"/>
    <col min="11794" max="11794" width="26.7109375" style="40" customWidth="1"/>
    <col min="11795" max="11830" width="0" style="40" hidden="1" customWidth="1"/>
    <col min="11831" max="11842" width="9.140625" style="40" customWidth="1"/>
    <col min="11843" max="11843" width="8.42578125" style="40" customWidth="1"/>
    <col min="11844" max="11855" width="8.7109375" style="40" customWidth="1"/>
    <col min="11856" max="12048" width="9.140625" style="40"/>
    <col min="12049" max="12049" width="6" style="40" customWidth="1"/>
    <col min="12050" max="12050" width="26.7109375" style="40" customWidth="1"/>
    <col min="12051" max="12086" width="0" style="40" hidden="1" customWidth="1"/>
    <col min="12087" max="12098" width="9.140625" style="40" customWidth="1"/>
    <col min="12099" max="12099" width="8.42578125" style="40" customWidth="1"/>
    <col min="12100" max="12111" width="8.7109375" style="40" customWidth="1"/>
    <col min="12112" max="12304" width="9.140625" style="40"/>
    <col min="12305" max="12305" width="6" style="40" customWidth="1"/>
    <col min="12306" max="12306" width="26.7109375" style="40" customWidth="1"/>
    <col min="12307" max="12342" width="0" style="40" hidden="1" customWidth="1"/>
    <col min="12343" max="12354" width="9.140625" style="40" customWidth="1"/>
    <col min="12355" max="12355" width="8.42578125" style="40" customWidth="1"/>
    <col min="12356" max="12367" width="8.7109375" style="40" customWidth="1"/>
    <col min="12368" max="12560" width="9.140625" style="40"/>
    <col min="12561" max="12561" width="6" style="40" customWidth="1"/>
    <col min="12562" max="12562" width="26.7109375" style="40" customWidth="1"/>
    <col min="12563" max="12598" width="0" style="40" hidden="1" customWidth="1"/>
    <col min="12599" max="12610" width="9.140625" style="40" customWidth="1"/>
    <col min="12611" max="12611" width="8.42578125" style="40" customWidth="1"/>
    <col min="12612" max="12623" width="8.7109375" style="40" customWidth="1"/>
    <col min="12624" max="12816" width="9.140625" style="40"/>
    <col min="12817" max="12817" width="6" style="40" customWidth="1"/>
    <col min="12818" max="12818" width="26.7109375" style="40" customWidth="1"/>
    <col min="12819" max="12854" width="0" style="40" hidden="1" customWidth="1"/>
    <col min="12855" max="12866" width="9.140625" style="40" customWidth="1"/>
    <col min="12867" max="12867" width="8.42578125" style="40" customWidth="1"/>
    <col min="12868" max="12879" width="8.7109375" style="40" customWidth="1"/>
    <col min="12880" max="13072" width="9.140625" style="40"/>
    <col min="13073" max="13073" width="6" style="40" customWidth="1"/>
    <col min="13074" max="13074" width="26.7109375" style="40" customWidth="1"/>
    <col min="13075" max="13110" width="0" style="40" hidden="1" customWidth="1"/>
    <col min="13111" max="13122" width="9.140625" style="40" customWidth="1"/>
    <col min="13123" max="13123" width="8.42578125" style="40" customWidth="1"/>
    <col min="13124" max="13135" width="8.7109375" style="40" customWidth="1"/>
    <col min="13136" max="13328" width="9.140625" style="40"/>
    <col min="13329" max="13329" width="6" style="40" customWidth="1"/>
    <col min="13330" max="13330" width="26.7109375" style="40" customWidth="1"/>
    <col min="13331" max="13366" width="0" style="40" hidden="1" customWidth="1"/>
    <col min="13367" max="13378" width="9.140625" style="40" customWidth="1"/>
    <col min="13379" max="13379" width="8.42578125" style="40" customWidth="1"/>
    <col min="13380" max="13391" width="8.7109375" style="40" customWidth="1"/>
    <col min="13392" max="13584" width="9.140625" style="40"/>
    <col min="13585" max="13585" width="6" style="40" customWidth="1"/>
    <col min="13586" max="13586" width="26.7109375" style="40" customWidth="1"/>
    <col min="13587" max="13622" width="0" style="40" hidden="1" customWidth="1"/>
    <col min="13623" max="13634" width="9.140625" style="40" customWidth="1"/>
    <col min="13635" max="13635" width="8.42578125" style="40" customWidth="1"/>
    <col min="13636" max="13647" width="8.7109375" style="40" customWidth="1"/>
    <col min="13648" max="13840" width="9.140625" style="40"/>
    <col min="13841" max="13841" width="6" style="40" customWidth="1"/>
    <col min="13842" max="13842" width="26.7109375" style="40" customWidth="1"/>
    <col min="13843" max="13878" width="0" style="40" hidden="1" customWidth="1"/>
    <col min="13879" max="13890" width="9.140625" style="40" customWidth="1"/>
    <col min="13891" max="13891" width="8.42578125" style="40" customWidth="1"/>
    <col min="13892" max="13903" width="8.7109375" style="40" customWidth="1"/>
    <col min="13904" max="14096" width="9.140625" style="40"/>
    <col min="14097" max="14097" width="6" style="40" customWidth="1"/>
    <col min="14098" max="14098" width="26.7109375" style="40" customWidth="1"/>
    <col min="14099" max="14134" width="0" style="40" hidden="1" customWidth="1"/>
    <col min="14135" max="14146" width="9.140625" style="40" customWidth="1"/>
    <col min="14147" max="14147" width="8.42578125" style="40" customWidth="1"/>
    <col min="14148" max="14159" width="8.7109375" style="40" customWidth="1"/>
    <col min="14160" max="14352" width="9.140625" style="40"/>
    <col min="14353" max="14353" width="6" style="40" customWidth="1"/>
    <col min="14354" max="14354" width="26.7109375" style="40" customWidth="1"/>
    <col min="14355" max="14390" width="0" style="40" hidden="1" customWidth="1"/>
    <col min="14391" max="14402" width="9.140625" style="40" customWidth="1"/>
    <col min="14403" max="14403" width="8.42578125" style="40" customWidth="1"/>
    <col min="14404" max="14415" width="8.7109375" style="40" customWidth="1"/>
    <col min="14416" max="14608" width="9.140625" style="40"/>
    <col min="14609" max="14609" width="6" style="40" customWidth="1"/>
    <col min="14610" max="14610" width="26.7109375" style="40" customWidth="1"/>
    <col min="14611" max="14646" width="0" style="40" hidden="1" customWidth="1"/>
    <col min="14647" max="14658" width="9.140625" style="40" customWidth="1"/>
    <col min="14659" max="14659" width="8.42578125" style="40" customWidth="1"/>
    <col min="14660" max="14671" width="8.7109375" style="40" customWidth="1"/>
    <col min="14672" max="14864" width="9.140625" style="40"/>
    <col min="14865" max="14865" width="6" style="40" customWidth="1"/>
    <col min="14866" max="14866" width="26.7109375" style="40" customWidth="1"/>
    <col min="14867" max="14902" width="0" style="40" hidden="1" customWidth="1"/>
    <col min="14903" max="14914" width="9.140625" style="40" customWidth="1"/>
    <col min="14915" max="14915" width="8.42578125" style="40" customWidth="1"/>
    <col min="14916" max="14927" width="8.7109375" style="40" customWidth="1"/>
    <col min="14928" max="15120" width="9.140625" style="40"/>
    <col min="15121" max="15121" width="6" style="40" customWidth="1"/>
    <col min="15122" max="15122" width="26.7109375" style="40" customWidth="1"/>
    <col min="15123" max="15158" width="0" style="40" hidden="1" customWidth="1"/>
    <col min="15159" max="15170" width="9.140625" style="40" customWidth="1"/>
    <col min="15171" max="15171" width="8.42578125" style="40" customWidth="1"/>
    <col min="15172" max="15183" width="8.7109375" style="40" customWidth="1"/>
    <col min="15184" max="15376" width="9.140625" style="40"/>
    <col min="15377" max="15377" width="6" style="40" customWidth="1"/>
    <col min="15378" max="15378" width="26.7109375" style="40" customWidth="1"/>
    <col min="15379" max="15414" width="0" style="40" hidden="1" customWidth="1"/>
    <col min="15415" max="15426" width="9.140625" style="40" customWidth="1"/>
    <col min="15427" max="15427" width="8.42578125" style="40" customWidth="1"/>
    <col min="15428" max="15439" width="8.7109375" style="40" customWidth="1"/>
    <col min="15440" max="15632" width="9.140625" style="40"/>
    <col min="15633" max="15633" width="6" style="40" customWidth="1"/>
    <col min="15634" max="15634" width="26.7109375" style="40" customWidth="1"/>
    <col min="15635" max="15670" width="0" style="40" hidden="1" customWidth="1"/>
    <col min="15671" max="15682" width="9.140625" style="40" customWidth="1"/>
    <col min="15683" max="15683" width="8.42578125" style="40" customWidth="1"/>
    <col min="15684" max="15695" width="8.7109375" style="40" customWidth="1"/>
    <col min="15696" max="15888" width="9.140625" style="40"/>
    <col min="15889" max="15889" width="6" style="40" customWidth="1"/>
    <col min="15890" max="15890" width="26.7109375" style="40" customWidth="1"/>
    <col min="15891" max="15926" width="0" style="40" hidden="1" customWidth="1"/>
    <col min="15927" max="15938" width="9.140625" style="40" customWidth="1"/>
    <col min="15939" max="15939" width="8.42578125" style="40" customWidth="1"/>
    <col min="15940" max="15951" width="8.7109375" style="40" customWidth="1"/>
    <col min="15952" max="16144" width="9.140625" style="40"/>
    <col min="16145" max="16145" width="6" style="40" customWidth="1"/>
    <col min="16146" max="16146" width="26.7109375" style="40" customWidth="1"/>
    <col min="16147" max="16182" width="0" style="40" hidden="1" customWidth="1"/>
    <col min="16183" max="16194" width="9.140625" style="40" customWidth="1"/>
    <col min="16195" max="16195" width="8.42578125" style="40" customWidth="1"/>
    <col min="16196" max="16207" width="8.7109375" style="40" customWidth="1"/>
    <col min="16208" max="16384" width="9.140625" style="40"/>
  </cols>
  <sheetData>
    <row r="1" spans="1:82" ht="19.149999999999999" customHeight="1" x14ac:dyDescent="0.25">
      <c r="A1" s="221">
        <v>26</v>
      </c>
      <c r="B1" s="273" t="s">
        <v>64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82" ht="15" customHeight="1" x14ac:dyDescent="0.25">
      <c r="A2" s="265">
        <v>28</v>
      </c>
      <c r="B2" s="265"/>
      <c r="C2" s="266"/>
      <c r="D2" s="266"/>
      <c r="E2" s="266"/>
      <c r="F2" s="266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2" ht="19.899999999999999" customHeight="1" x14ac:dyDescent="0.25">
      <c r="A3" s="277" t="s">
        <v>0</v>
      </c>
      <c r="B3" s="279" t="s">
        <v>67</v>
      </c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1"/>
      <c r="AO3" s="282" t="s">
        <v>66</v>
      </c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  <c r="BI3" s="282"/>
      <c r="BJ3" s="282"/>
      <c r="BK3" s="282"/>
      <c r="BL3" s="282"/>
      <c r="BM3" s="282"/>
      <c r="BN3" s="282"/>
      <c r="BO3" s="282"/>
      <c r="BP3" s="282"/>
      <c r="BQ3" s="282"/>
      <c r="BR3" s="282"/>
      <c r="BS3" s="282"/>
      <c r="BT3" s="282"/>
      <c r="BU3" s="282"/>
      <c r="BV3" s="282"/>
      <c r="BW3" s="282"/>
      <c r="BX3" s="282"/>
      <c r="BY3" s="282"/>
      <c r="BZ3" s="282"/>
    </row>
    <row r="4" spans="1:82" s="80" customFormat="1" ht="12" x14ac:dyDescent="0.2">
      <c r="A4" s="278"/>
      <c r="B4" s="108" t="s">
        <v>55</v>
      </c>
      <c r="C4" s="108" t="s">
        <v>35</v>
      </c>
      <c r="D4" s="109" t="s">
        <v>36</v>
      </c>
      <c r="E4" s="109" t="s">
        <v>37</v>
      </c>
      <c r="F4" s="109" t="s">
        <v>38</v>
      </c>
      <c r="G4" s="109" t="s">
        <v>39</v>
      </c>
      <c r="H4" s="109" t="s">
        <v>40</v>
      </c>
      <c r="I4" s="109" t="s">
        <v>41</v>
      </c>
      <c r="J4" s="109" t="s">
        <v>42</v>
      </c>
      <c r="K4" s="109" t="s">
        <v>43</v>
      </c>
      <c r="L4" s="109" t="s">
        <v>44</v>
      </c>
      <c r="M4" s="109" t="s">
        <v>45</v>
      </c>
      <c r="N4" s="109" t="s">
        <v>34</v>
      </c>
      <c r="O4" s="109" t="s">
        <v>89</v>
      </c>
      <c r="P4" s="109" t="s">
        <v>103</v>
      </c>
      <c r="Q4" s="109" t="s">
        <v>104</v>
      </c>
      <c r="R4" s="109" t="s">
        <v>38</v>
      </c>
      <c r="S4" s="109" t="str">
        <f>Кр.ЮЛ.скв!$S$4</f>
        <v>май.21</v>
      </c>
      <c r="T4" s="109" t="s">
        <v>107</v>
      </c>
      <c r="U4" s="109" t="s">
        <v>108</v>
      </c>
      <c r="V4" s="109" t="s">
        <v>109</v>
      </c>
      <c r="W4" s="109" t="s">
        <v>111</v>
      </c>
      <c r="X4" s="109" t="s">
        <v>112</v>
      </c>
      <c r="Y4" s="109" t="s">
        <v>113</v>
      </c>
      <c r="Z4" s="109" t="s">
        <v>114</v>
      </c>
      <c r="AA4" s="109" t="s">
        <v>115</v>
      </c>
      <c r="AB4" s="109" t="s">
        <v>117</v>
      </c>
      <c r="AC4" s="109" t="s">
        <v>118</v>
      </c>
      <c r="AD4" s="109" t="s">
        <v>119</v>
      </c>
      <c r="AE4" s="109" t="s">
        <v>122</v>
      </c>
      <c r="AF4" s="109" t="s">
        <v>130</v>
      </c>
      <c r="AG4" s="109" t="s">
        <v>133</v>
      </c>
      <c r="AH4" s="109" t="s">
        <v>174</v>
      </c>
      <c r="AI4" s="109" t="s">
        <v>175</v>
      </c>
      <c r="AJ4" s="109" t="s">
        <v>176</v>
      </c>
      <c r="AK4" s="109" t="s">
        <v>177</v>
      </c>
      <c r="AL4" s="109" t="s">
        <v>184</v>
      </c>
      <c r="AM4" s="109" t="str">
        <f>Кр.ЮЛ.скв!AM4</f>
        <v>янв.23</v>
      </c>
      <c r="AO4" s="114" t="s">
        <v>55</v>
      </c>
      <c r="AP4" s="114" t="s">
        <v>35</v>
      </c>
      <c r="AQ4" s="114" t="s">
        <v>36</v>
      </c>
      <c r="AR4" s="114" t="s">
        <v>37</v>
      </c>
      <c r="AS4" s="114" t="s">
        <v>38</v>
      </c>
      <c r="AT4" s="114" t="s">
        <v>39</v>
      </c>
      <c r="AU4" s="114" t="s">
        <v>40</v>
      </c>
      <c r="AV4" s="114" t="s">
        <v>41</v>
      </c>
      <c r="AW4" s="114" t="s">
        <v>42</v>
      </c>
      <c r="AX4" s="114" t="s">
        <v>43</v>
      </c>
      <c r="AY4" s="114" t="s">
        <v>44</v>
      </c>
      <c r="AZ4" s="114" t="s">
        <v>45</v>
      </c>
      <c r="BA4" s="114" t="s">
        <v>34</v>
      </c>
      <c r="BB4" s="114" t="s">
        <v>89</v>
      </c>
      <c r="BC4" s="114" t="str">
        <f>КРЕДИТЫ!Q59</f>
        <v>фев.21</v>
      </c>
      <c r="BD4" s="114" t="str">
        <f>КРЕДИТЫ!R59</f>
        <v>мар.21</v>
      </c>
      <c r="BE4" s="114" t="str">
        <f>КРЕДИТЫ!S59</f>
        <v>апр.21</v>
      </c>
      <c r="BF4" s="114" t="str">
        <f>КРЕДИТЫ!T59</f>
        <v>май.21</v>
      </c>
      <c r="BG4" s="114" t="s">
        <v>107</v>
      </c>
      <c r="BH4" s="114" t="s">
        <v>108</v>
      </c>
      <c r="BI4" s="114" t="s">
        <v>109</v>
      </c>
      <c r="BJ4" s="114" t="s">
        <v>111</v>
      </c>
      <c r="BK4" s="114" t="s">
        <v>112</v>
      </c>
      <c r="BL4" s="114" t="s">
        <v>113</v>
      </c>
      <c r="BM4" s="114" t="s">
        <v>114</v>
      </c>
      <c r="BN4" s="114" t="s">
        <v>115</v>
      </c>
      <c r="BO4" s="114" t="s">
        <v>117</v>
      </c>
      <c r="BP4" s="114" t="s">
        <v>118</v>
      </c>
      <c r="BQ4" s="114" t="s">
        <v>119</v>
      </c>
      <c r="BR4" s="114" t="s">
        <v>122</v>
      </c>
      <c r="BS4" s="114" t="s">
        <v>130</v>
      </c>
      <c r="BT4" s="114" t="s">
        <v>133</v>
      </c>
      <c r="BU4" s="114" t="s">
        <v>174</v>
      </c>
      <c r="BV4" s="114" t="s">
        <v>175</v>
      </c>
      <c r="BW4" s="114" t="s">
        <v>176</v>
      </c>
      <c r="BX4" s="114" t="s">
        <v>177</v>
      </c>
      <c r="BY4" s="114" t="s">
        <v>184</v>
      </c>
      <c r="BZ4" s="114" t="str">
        <f>КРЕДИТЫ!AN59</f>
        <v>янв.23</v>
      </c>
    </row>
    <row r="5" spans="1:82" ht="15.75" x14ac:dyDescent="0.25">
      <c r="A5" s="51" t="s">
        <v>5</v>
      </c>
      <c r="B5" s="52">
        <v>10.945375630201401</v>
      </c>
      <c r="C5" s="52">
        <v>10.6757276439515</v>
      </c>
      <c r="D5" s="52">
        <v>11.513953112686</v>
      </c>
      <c r="E5" s="52">
        <v>11.3326498653021</v>
      </c>
      <c r="F5" s="52">
        <v>11.8994965824914</v>
      </c>
      <c r="G5" s="52">
        <v>11.594802630042301</v>
      </c>
      <c r="H5" s="52">
        <v>10.8803352782438</v>
      </c>
      <c r="I5" s="52">
        <v>10.4077445602623</v>
      </c>
      <c r="J5" s="52">
        <v>10.3450714117391</v>
      </c>
      <c r="K5" s="52">
        <v>10.3465789388662</v>
      </c>
      <c r="L5" s="52">
        <v>10.2364179630978</v>
      </c>
      <c r="M5" s="52">
        <v>10.5687970337419</v>
      </c>
      <c r="N5" s="52">
        <v>10.699397469549851</v>
      </c>
      <c r="O5" s="52">
        <v>10.794022554850329</v>
      </c>
      <c r="P5" s="52">
        <v>10.930084541753946</v>
      </c>
      <c r="Q5" s="185">
        <v>11.3653801405819</v>
      </c>
      <c r="R5" s="185">
        <v>11.724325942971184</v>
      </c>
      <c r="S5" s="185">
        <v>12.58636447082837</v>
      </c>
      <c r="T5" s="185">
        <v>12.496888551500389</v>
      </c>
      <c r="U5" s="185">
        <v>12.550509668379206</v>
      </c>
      <c r="V5" s="185">
        <v>13.243206358517483</v>
      </c>
      <c r="W5" s="185">
        <v>13.280153783840237</v>
      </c>
      <c r="X5" s="185">
        <v>13.264419244157825</v>
      </c>
      <c r="Y5" s="185">
        <v>13.073255837743444</v>
      </c>
      <c r="Z5" s="185">
        <v>13.220792122929137</v>
      </c>
      <c r="AA5" s="185">
        <v>13.327006171185056</v>
      </c>
      <c r="AB5" s="185">
        <v>13.54936398514791</v>
      </c>
      <c r="AC5" s="185">
        <v>13.978701003736193</v>
      </c>
      <c r="AD5" s="185">
        <v>15.395553035694036</v>
      </c>
      <c r="AE5" s="185">
        <v>15.696891299753132</v>
      </c>
      <c r="AF5" s="185">
        <v>15.9033071571147</v>
      </c>
      <c r="AG5" s="185">
        <v>16.71652837932908</v>
      </c>
      <c r="AH5" s="185">
        <v>16.690763008945826</v>
      </c>
      <c r="AI5" s="185">
        <v>16.291793986030353</v>
      </c>
      <c r="AJ5" s="185">
        <v>16.093597820667949</v>
      </c>
      <c r="AK5" s="185">
        <v>15.360948257906808</v>
      </c>
      <c r="AL5" s="185">
        <v>13.858073170321846</v>
      </c>
      <c r="AM5" s="185">
        <f>IFERROR(VLOOKUP(A5,Обнов[],$A$1,FALSE),"-")</f>
        <v>14.229221059739</v>
      </c>
      <c r="AO5" s="61" t="s">
        <v>56</v>
      </c>
      <c r="AP5" s="61">
        <v>1.99287768536569</v>
      </c>
      <c r="AQ5" s="61">
        <v>2.1040106380702901</v>
      </c>
      <c r="AR5" s="61">
        <v>2.2628947434261999</v>
      </c>
      <c r="AS5" s="61">
        <v>1.78541295538832</v>
      </c>
      <c r="AT5" s="61">
        <v>1.7524816588862</v>
      </c>
      <c r="AU5" s="61">
        <v>2.01558964926341</v>
      </c>
      <c r="AV5" s="61">
        <v>2.32416330622195</v>
      </c>
      <c r="AW5" s="61">
        <v>2.1558979178244799</v>
      </c>
      <c r="AX5" s="61">
        <v>2.29622031538055</v>
      </c>
      <c r="AY5" s="61">
        <v>1.9286100275104701</v>
      </c>
      <c r="AZ5" s="61">
        <v>2.08810219301101</v>
      </c>
      <c r="BA5" s="61">
        <v>1.8631023114085701</v>
      </c>
      <c r="BB5" s="61">
        <v>2.059513548232311</v>
      </c>
      <c r="BC5" s="61">
        <v>2.3283216143778693</v>
      </c>
      <c r="BD5" s="183">
        <v>2.7318609323996799</v>
      </c>
      <c r="BE5" s="183">
        <v>2.4276234936143268</v>
      </c>
      <c r="BF5" s="183">
        <v>1.764746235779755</v>
      </c>
      <c r="BG5" s="183">
        <v>1.9010939645884246</v>
      </c>
      <c r="BH5" s="183">
        <v>2.0974246740227596</v>
      </c>
      <c r="BI5" s="183">
        <v>2.1003599423174784</v>
      </c>
      <c r="BJ5" s="183">
        <v>2.0013820277856089</v>
      </c>
      <c r="BK5" s="183">
        <v>2.1386944296824919</v>
      </c>
      <c r="BL5" s="183">
        <v>2.0849640914690974</v>
      </c>
      <c r="BM5" s="183">
        <v>2.509813012214102</v>
      </c>
      <c r="BN5" s="183">
        <v>2.4170920568437486</v>
      </c>
      <c r="BO5" s="183">
        <v>2.3993093649098238</v>
      </c>
      <c r="BP5" s="183">
        <v>2.5768353153035664</v>
      </c>
      <c r="BQ5" s="183">
        <v>2.49378868467406</v>
      </c>
      <c r="BR5" s="183">
        <v>2.4986138288577089</v>
      </c>
      <c r="BS5" s="183">
        <v>2.5432089979346801</v>
      </c>
      <c r="BT5" s="183">
        <v>2.5973738170049541</v>
      </c>
      <c r="BU5" s="183">
        <v>2.4947451420535933</v>
      </c>
      <c r="BV5" s="183">
        <v>2.3225936039036821</v>
      </c>
      <c r="BW5" s="183">
        <v>2.2082716371989468</v>
      </c>
      <c r="BX5" s="183">
        <v>2.1820227909602776</v>
      </c>
      <c r="BY5" s="183">
        <v>2.2454622095971533</v>
      </c>
      <c r="BZ5" s="183">
        <f>IFERROR(VLOOKUP(A5,Обнов[],$A$2,FALSE),"-")</f>
        <v>2.2210409688051369</v>
      </c>
    </row>
    <row r="6" spans="1:82" ht="15.75" x14ac:dyDescent="0.25">
      <c r="A6" s="51" t="s">
        <v>6</v>
      </c>
      <c r="B6" s="52">
        <v>11.893884390300199</v>
      </c>
      <c r="C6" s="52">
        <v>12.021760400309001</v>
      </c>
      <c r="D6" s="52">
        <v>11.650080311911699</v>
      </c>
      <c r="E6" s="52">
        <v>10.9444793231145</v>
      </c>
      <c r="F6" s="52">
        <v>11.9199650671145</v>
      </c>
      <c r="G6" s="52">
        <v>11.6887846495753</v>
      </c>
      <c r="H6" s="52">
        <v>11.564334873692101</v>
      </c>
      <c r="I6" s="52">
        <v>11.313545958910099</v>
      </c>
      <c r="J6" s="52">
        <v>11.2404340538094</v>
      </c>
      <c r="K6" s="52">
        <v>11.0682866363755</v>
      </c>
      <c r="L6" s="52">
        <v>11.007248062749801</v>
      </c>
      <c r="M6" s="52">
        <v>11.0705089111809</v>
      </c>
      <c r="N6" s="52">
        <v>11.044967874652436</v>
      </c>
      <c r="O6" s="52">
        <v>11.05721792692931</v>
      </c>
      <c r="P6" s="52">
        <v>11.371428383498229</v>
      </c>
      <c r="Q6" s="185">
        <v>11.958739742730399</v>
      </c>
      <c r="R6" s="185">
        <v>12.702475063431821</v>
      </c>
      <c r="S6" s="185">
        <v>13.072513732179949</v>
      </c>
      <c r="T6" s="185">
        <v>13.338361244950699</v>
      </c>
      <c r="U6" s="185">
        <v>13.924361107640243</v>
      </c>
      <c r="V6" s="185">
        <v>14.049635605406847</v>
      </c>
      <c r="W6" s="185">
        <v>13.757014645043901</v>
      </c>
      <c r="X6" s="185">
        <v>13.451386953181848</v>
      </c>
      <c r="Y6" s="185">
        <v>13.93468161252121</v>
      </c>
      <c r="Z6" s="185">
        <v>13.780023281863924</v>
      </c>
      <c r="AA6" s="185">
        <v>14.435246077313604</v>
      </c>
      <c r="AB6" s="185">
        <v>14.072998451491365</v>
      </c>
      <c r="AC6" s="185">
        <v>16.021865881108372</v>
      </c>
      <c r="AD6" s="185">
        <v>16.06647253685906</v>
      </c>
      <c r="AE6" s="185">
        <v>16.309309497671993</v>
      </c>
      <c r="AF6" s="185">
        <v>16.359604399960698</v>
      </c>
      <c r="AG6" s="185">
        <v>16.519965222231331</v>
      </c>
      <c r="AH6" s="185">
        <v>17.34359041571285</v>
      </c>
      <c r="AI6" s="185">
        <v>17.315998851239453</v>
      </c>
      <c r="AJ6" s="185">
        <v>16.909491879544074</v>
      </c>
      <c r="AK6" s="185">
        <v>16.615273078145538</v>
      </c>
      <c r="AL6" s="185">
        <v>15.518193339537085</v>
      </c>
      <c r="AM6" s="185">
        <f>IFERROR(VLOOKUP(A6,Обнов[],$A$1,FALSE),"-")</f>
        <v>15.233127702840228</v>
      </c>
      <c r="AO6" s="61" t="s">
        <v>56</v>
      </c>
      <c r="AP6" s="61">
        <v>1.1722160983810499</v>
      </c>
      <c r="AQ6" s="61">
        <v>1.0765619131811399</v>
      </c>
      <c r="AR6" s="61">
        <v>1.076736120261</v>
      </c>
      <c r="AS6" s="61">
        <v>1.2372472577893601</v>
      </c>
      <c r="AT6" s="61">
        <v>1.1555511371676599</v>
      </c>
      <c r="AU6" s="61">
        <v>1.1413766791475199</v>
      </c>
      <c r="AV6" s="61">
        <v>1.0550682363197199</v>
      </c>
      <c r="AW6" s="61">
        <v>1.0199024016840501</v>
      </c>
      <c r="AX6" s="61">
        <v>1.08450870419741</v>
      </c>
      <c r="AY6" s="61">
        <v>1.1157636776672999</v>
      </c>
      <c r="AZ6" s="61">
        <v>1.11733406306823</v>
      </c>
      <c r="BA6" s="61">
        <v>1.0814141351315001</v>
      </c>
      <c r="BB6" s="61">
        <v>1.0664491182417097</v>
      </c>
      <c r="BC6" s="61">
        <v>1.0728944879766593</v>
      </c>
      <c r="BD6" s="183">
        <v>1.23485573125384</v>
      </c>
      <c r="BE6" s="183">
        <v>1.2291630154783568</v>
      </c>
      <c r="BF6" s="183">
        <v>1.0911750807336933</v>
      </c>
      <c r="BG6" s="183">
        <v>1.1829379374839053</v>
      </c>
      <c r="BH6" s="183">
        <v>1.1513710780769844</v>
      </c>
      <c r="BI6" s="183">
        <v>1.1205539297812595</v>
      </c>
      <c r="BJ6" s="183">
        <v>1.2037515667261938</v>
      </c>
      <c r="BK6" s="183">
        <v>1.1548263974879416</v>
      </c>
      <c r="BL6" s="183">
        <v>1.1417753565879478</v>
      </c>
      <c r="BM6" s="183">
        <v>1.19746422190479</v>
      </c>
      <c r="BN6" s="183">
        <v>1.0824026006032901</v>
      </c>
      <c r="BO6" s="183">
        <v>1.0962997124133567</v>
      </c>
      <c r="BP6" s="183">
        <v>1.085337945946824</v>
      </c>
      <c r="BQ6" s="183">
        <v>1.160412199424895</v>
      </c>
      <c r="BR6" s="183">
        <v>1.1944988184165017</v>
      </c>
      <c r="BS6" s="183">
        <v>1.1078437273002899</v>
      </c>
      <c r="BT6" s="183">
        <v>1.0345711711158669</v>
      </c>
      <c r="BU6" s="183">
        <v>1.1296790575565858</v>
      </c>
      <c r="BV6" s="183">
        <v>1.1496449604567585</v>
      </c>
      <c r="BW6" s="183">
        <v>1.0996731639625277</v>
      </c>
      <c r="BX6" s="183" t="s">
        <v>56</v>
      </c>
      <c r="BY6" s="183" t="s">
        <v>56</v>
      </c>
      <c r="BZ6" s="183" t="str">
        <f>IFERROR(VLOOKUP(A6,Обнов[],$A$2,FALSE),"-")</f>
        <v>-</v>
      </c>
    </row>
    <row r="7" spans="1:82" ht="15.75" x14ac:dyDescent="0.25">
      <c r="A7" s="51" t="s">
        <v>8</v>
      </c>
      <c r="B7" s="52">
        <v>12.8809313399027</v>
      </c>
      <c r="C7" s="52">
        <v>12.418084937449599</v>
      </c>
      <c r="D7" s="52">
        <v>11.792019523237</v>
      </c>
      <c r="E7" s="52">
        <v>12.1446932588967</v>
      </c>
      <c r="F7" s="52">
        <v>13.701000801053301</v>
      </c>
      <c r="G7" s="52">
        <v>13.8320898616357</v>
      </c>
      <c r="H7" s="52">
        <v>13.5690185659093</v>
      </c>
      <c r="I7" s="52">
        <v>13.3666532651986</v>
      </c>
      <c r="J7" s="52">
        <v>13.483002631512401</v>
      </c>
      <c r="K7" s="52">
        <v>12.899099778474699</v>
      </c>
      <c r="L7" s="52">
        <v>12.0777851852566</v>
      </c>
      <c r="M7" s="52">
        <v>12.1081138098795</v>
      </c>
      <c r="N7" s="52">
        <v>12.315579128521209</v>
      </c>
      <c r="O7" s="52">
        <v>12.531109089236313</v>
      </c>
      <c r="P7" s="52">
        <v>12.667142574268892</v>
      </c>
      <c r="Q7" s="185">
        <v>14.4889579612893</v>
      </c>
      <c r="R7" s="185">
        <v>15.8270737410355</v>
      </c>
      <c r="S7" s="185">
        <v>15.798573343777129</v>
      </c>
      <c r="T7" s="185">
        <v>16.569114295335041</v>
      </c>
      <c r="U7" s="185">
        <v>17.086395175823171</v>
      </c>
      <c r="V7" s="185">
        <v>17.726736343607268</v>
      </c>
      <c r="W7" s="185">
        <v>17.487517665123708</v>
      </c>
      <c r="X7" s="185">
        <v>16.879108557000091</v>
      </c>
      <c r="Y7" s="185">
        <v>17.107789007669794</v>
      </c>
      <c r="Z7" s="185">
        <v>16.753290753580245</v>
      </c>
      <c r="AA7" s="185">
        <v>16.848194766200002</v>
      </c>
      <c r="AB7" s="185">
        <v>16.402736167273446</v>
      </c>
      <c r="AC7" s="185">
        <v>13.589639347331422</v>
      </c>
      <c r="AD7" s="185">
        <v>13.303037494332088</v>
      </c>
      <c r="AE7" s="185">
        <v>13.520308946027731</v>
      </c>
      <c r="AF7" s="185">
        <v>13.938025776695399</v>
      </c>
      <c r="AG7" s="185">
        <v>15.549533509008668</v>
      </c>
      <c r="AH7" s="185">
        <v>14.998797936384506</v>
      </c>
      <c r="AI7" s="185">
        <v>15.133145408553029</v>
      </c>
      <c r="AJ7" s="185">
        <v>14.726473151662296</v>
      </c>
      <c r="AK7" s="185">
        <v>13.422304200092364</v>
      </c>
      <c r="AL7" s="185">
        <v>13.547085226398083</v>
      </c>
      <c r="AM7" s="185">
        <f>IFERROR(VLOOKUP(A7,Обнов[],$A$1,FALSE),"-")</f>
        <v>9.5125943191663627</v>
      </c>
      <c r="AO7" s="61" t="s">
        <v>56</v>
      </c>
      <c r="AP7" s="61" t="s">
        <v>56</v>
      </c>
      <c r="AQ7" s="61" t="s">
        <v>56</v>
      </c>
      <c r="AR7" s="61" t="s">
        <v>56</v>
      </c>
      <c r="AS7" s="61" t="s">
        <v>56</v>
      </c>
      <c r="AT7" s="61" t="s">
        <v>56</v>
      </c>
      <c r="AU7" s="61" t="s">
        <v>56</v>
      </c>
      <c r="AV7" s="61" t="s">
        <v>56</v>
      </c>
      <c r="AW7" s="61" t="s">
        <v>56</v>
      </c>
      <c r="AX7" s="61" t="s">
        <v>56</v>
      </c>
      <c r="AY7" s="61" t="s">
        <v>56</v>
      </c>
      <c r="AZ7" s="61" t="s">
        <v>56</v>
      </c>
      <c r="BA7" s="61" t="s">
        <v>56</v>
      </c>
      <c r="BB7" s="61" t="s">
        <v>56</v>
      </c>
      <c r="BC7" s="61" t="s">
        <v>56</v>
      </c>
      <c r="BD7" s="183" t="s">
        <v>56</v>
      </c>
      <c r="BE7" s="183" t="s">
        <v>56</v>
      </c>
      <c r="BF7" s="183" t="s">
        <v>56</v>
      </c>
      <c r="BG7" s="183" t="s">
        <v>56</v>
      </c>
      <c r="BH7" s="183" t="s">
        <v>56</v>
      </c>
      <c r="BI7" s="183" t="s">
        <v>56</v>
      </c>
      <c r="BJ7" s="183" t="s">
        <v>56</v>
      </c>
      <c r="BK7" s="183" t="s">
        <v>56</v>
      </c>
      <c r="BL7" s="183" t="s">
        <v>56</v>
      </c>
      <c r="BM7" s="183" t="s">
        <v>56</v>
      </c>
      <c r="BN7" s="183" t="s">
        <v>56</v>
      </c>
      <c r="BO7" s="183" t="s">
        <v>56</v>
      </c>
      <c r="BP7" s="183" t="s">
        <v>56</v>
      </c>
      <c r="BQ7" s="183" t="s">
        <v>56</v>
      </c>
      <c r="BR7" s="183" t="s">
        <v>56</v>
      </c>
      <c r="BS7" s="183" t="s">
        <v>56</v>
      </c>
      <c r="BT7" s="183" t="s">
        <v>56</v>
      </c>
      <c r="BU7" s="183" t="s">
        <v>56</v>
      </c>
      <c r="BV7" s="183" t="s">
        <v>56</v>
      </c>
      <c r="BW7" s="183" t="s">
        <v>56</v>
      </c>
      <c r="BX7" s="183" t="s">
        <v>56</v>
      </c>
      <c r="BY7" s="183" t="s">
        <v>56</v>
      </c>
      <c r="BZ7" s="183" t="str">
        <f>IFERROR(VLOOKUP(A7,Обнов[],$A$2,FALSE),"-")</f>
        <v>-</v>
      </c>
    </row>
    <row r="8" spans="1:82" ht="15.75" x14ac:dyDescent="0.25">
      <c r="A8" s="51" t="s">
        <v>9</v>
      </c>
      <c r="B8" s="52">
        <v>8.2640748135200397</v>
      </c>
      <c r="C8" s="52">
        <v>9.4268358684372693</v>
      </c>
      <c r="D8" s="52">
        <v>12.3819982781857</v>
      </c>
      <c r="E8" s="52">
        <v>12.5127242846158</v>
      </c>
      <c r="F8" s="52">
        <v>13.8681433591735</v>
      </c>
      <c r="G8" s="52">
        <v>12.9990863269343</v>
      </c>
      <c r="H8" s="52">
        <v>12.2685603308508</v>
      </c>
      <c r="I8" s="52">
        <v>12.134478159092501</v>
      </c>
      <c r="J8" s="52">
        <v>13.424371672514599</v>
      </c>
      <c r="K8" s="52">
        <v>13.3367801730836</v>
      </c>
      <c r="L8" s="52">
        <v>13.3177239780957</v>
      </c>
      <c r="M8" s="52">
        <v>12.584291338376399</v>
      </c>
      <c r="N8" s="52">
        <v>12.174203787480547</v>
      </c>
      <c r="O8" s="52">
        <v>12.671665272188656</v>
      </c>
      <c r="P8" s="52">
        <v>13.514191209826379</v>
      </c>
      <c r="Q8" s="185">
        <v>13.9868731957216</v>
      </c>
      <c r="R8" s="185">
        <v>14.038904166981466</v>
      </c>
      <c r="S8" s="185">
        <v>13.876329363916035</v>
      </c>
      <c r="T8" s="185">
        <v>13.946305523063526</v>
      </c>
      <c r="U8" s="185">
        <v>15.225248826414955</v>
      </c>
      <c r="V8" s="185">
        <v>14.964854451368232</v>
      </c>
      <c r="W8" s="185">
        <v>15.053656974075828</v>
      </c>
      <c r="X8" s="185">
        <v>15.81595002244342</v>
      </c>
      <c r="Y8" s="185">
        <v>16.342783448083367</v>
      </c>
      <c r="Z8" s="185">
        <v>16.454136063234415</v>
      </c>
      <c r="AA8" s="185">
        <v>17.095079065736634</v>
      </c>
      <c r="AB8" s="185">
        <v>16.916039547928129</v>
      </c>
      <c r="AC8" s="185">
        <v>15.783336010865643</v>
      </c>
      <c r="AD8" s="185">
        <v>20.733214894212949</v>
      </c>
      <c r="AE8" s="185">
        <v>17.651977752939704</v>
      </c>
      <c r="AF8" s="185">
        <v>19.349275704122299</v>
      </c>
      <c r="AG8" s="185">
        <v>20.35297150242295</v>
      </c>
      <c r="AH8" s="185">
        <v>20.031689311762602</v>
      </c>
      <c r="AI8" s="185">
        <v>19.099368925017757</v>
      </c>
      <c r="AJ8" s="185">
        <v>16.019740901549806</v>
      </c>
      <c r="AK8" s="185">
        <v>14.818737859831735</v>
      </c>
      <c r="AL8" s="185">
        <v>14.137731239900809</v>
      </c>
      <c r="AM8" s="185">
        <f>IFERROR(VLOOKUP(A8,Обнов[],$A$1,FALSE),"-")</f>
        <v>14.751932213270161</v>
      </c>
      <c r="AO8" s="61" t="s">
        <v>56</v>
      </c>
      <c r="AP8" s="61" t="s">
        <v>56</v>
      </c>
      <c r="AQ8" s="61" t="s">
        <v>56</v>
      </c>
      <c r="AR8" s="61" t="s">
        <v>56</v>
      </c>
      <c r="AS8" s="61" t="s">
        <v>56</v>
      </c>
      <c r="AT8" s="61" t="s">
        <v>56</v>
      </c>
      <c r="AU8" s="61" t="s">
        <v>56</v>
      </c>
      <c r="AV8" s="61" t="s">
        <v>56</v>
      </c>
      <c r="AW8" s="61" t="s">
        <v>56</v>
      </c>
      <c r="AX8" s="61" t="s">
        <v>56</v>
      </c>
      <c r="AY8" s="61" t="s">
        <v>56</v>
      </c>
      <c r="AZ8" s="61" t="s">
        <v>56</v>
      </c>
      <c r="BA8" s="61" t="s">
        <v>56</v>
      </c>
      <c r="BB8" s="61" t="s">
        <v>56</v>
      </c>
      <c r="BC8" s="61" t="s">
        <v>56</v>
      </c>
      <c r="BD8" s="183" t="s">
        <v>56</v>
      </c>
      <c r="BE8" s="183" t="s">
        <v>56</v>
      </c>
      <c r="BF8" s="183" t="s">
        <v>56</v>
      </c>
      <c r="BG8" s="183" t="s">
        <v>56</v>
      </c>
      <c r="BH8" s="183" t="s">
        <v>56</v>
      </c>
      <c r="BI8" s="183" t="s">
        <v>56</v>
      </c>
      <c r="BJ8" s="183" t="s">
        <v>56</v>
      </c>
      <c r="BK8" s="183" t="s">
        <v>56</v>
      </c>
      <c r="BL8" s="183" t="s">
        <v>56</v>
      </c>
      <c r="BM8" s="183" t="s">
        <v>56</v>
      </c>
      <c r="BN8" s="183" t="s">
        <v>56</v>
      </c>
      <c r="BO8" s="183" t="s">
        <v>56</v>
      </c>
      <c r="BP8" s="183" t="s">
        <v>56</v>
      </c>
      <c r="BQ8" s="183" t="s">
        <v>56</v>
      </c>
      <c r="BR8" s="183" t="s">
        <v>56</v>
      </c>
      <c r="BS8" s="183" t="s">
        <v>56</v>
      </c>
      <c r="BT8" s="183" t="s">
        <v>56</v>
      </c>
      <c r="BU8" s="183" t="s">
        <v>56</v>
      </c>
      <c r="BV8" s="183" t="s">
        <v>56</v>
      </c>
      <c r="BW8" s="183" t="s">
        <v>56</v>
      </c>
      <c r="BX8" s="183" t="s">
        <v>56</v>
      </c>
      <c r="BY8" s="183" t="s">
        <v>56</v>
      </c>
      <c r="BZ8" s="183" t="str">
        <f>IFERROR(VLOOKUP(A8,Обнов[],$A$2,FALSE),"-")</f>
        <v>-</v>
      </c>
    </row>
    <row r="9" spans="1:82" ht="15.75" x14ac:dyDescent="0.25">
      <c r="A9" s="51" t="s">
        <v>110</v>
      </c>
      <c r="B9" s="52">
        <v>11.5480110416953</v>
      </c>
      <c r="C9" s="52">
        <v>9.9066470469839292</v>
      </c>
      <c r="D9" s="52">
        <v>9.5178867886169591</v>
      </c>
      <c r="E9" s="52">
        <v>9.5507505392396101</v>
      </c>
      <c r="F9" s="52">
        <v>9.1652785008891495</v>
      </c>
      <c r="G9" s="52">
        <v>9.2685484257912005</v>
      </c>
      <c r="H9" s="52">
        <v>9.5942391347442992</v>
      </c>
      <c r="I9" s="52">
        <v>9.7270753249134394</v>
      </c>
      <c r="J9" s="52">
        <v>9.4145949155325894</v>
      </c>
      <c r="K9" s="52">
        <v>7.8702202502200196</v>
      </c>
      <c r="L9" s="52">
        <v>7.8728564470159004</v>
      </c>
      <c r="M9" s="52">
        <v>8.7736722280929609</v>
      </c>
      <c r="N9" s="52">
        <v>8.6818358624512904</v>
      </c>
      <c r="O9" s="52">
        <v>9.154150656323365</v>
      </c>
      <c r="P9" s="52">
        <v>10.336834215154223</v>
      </c>
      <c r="Q9" s="185">
        <v>10.7985880638961</v>
      </c>
      <c r="R9" s="185">
        <v>10.813870150073637</v>
      </c>
      <c r="S9" s="185">
        <v>10.271324505050595</v>
      </c>
      <c r="T9" s="185">
        <v>10.363556818348952</v>
      </c>
      <c r="U9" s="185">
        <v>11.209801266684263</v>
      </c>
      <c r="V9" s="185">
        <v>12.298830822150723</v>
      </c>
      <c r="W9" s="185">
        <v>11.24503867127793</v>
      </c>
      <c r="X9" s="185">
        <v>11.536064907125525</v>
      </c>
      <c r="Y9" s="185">
        <v>11.634199805023094</v>
      </c>
      <c r="Z9" s="185">
        <v>11.663224365395559</v>
      </c>
      <c r="AA9" s="185">
        <v>11.406133072965959</v>
      </c>
      <c r="AB9" s="185">
        <v>11.303567955038924</v>
      </c>
      <c r="AC9" s="185">
        <v>10.38403047272311</v>
      </c>
      <c r="AD9" s="185">
        <v>10.621724060602467</v>
      </c>
      <c r="AE9" s="185">
        <v>10.821308913449766</v>
      </c>
      <c r="AF9" s="185">
        <v>13.499927342740399</v>
      </c>
      <c r="AG9" s="185">
        <v>13.921309178540994</v>
      </c>
      <c r="AH9" s="185">
        <v>13.807299745883162</v>
      </c>
      <c r="AI9" s="185">
        <v>11.611446608861989</v>
      </c>
      <c r="AJ9" s="185">
        <v>12.034087843187265</v>
      </c>
      <c r="AK9" s="185">
        <v>12.415385610315161</v>
      </c>
      <c r="AL9" s="185">
        <v>12.408802759279355</v>
      </c>
      <c r="AM9" s="185">
        <f>IFERROR(VLOOKUP(A9,Обнов[],$A$1,FALSE),"-")</f>
        <v>12.018562308709926</v>
      </c>
      <c r="AO9" s="61" t="s">
        <v>56</v>
      </c>
      <c r="AP9" s="61" t="s">
        <v>56</v>
      </c>
      <c r="AQ9" s="61" t="s">
        <v>56</v>
      </c>
      <c r="AR9" s="61" t="s">
        <v>56</v>
      </c>
      <c r="AS9" s="61" t="s">
        <v>56</v>
      </c>
      <c r="AT9" s="61" t="s">
        <v>56</v>
      </c>
      <c r="AU9" s="61" t="s">
        <v>56</v>
      </c>
      <c r="AV9" s="61" t="s">
        <v>56</v>
      </c>
      <c r="AW9" s="61" t="s">
        <v>56</v>
      </c>
      <c r="AX9" s="61" t="s">
        <v>56</v>
      </c>
      <c r="AY9" s="61" t="s">
        <v>56</v>
      </c>
      <c r="AZ9" s="61" t="s">
        <v>56</v>
      </c>
      <c r="BA9" s="61" t="s">
        <v>56</v>
      </c>
      <c r="BB9" s="61" t="s">
        <v>56</v>
      </c>
      <c r="BC9" s="61" t="s">
        <v>56</v>
      </c>
      <c r="BD9" s="183" t="s">
        <v>56</v>
      </c>
      <c r="BE9" s="183" t="s">
        <v>56</v>
      </c>
      <c r="BF9" s="183" t="s">
        <v>56</v>
      </c>
      <c r="BG9" s="183" t="s">
        <v>56</v>
      </c>
      <c r="BH9" s="183" t="s">
        <v>56</v>
      </c>
      <c r="BI9" s="183" t="s">
        <v>56</v>
      </c>
      <c r="BJ9" s="183" t="s">
        <v>56</v>
      </c>
      <c r="BK9" s="183" t="s">
        <v>56</v>
      </c>
      <c r="BL9" s="183" t="s">
        <v>56</v>
      </c>
      <c r="BM9" s="183" t="s">
        <v>56</v>
      </c>
      <c r="BN9" s="183" t="s">
        <v>56</v>
      </c>
      <c r="BO9" s="183" t="s">
        <v>56</v>
      </c>
      <c r="BP9" s="183" t="s">
        <v>56</v>
      </c>
      <c r="BQ9" s="183" t="s">
        <v>56</v>
      </c>
      <c r="BR9" s="183" t="s">
        <v>56</v>
      </c>
      <c r="BS9" s="183" t="s">
        <v>56</v>
      </c>
      <c r="BT9" s="183" t="s">
        <v>56</v>
      </c>
      <c r="BU9" s="183" t="s">
        <v>56</v>
      </c>
      <c r="BV9" s="183" t="s">
        <v>56</v>
      </c>
      <c r="BW9" s="183" t="s">
        <v>56</v>
      </c>
      <c r="BX9" s="183" t="s">
        <v>56</v>
      </c>
      <c r="BY9" s="183" t="s">
        <v>56</v>
      </c>
      <c r="BZ9" s="183" t="str">
        <f>IFERROR(VLOOKUP(A9,Обнов[],$A$2,FALSE),"-")</f>
        <v>-</v>
      </c>
    </row>
    <row r="10" spans="1:82" ht="15.75" x14ac:dyDescent="0.25">
      <c r="A10" s="51" t="s">
        <v>10</v>
      </c>
      <c r="B10" s="52">
        <v>10.076475177099599</v>
      </c>
      <c r="C10" s="52">
        <v>9.7767046002071005</v>
      </c>
      <c r="D10" s="52">
        <v>11.2091856077093</v>
      </c>
      <c r="E10" s="52">
        <v>11.117947754070901</v>
      </c>
      <c r="F10" s="52">
        <v>11.688545316351</v>
      </c>
      <c r="G10" s="52">
        <v>11.985564939705201</v>
      </c>
      <c r="H10" s="52">
        <v>12.0112273852274</v>
      </c>
      <c r="I10" s="52">
        <v>12.0307467280882</v>
      </c>
      <c r="J10" s="52">
        <v>12.052610011993099</v>
      </c>
      <c r="K10" s="52">
        <v>11.167333317529099</v>
      </c>
      <c r="L10" s="52">
        <v>10.3128639943812</v>
      </c>
      <c r="M10" s="52">
        <v>9.6588925518880497</v>
      </c>
      <c r="N10" s="52">
        <v>9.9474050335640545</v>
      </c>
      <c r="O10" s="52">
        <v>9.2160235011069176</v>
      </c>
      <c r="P10" s="52">
        <v>8.3636950799767202</v>
      </c>
      <c r="Q10" s="185">
        <v>11.118667570753599</v>
      </c>
      <c r="R10" s="185">
        <v>11.990195382993319</v>
      </c>
      <c r="S10" s="185">
        <v>12.360211990445984</v>
      </c>
      <c r="T10" s="185">
        <v>12.56493339590317</v>
      </c>
      <c r="U10" s="185">
        <v>12.6125913431912</v>
      </c>
      <c r="V10" s="185">
        <v>13.091630121374518</v>
      </c>
      <c r="W10" s="185">
        <v>12.768883903432274</v>
      </c>
      <c r="X10" s="185">
        <v>12.580905053147903</v>
      </c>
      <c r="Y10" s="185">
        <v>12.574998243329492</v>
      </c>
      <c r="Z10" s="185">
        <v>12.580070996969541</v>
      </c>
      <c r="AA10" s="185">
        <v>12.515653652448744</v>
      </c>
      <c r="AB10" s="185">
        <v>12.559488157254277</v>
      </c>
      <c r="AC10" s="185">
        <v>13.848252810317717</v>
      </c>
      <c r="AD10" s="185">
        <v>13.598734806613782</v>
      </c>
      <c r="AE10" s="185">
        <v>13.865821960974653</v>
      </c>
      <c r="AF10" s="185">
        <v>16.508610274212501</v>
      </c>
      <c r="AG10" s="185">
        <v>15.873874120846894</v>
      </c>
      <c r="AH10" s="185">
        <v>15.227192469353163</v>
      </c>
      <c r="AI10" s="185">
        <v>14.95114168844294</v>
      </c>
      <c r="AJ10" s="185">
        <v>15.157394054151752</v>
      </c>
      <c r="AK10" s="185">
        <v>13.299910272351873</v>
      </c>
      <c r="AL10" s="185">
        <v>13.268589703909322</v>
      </c>
      <c r="AM10" s="185">
        <f>IFERROR(VLOOKUP(A10,Обнов[],$A$1,FALSE),"-")</f>
        <v>12.729852797205458</v>
      </c>
      <c r="AN10" s="42"/>
      <c r="AO10" s="61" t="s">
        <v>56</v>
      </c>
      <c r="AP10" s="61" t="s">
        <v>56</v>
      </c>
      <c r="AQ10" s="61" t="s">
        <v>56</v>
      </c>
      <c r="AR10" s="61" t="s">
        <v>56</v>
      </c>
      <c r="AS10" s="61" t="s">
        <v>56</v>
      </c>
      <c r="AT10" s="61" t="s">
        <v>56</v>
      </c>
      <c r="AU10" s="61" t="s">
        <v>56</v>
      </c>
      <c r="AV10" s="61" t="s">
        <v>56</v>
      </c>
      <c r="AW10" s="61" t="s">
        <v>56</v>
      </c>
      <c r="AX10" s="61" t="s">
        <v>56</v>
      </c>
      <c r="AY10" s="61" t="s">
        <v>56</v>
      </c>
      <c r="AZ10" s="61" t="s">
        <v>56</v>
      </c>
      <c r="BA10" s="61" t="s">
        <v>56</v>
      </c>
      <c r="BB10" s="61" t="s">
        <v>56</v>
      </c>
      <c r="BC10" s="61" t="s">
        <v>56</v>
      </c>
      <c r="BD10" s="183" t="s">
        <v>56</v>
      </c>
      <c r="BE10" s="183" t="s">
        <v>56</v>
      </c>
      <c r="BF10" s="183" t="s">
        <v>56</v>
      </c>
      <c r="BG10" s="183" t="s">
        <v>56</v>
      </c>
      <c r="BH10" s="183" t="s">
        <v>56</v>
      </c>
      <c r="BI10" s="183" t="s">
        <v>56</v>
      </c>
      <c r="BJ10" s="183" t="s">
        <v>56</v>
      </c>
      <c r="BK10" s="183" t="s">
        <v>56</v>
      </c>
      <c r="BL10" s="183" t="s">
        <v>56</v>
      </c>
      <c r="BM10" s="183" t="s">
        <v>56</v>
      </c>
      <c r="BN10" s="183" t="s">
        <v>56</v>
      </c>
      <c r="BO10" s="183" t="s">
        <v>56</v>
      </c>
      <c r="BP10" s="183" t="s">
        <v>56</v>
      </c>
      <c r="BQ10" s="183" t="s">
        <v>56</v>
      </c>
      <c r="BR10" s="183" t="s">
        <v>56</v>
      </c>
      <c r="BS10" s="183" t="s">
        <v>56</v>
      </c>
      <c r="BT10" s="183" t="s">
        <v>56</v>
      </c>
      <c r="BU10" s="183" t="s">
        <v>56</v>
      </c>
      <c r="BV10" s="183" t="s">
        <v>56</v>
      </c>
      <c r="BW10" s="183" t="s">
        <v>56</v>
      </c>
      <c r="BX10" s="183" t="s">
        <v>56</v>
      </c>
      <c r="BY10" s="183" t="s">
        <v>56</v>
      </c>
      <c r="BZ10" s="183" t="str">
        <f>IFERROR(VLOOKUP(A10,Обнов[],$A$2,FALSE),"-")</f>
        <v>-</v>
      </c>
      <c r="CA10" s="42"/>
    </row>
    <row r="11" spans="1:82" ht="15.75" x14ac:dyDescent="0.25">
      <c r="A11" s="51" t="s">
        <v>7</v>
      </c>
      <c r="B11" s="52">
        <v>8.5888137217696308</v>
      </c>
      <c r="C11" s="52">
        <v>9.06125046946946</v>
      </c>
      <c r="D11" s="52">
        <v>10.1023752034247</v>
      </c>
      <c r="E11" s="52">
        <v>10.9740538674539</v>
      </c>
      <c r="F11" s="52">
        <v>10.254805238589601</v>
      </c>
      <c r="G11" s="52">
        <v>8.1134893381052606</v>
      </c>
      <c r="H11" s="52">
        <v>7.4644858810641397</v>
      </c>
      <c r="I11" s="52">
        <v>7.4615559440416597</v>
      </c>
      <c r="J11" s="52">
        <v>7.5101883486780903</v>
      </c>
      <c r="K11" s="52">
        <v>7.1559493723127501</v>
      </c>
      <c r="L11" s="52">
        <v>6.5319245605386902</v>
      </c>
      <c r="M11" s="52">
        <v>6.4726496534169096</v>
      </c>
      <c r="N11" s="52">
        <v>6.4667260312857735</v>
      </c>
      <c r="O11" s="52">
        <v>6.8373181328645565</v>
      </c>
      <c r="P11" s="52">
        <v>6.5373633288325053</v>
      </c>
      <c r="Q11" s="185">
        <v>6.4896319206317603</v>
      </c>
      <c r="R11" s="185">
        <v>7.2642613713293551</v>
      </c>
      <c r="S11" s="185">
        <v>7.6962789725854845</v>
      </c>
      <c r="T11" s="185">
        <v>7.6758737475425667</v>
      </c>
      <c r="U11" s="185">
        <v>8.3590241363930353</v>
      </c>
      <c r="V11" s="185">
        <v>8.0845876197715114</v>
      </c>
      <c r="W11" s="185">
        <v>8.2639073968674612</v>
      </c>
      <c r="X11" s="185">
        <v>8.1490695319479194</v>
      </c>
      <c r="Y11" s="185">
        <v>7.7566084317734321</v>
      </c>
      <c r="Z11" s="185">
        <v>8.397112094551348</v>
      </c>
      <c r="AA11" s="185">
        <v>8.4536047178101761</v>
      </c>
      <c r="AB11" s="185">
        <v>9.4041262609236096</v>
      </c>
      <c r="AC11" s="185">
        <v>9.6171612510391089</v>
      </c>
      <c r="AD11" s="185">
        <v>8.7129694250201393</v>
      </c>
      <c r="AE11" s="185">
        <v>8.3661902725266639</v>
      </c>
      <c r="AF11" s="185">
        <v>8.6281155062387302</v>
      </c>
      <c r="AG11" s="185">
        <v>9.1149667080599581</v>
      </c>
      <c r="AH11" s="185">
        <v>8.9367737807707606</v>
      </c>
      <c r="AI11" s="185">
        <v>9.1557467120122471</v>
      </c>
      <c r="AJ11" s="185">
        <v>8.7622703543546407</v>
      </c>
      <c r="AK11" s="185">
        <v>8.3134781745441071</v>
      </c>
      <c r="AL11" s="185">
        <v>8.6747956847439518</v>
      </c>
      <c r="AM11" s="185">
        <f>IFERROR(VLOOKUP(A11,Обнов[],$A$1,FALSE),"-")</f>
        <v>8.5417900819905501</v>
      </c>
      <c r="AO11" s="61" t="s">
        <v>56</v>
      </c>
      <c r="AP11" s="61" t="s">
        <v>56</v>
      </c>
      <c r="AQ11" s="61" t="s">
        <v>56</v>
      </c>
      <c r="AR11" s="61" t="s">
        <v>56</v>
      </c>
      <c r="AS11" s="61" t="s">
        <v>56</v>
      </c>
      <c r="AT11" s="61" t="s">
        <v>56</v>
      </c>
      <c r="AU11" s="61" t="s">
        <v>56</v>
      </c>
      <c r="AV11" s="61" t="s">
        <v>56</v>
      </c>
      <c r="AW11" s="61" t="s">
        <v>56</v>
      </c>
      <c r="AX11" s="61" t="s">
        <v>56</v>
      </c>
      <c r="AY11" s="61" t="s">
        <v>56</v>
      </c>
      <c r="AZ11" s="61" t="s">
        <v>56</v>
      </c>
      <c r="BA11" s="61" t="s">
        <v>56</v>
      </c>
      <c r="BB11" s="61" t="s">
        <v>56</v>
      </c>
      <c r="BC11" s="61" t="s">
        <v>56</v>
      </c>
      <c r="BD11" s="183" t="s">
        <v>56</v>
      </c>
      <c r="BE11" s="183" t="s">
        <v>56</v>
      </c>
      <c r="BF11" s="183" t="s">
        <v>56</v>
      </c>
      <c r="BG11" s="183" t="s">
        <v>56</v>
      </c>
      <c r="BH11" s="183" t="s">
        <v>56</v>
      </c>
      <c r="BI11" s="183" t="s">
        <v>56</v>
      </c>
      <c r="BJ11" s="183" t="s">
        <v>56</v>
      </c>
      <c r="BK11" s="183" t="s">
        <v>56</v>
      </c>
      <c r="BL11" s="183" t="s">
        <v>56</v>
      </c>
      <c r="BM11" s="183" t="s">
        <v>56</v>
      </c>
      <c r="BN11" s="183" t="s">
        <v>56</v>
      </c>
      <c r="BO11" s="183" t="s">
        <v>56</v>
      </c>
      <c r="BP11" s="183" t="s">
        <v>56</v>
      </c>
      <c r="BQ11" s="183" t="s">
        <v>56</v>
      </c>
      <c r="BR11" s="183" t="s">
        <v>56</v>
      </c>
      <c r="BS11" s="183" t="s">
        <v>56</v>
      </c>
      <c r="BT11" s="183" t="s">
        <v>56</v>
      </c>
      <c r="BU11" s="183" t="s">
        <v>56</v>
      </c>
      <c r="BV11" s="183" t="s">
        <v>56</v>
      </c>
      <c r="BW11" s="183" t="s">
        <v>56</v>
      </c>
      <c r="BX11" s="183" t="s">
        <v>56</v>
      </c>
      <c r="BY11" s="183" t="s">
        <v>56</v>
      </c>
      <c r="BZ11" s="183" t="str">
        <f>IFERROR(VLOOKUP(A11,Обнов[],$A$2,FALSE),"-")</f>
        <v>-</v>
      </c>
    </row>
    <row r="12" spans="1:82" ht="15.75" x14ac:dyDescent="0.25">
      <c r="A12" s="51" t="s">
        <v>11</v>
      </c>
      <c r="B12" s="52">
        <v>15.386700542567199</v>
      </c>
      <c r="C12" s="52">
        <v>15.669398292042599</v>
      </c>
      <c r="D12" s="52">
        <v>16.0356820681254</v>
      </c>
      <c r="E12" s="52">
        <v>15.2466454735802</v>
      </c>
      <c r="F12" s="52">
        <v>15.747967384627801</v>
      </c>
      <c r="G12" s="52">
        <v>16.0769380090901</v>
      </c>
      <c r="H12" s="52">
        <v>16.806973413476101</v>
      </c>
      <c r="I12" s="52">
        <v>16.059137198269699</v>
      </c>
      <c r="J12" s="52">
        <v>14.9241082167764</v>
      </c>
      <c r="K12" s="52">
        <v>15.991711453320001</v>
      </c>
      <c r="L12" s="52">
        <v>17.391742631278198</v>
      </c>
      <c r="M12" s="52">
        <v>18.2096639467552</v>
      </c>
      <c r="N12" s="52">
        <v>18.784364127182727</v>
      </c>
      <c r="O12" s="52">
        <v>19.067977146064219</v>
      </c>
      <c r="P12" s="52">
        <v>19.211397179030744</v>
      </c>
      <c r="Q12" s="185">
        <v>19.338840185781599</v>
      </c>
      <c r="R12" s="185">
        <v>19.44262462683718</v>
      </c>
      <c r="S12" s="185">
        <v>19.183309886861203</v>
      </c>
      <c r="T12" s="185">
        <v>18.739488574508968</v>
      </c>
      <c r="U12" s="185">
        <v>17.702254228260411</v>
      </c>
      <c r="V12" s="185">
        <v>17.2430693097748</v>
      </c>
      <c r="W12" s="185">
        <v>16.733936599096737</v>
      </c>
      <c r="X12" s="185">
        <v>16.361915330922283</v>
      </c>
      <c r="Y12" s="185">
        <v>16.323750639632159</v>
      </c>
      <c r="Z12" s="185">
        <v>16.602387271850485</v>
      </c>
      <c r="AA12" s="185">
        <v>16.512386613642448</v>
      </c>
      <c r="AB12" s="185">
        <v>16.854989428724863</v>
      </c>
      <c r="AC12" s="185">
        <v>14.942557398110456</v>
      </c>
      <c r="AD12" s="185">
        <v>16.517411516042234</v>
      </c>
      <c r="AE12" s="185">
        <v>18.098932462898627</v>
      </c>
      <c r="AF12" s="185">
        <v>23.437056041969999</v>
      </c>
      <c r="AG12" s="185">
        <v>22.689586458103875</v>
      </c>
      <c r="AH12" s="185">
        <v>22.164876075244848</v>
      </c>
      <c r="AI12" s="185">
        <v>19.178424889841466</v>
      </c>
      <c r="AJ12" s="185">
        <v>17.645706658784704</v>
      </c>
      <c r="AK12" s="185">
        <v>16.525228120811917</v>
      </c>
      <c r="AL12" s="185">
        <v>16.134413376932564</v>
      </c>
      <c r="AM12" s="185">
        <f>IFERROR(VLOOKUP(A12,Обнов[],$A$1,FALSE),"-")</f>
        <v>15.893735423367513</v>
      </c>
      <c r="AN12" s="42"/>
      <c r="AO12" s="61" t="s">
        <v>56</v>
      </c>
      <c r="AP12" s="61" t="s">
        <v>56</v>
      </c>
      <c r="AQ12" s="61" t="s">
        <v>56</v>
      </c>
      <c r="AR12" s="61" t="s">
        <v>56</v>
      </c>
      <c r="AS12" s="61" t="s">
        <v>56</v>
      </c>
      <c r="AT12" s="61" t="s">
        <v>56</v>
      </c>
      <c r="AU12" s="61" t="s">
        <v>56</v>
      </c>
      <c r="AV12" s="61" t="s">
        <v>56</v>
      </c>
      <c r="AW12" s="61" t="s">
        <v>56</v>
      </c>
      <c r="AX12" s="61" t="s">
        <v>56</v>
      </c>
      <c r="AY12" s="61" t="s">
        <v>56</v>
      </c>
      <c r="AZ12" s="61" t="s">
        <v>56</v>
      </c>
      <c r="BA12" s="61" t="s">
        <v>56</v>
      </c>
      <c r="BB12" s="61" t="s">
        <v>56</v>
      </c>
      <c r="BC12" s="61" t="s">
        <v>56</v>
      </c>
      <c r="BD12" s="183" t="s">
        <v>56</v>
      </c>
      <c r="BE12" s="183" t="s">
        <v>56</v>
      </c>
      <c r="BF12" s="183" t="s">
        <v>56</v>
      </c>
      <c r="BG12" s="183" t="s">
        <v>56</v>
      </c>
      <c r="BH12" s="183" t="s">
        <v>56</v>
      </c>
      <c r="BI12" s="183" t="s">
        <v>56</v>
      </c>
      <c r="BJ12" s="183" t="s">
        <v>56</v>
      </c>
      <c r="BK12" s="183" t="s">
        <v>56</v>
      </c>
      <c r="BL12" s="183" t="s">
        <v>56</v>
      </c>
      <c r="BM12" s="183" t="s">
        <v>56</v>
      </c>
      <c r="BN12" s="183" t="s">
        <v>56</v>
      </c>
      <c r="BO12" s="183" t="s">
        <v>56</v>
      </c>
      <c r="BP12" s="183" t="s">
        <v>56</v>
      </c>
      <c r="BQ12" s="183" t="s">
        <v>56</v>
      </c>
      <c r="BR12" s="183" t="s">
        <v>56</v>
      </c>
      <c r="BS12" s="183" t="s">
        <v>56</v>
      </c>
      <c r="BT12" s="183" t="s">
        <v>56</v>
      </c>
      <c r="BU12" s="183" t="s">
        <v>56</v>
      </c>
      <c r="BV12" s="183" t="s">
        <v>56</v>
      </c>
      <c r="BW12" s="183" t="s">
        <v>56</v>
      </c>
      <c r="BX12" s="183" t="s">
        <v>56</v>
      </c>
      <c r="BY12" s="183" t="s">
        <v>56</v>
      </c>
      <c r="BZ12" s="183" t="str">
        <f>IFERROR(VLOOKUP(A12,Обнов[],$A$2,FALSE),"-")</f>
        <v>-</v>
      </c>
      <c r="CA12" s="42"/>
    </row>
    <row r="13" spans="1:82" ht="15.75" x14ac:dyDescent="0.25">
      <c r="A13" s="51" t="s">
        <v>12</v>
      </c>
      <c r="B13" s="52">
        <v>6.4623370314297697</v>
      </c>
      <c r="C13" s="52">
        <v>7.8694099665094202</v>
      </c>
      <c r="D13" s="52">
        <v>8.7918759381450808</v>
      </c>
      <c r="E13" s="52">
        <v>6.5660989611374099</v>
      </c>
      <c r="F13" s="52">
        <v>9.1553649454888095</v>
      </c>
      <c r="G13" s="52">
        <v>9.6598870212581698</v>
      </c>
      <c r="H13" s="52">
        <v>8.7521634425997004</v>
      </c>
      <c r="I13" s="52">
        <v>8.7539902385051693</v>
      </c>
      <c r="J13" s="52">
        <v>9.7953309328676799</v>
      </c>
      <c r="K13" s="52">
        <v>10.786947107040501</v>
      </c>
      <c r="L13" s="52">
        <v>8.9814236434682009</v>
      </c>
      <c r="M13" s="52">
        <v>9.1114799464706895</v>
      </c>
      <c r="N13" s="52">
        <v>8.3160420074450485</v>
      </c>
      <c r="O13" s="52">
        <v>9.1408230896006231</v>
      </c>
      <c r="P13" s="52">
        <v>9.6964548398358463</v>
      </c>
      <c r="Q13" s="185">
        <v>9.0081050088345194</v>
      </c>
      <c r="R13" s="185">
        <v>13.04034555500804</v>
      </c>
      <c r="S13" s="185">
        <v>14.989293454040446</v>
      </c>
      <c r="T13" s="185">
        <v>14.88090559846828</v>
      </c>
      <c r="U13" s="185">
        <v>14.901169768400104</v>
      </c>
      <c r="V13" s="185">
        <v>16.077364922161671</v>
      </c>
      <c r="W13" s="185">
        <v>16.254276874249083</v>
      </c>
      <c r="X13" s="185">
        <v>16.081738638920065</v>
      </c>
      <c r="Y13" s="185">
        <v>17.130096999925449</v>
      </c>
      <c r="Z13" s="185">
        <v>17.071159089131225</v>
      </c>
      <c r="AA13" s="185">
        <v>17.955550498528613</v>
      </c>
      <c r="AB13" s="185">
        <v>17.466505262141144</v>
      </c>
      <c r="AC13" s="185">
        <v>27.986115503447273</v>
      </c>
      <c r="AD13" s="185">
        <v>28.332790051796493</v>
      </c>
      <c r="AE13" s="185">
        <v>29.073531312617231</v>
      </c>
      <c r="AF13" s="185">
        <v>23.9695025315512</v>
      </c>
      <c r="AG13" s="185">
        <v>19.550231127201112</v>
      </c>
      <c r="AH13" s="185">
        <v>17.818512326301622</v>
      </c>
      <c r="AI13" s="185">
        <v>16.212521145103619</v>
      </c>
      <c r="AJ13" s="185">
        <v>14.355197095793608</v>
      </c>
      <c r="AK13" s="185">
        <v>13.824165839509858</v>
      </c>
      <c r="AL13" s="185">
        <v>12.18570227020609</v>
      </c>
      <c r="AM13" s="185">
        <f>IFERROR(VLOOKUP(A13,Обнов[],$A$1,FALSE),"-")</f>
        <v>12.560270882140667</v>
      </c>
      <c r="AN13" s="42"/>
      <c r="AO13" s="61" t="s">
        <v>56</v>
      </c>
      <c r="AP13" s="61" t="s">
        <v>56</v>
      </c>
      <c r="AQ13" s="61" t="s">
        <v>56</v>
      </c>
      <c r="AR13" s="61" t="s">
        <v>56</v>
      </c>
      <c r="AS13" s="61" t="s">
        <v>56</v>
      </c>
      <c r="AT13" s="61" t="s">
        <v>56</v>
      </c>
      <c r="AU13" s="61" t="s">
        <v>56</v>
      </c>
      <c r="AV13" s="61" t="s">
        <v>56</v>
      </c>
      <c r="AW13" s="61" t="s">
        <v>56</v>
      </c>
      <c r="AX13" s="61" t="s">
        <v>56</v>
      </c>
      <c r="AY13" s="61" t="s">
        <v>56</v>
      </c>
      <c r="AZ13" s="61" t="s">
        <v>56</v>
      </c>
      <c r="BA13" s="61" t="s">
        <v>56</v>
      </c>
      <c r="BB13" s="61" t="s">
        <v>56</v>
      </c>
      <c r="BC13" s="61" t="s">
        <v>56</v>
      </c>
      <c r="BD13" s="183" t="s">
        <v>56</v>
      </c>
      <c r="BE13" s="183" t="s">
        <v>56</v>
      </c>
      <c r="BF13" s="183" t="s">
        <v>56</v>
      </c>
      <c r="BG13" s="183" t="s">
        <v>56</v>
      </c>
      <c r="BH13" s="183" t="s">
        <v>56</v>
      </c>
      <c r="BI13" s="183" t="s">
        <v>56</v>
      </c>
      <c r="BJ13" s="183" t="s">
        <v>56</v>
      </c>
      <c r="BK13" s="183" t="s">
        <v>56</v>
      </c>
      <c r="BL13" s="183" t="s">
        <v>56</v>
      </c>
      <c r="BM13" s="183" t="s">
        <v>56</v>
      </c>
      <c r="BN13" s="183" t="s">
        <v>56</v>
      </c>
      <c r="BO13" s="183" t="s">
        <v>56</v>
      </c>
      <c r="BP13" s="183" t="s">
        <v>56</v>
      </c>
      <c r="BQ13" s="183" t="s">
        <v>56</v>
      </c>
      <c r="BR13" s="183" t="s">
        <v>56</v>
      </c>
      <c r="BS13" s="183" t="s">
        <v>56</v>
      </c>
      <c r="BT13" s="183" t="s">
        <v>56</v>
      </c>
      <c r="BU13" s="183" t="s">
        <v>56</v>
      </c>
      <c r="BV13" s="183" t="s">
        <v>56</v>
      </c>
      <c r="BW13" s="183" t="s">
        <v>56</v>
      </c>
      <c r="BX13" s="183" t="s">
        <v>56</v>
      </c>
      <c r="BY13" s="183" t="s">
        <v>56</v>
      </c>
      <c r="BZ13" s="183" t="str">
        <f>IFERROR(VLOOKUP(A13,Обнов[],$A$2,FALSE),"-")</f>
        <v>-</v>
      </c>
      <c r="CA13" s="42"/>
    </row>
    <row r="14" spans="1:82" ht="15.75" x14ac:dyDescent="0.25">
      <c r="A14" s="51" t="s">
        <v>13</v>
      </c>
      <c r="B14" s="52">
        <v>2.6059659953977601</v>
      </c>
      <c r="C14" s="52">
        <v>3.1957223187978401</v>
      </c>
      <c r="D14" s="52">
        <v>3.5248844745774699</v>
      </c>
      <c r="E14" s="52">
        <v>3.5202439007203399</v>
      </c>
      <c r="F14" s="52">
        <v>3.4220078600455399</v>
      </c>
      <c r="G14" s="52">
        <v>3.1985733108628498</v>
      </c>
      <c r="H14" s="52">
        <v>3.2875730764747799</v>
      </c>
      <c r="I14" s="52">
        <v>4.1773643874684598</v>
      </c>
      <c r="J14" s="52">
        <v>3.3995204081004702</v>
      </c>
      <c r="K14" s="52">
        <v>1.2510555456046899</v>
      </c>
      <c r="L14" s="52">
        <v>2.4274292522785998</v>
      </c>
      <c r="M14" s="52">
        <v>2.77075562596406</v>
      </c>
      <c r="N14" s="52">
        <v>2.6595475586276875</v>
      </c>
      <c r="O14" s="52">
        <v>2.4442778440509629</v>
      </c>
      <c r="P14" s="52">
        <v>2.8297871911829677</v>
      </c>
      <c r="Q14" s="185">
        <v>3.7259749605047499</v>
      </c>
      <c r="R14" s="185">
        <v>3.7401341039152798</v>
      </c>
      <c r="S14" s="185">
        <v>3.4498672715885905</v>
      </c>
      <c r="T14" s="185">
        <v>3.6662069459687858</v>
      </c>
      <c r="U14" s="185">
        <v>4.0144220419240417</v>
      </c>
      <c r="V14" s="185">
        <v>3.6796858454318464</v>
      </c>
      <c r="W14" s="185">
        <v>3.6153908813638194</v>
      </c>
      <c r="X14" s="185">
        <v>3.7637444567112817</v>
      </c>
      <c r="Y14" s="185">
        <v>3.4476636421960429</v>
      </c>
      <c r="Z14" s="185">
        <v>3.2388444108598926</v>
      </c>
      <c r="AA14" s="185">
        <v>3.5767512341965984</v>
      </c>
      <c r="AB14" s="185">
        <v>3.9399957487910462</v>
      </c>
      <c r="AC14" s="185">
        <v>1.5845932784440033</v>
      </c>
      <c r="AD14" s="185">
        <v>1.2680069790497248</v>
      </c>
      <c r="AE14" s="185">
        <v>2.7318157330341082</v>
      </c>
      <c r="AF14" s="185">
        <v>5.5856230073781701</v>
      </c>
      <c r="AG14" s="185">
        <v>4.5569035248083534</v>
      </c>
      <c r="AH14" s="185">
        <v>4.279091102258934</v>
      </c>
      <c r="AI14" s="185">
        <v>3.913768523539972</v>
      </c>
      <c r="AJ14" s="185">
        <v>4.7371176961866324</v>
      </c>
      <c r="AK14" s="185">
        <v>5.9554427061736099</v>
      </c>
      <c r="AL14" s="185">
        <v>5.6650555852841622</v>
      </c>
      <c r="AM14" s="185">
        <f>IFERROR(VLOOKUP(A14,Обнов[],$A$1,FALSE),"-")</f>
        <v>4.4436841651000192</v>
      </c>
      <c r="AN14" s="42"/>
      <c r="AO14" s="61" t="s">
        <v>56</v>
      </c>
      <c r="AP14" s="61" t="s">
        <v>56</v>
      </c>
      <c r="AQ14" s="61" t="s">
        <v>56</v>
      </c>
      <c r="AR14" s="61" t="s">
        <v>56</v>
      </c>
      <c r="AS14" s="61" t="s">
        <v>56</v>
      </c>
      <c r="AT14" s="61" t="s">
        <v>56</v>
      </c>
      <c r="AU14" s="61" t="s">
        <v>56</v>
      </c>
      <c r="AV14" s="61" t="s">
        <v>56</v>
      </c>
      <c r="AW14" s="61" t="s">
        <v>56</v>
      </c>
      <c r="AX14" s="61" t="s">
        <v>56</v>
      </c>
      <c r="AY14" s="61" t="s">
        <v>56</v>
      </c>
      <c r="AZ14" s="61" t="s">
        <v>56</v>
      </c>
      <c r="BA14" s="61" t="s">
        <v>56</v>
      </c>
      <c r="BB14" s="61" t="s">
        <v>56</v>
      </c>
      <c r="BC14" s="61" t="s">
        <v>56</v>
      </c>
      <c r="BD14" s="183" t="s">
        <v>56</v>
      </c>
      <c r="BE14" s="183" t="s">
        <v>56</v>
      </c>
      <c r="BF14" s="183" t="s">
        <v>56</v>
      </c>
      <c r="BG14" s="183" t="s">
        <v>56</v>
      </c>
      <c r="BH14" s="183" t="s">
        <v>56</v>
      </c>
      <c r="BI14" s="183" t="s">
        <v>56</v>
      </c>
      <c r="BJ14" s="183" t="s">
        <v>56</v>
      </c>
      <c r="BK14" s="183" t="s">
        <v>56</v>
      </c>
      <c r="BL14" s="183" t="s">
        <v>56</v>
      </c>
      <c r="BM14" s="183" t="s">
        <v>56</v>
      </c>
      <c r="BN14" s="183" t="s">
        <v>56</v>
      </c>
      <c r="BO14" s="183" t="s">
        <v>56</v>
      </c>
      <c r="BP14" s="183" t="s">
        <v>56</v>
      </c>
      <c r="BQ14" s="183" t="s">
        <v>56</v>
      </c>
      <c r="BR14" s="183" t="s">
        <v>56</v>
      </c>
      <c r="BS14" s="183" t="s">
        <v>56</v>
      </c>
      <c r="BT14" s="183" t="s">
        <v>56</v>
      </c>
      <c r="BU14" s="183" t="s">
        <v>56</v>
      </c>
      <c r="BV14" s="183" t="s">
        <v>56</v>
      </c>
      <c r="BW14" s="183" t="s">
        <v>56</v>
      </c>
      <c r="BX14" s="183" t="s">
        <v>56</v>
      </c>
      <c r="BY14" s="183" t="s">
        <v>56</v>
      </c>
      <c r="BZ14" s="183" t="str">
        <f>IFERROR(VLOOKUP(A14,Обнов[],$A$2,FALSE),"-")</f>
        <v>-</v>
      </c>
      <c r="CA14" s="42"/>
    </row>
    <row r="15" spans="1:82" ht="15.75" x14ac:dyDescent="0.25">
      <c r="A15" s="51" t="s">
        <v>14</v>
      </c>
      <c r="B15" s="52">
        <v>10.6656894863626</v>
      </c>
      <c r="C15" s="52">
        <v>10.065179292785499</v>
      </c>
      <c r="D15" s="52">
        <v>10.9395076315237</v>
      </c>
      <c r="E15" s="52">
        <v>11.7199559690282</v>
      </c>
      <c r="F15" s="52">
        <v>12.2464455469978</v>
      </c>
      <c r="G15" s="52">
        <v>11.998423764322499</v>
      </c>
      <c r="H15" s="52">
        <v>11.483267063534599</v>
      </c>
      <c r="I15" s="52">
        <v>11.365801897456199</v>
      </c>
      <c r="J15" s="52">
        <v>10.547974654557899</v>
      </c>
      <c r="K15" s="52">
        <v>10.869427440510799</v>
      </c>
      <c r="L15" s="52">
        <v>13.0340180710922</v>
      </c>
      <c r="M15" s="52">
        <v>10.769396418788199</v>
      </c>
      <c r="N15" s="52">
        <v>8.2258734241650462</v>
      </c>
      <c r="O15" s="52">
        <v>9.2125574191244777</v>
      </c>
      <c r="P15" s="52">
        <v>10.476618007828501</v>
      </c>
      <c r="Q15" s="185">
        <v>9.0805494465776704</v>
      </c>
      <c r="R15" s="185">
        <v>12.150260809391311</v>
      </c>
      <c r="S15" s="185">
        <v>10.321463582286654</v>
      </c>
      <c r="T15" s="185">
        <v>9.5345798996709572</v>
      </c>
      <c r="U15" s="185">
        <v>8.5218770474568295</v>
      </c>
      <c r="V15" s="185">
        <v>8.5418015091570663</v>
      </c>
      <c r="W15" s="185">
        <v>8.2364790289843857</v>
      </c>
      <c r="X15" s="185">
        <v>7.3543342340138107</v>
      </c>
      <c r="Y15" s="185">
        <v>6.665890639342412</v>
      </c>
      <c r="Z15" s="185">
        <v>6.1960340168221899</v>
      </c>
      <c r="AA15" s="185">
        <v>7.0423098286988299</v>
      </c>
      <c r="AB15" s="185">
        <v>7.950492228836775</v>
      </c>
      <c r="AC15" s="185">
        <v>13.98993950286469</v>
      </c>
      <c r="AD15" s="185">
        <v>15.607010371211825</v>
      </c>
      <c r="AE15" s="185">
        <v>11.810530479274455</v>
      </c>
      <c r="AF15" s="185">
        <v>12.955863627893899</v>
      </c>
      <c r="AG15" s="185">
        <v>11.145646301476397</v>
      </c>
      <c r="AH15" s="185">
        <v>10.788158323162675</v>
      </c>
      <c r="AI15" s="185">
        <v>9.9376042065755108</v>
      </c>
      <c r="AJ15" s="185">
        <v>9.0346776924149417</v>
      </c>
      <c r="AK15" s="185">
        <v>9.0919297046816112</v>
      </c>
      <c r="AL15" s="185">
        <v>9.4328534764737277</v>
      </c>
      <c r="AM15" s="185">
        <f>IFERROR(VLOOKUP(A15,Обнов[],$A$1,FALSE),"-")</f>
        <v>10.470741963519982</v>
      </c>
      <c r="AN15" s="42"/>
      <c r="AO15" s="61" t="s">
        <v>56</v>
      </c>
      <c r="AP15" s="61" t="s">
        <v>56</v>
      </c>
      <c r="AQ15" s="61" t="s">
        <v>56</v>
      </c>
      <c r="AR15" s="61" t="s">
        <v>56</v>
      </c>
      <c r="AS15" s="61" t="s">
        <v>56</v>
      </c>
      <c r="AT15" s="61" t="s">
        <v>56</v>
      </c>
      <c r="AU15" s="61" t="s">
        <v>56</v>
      </c>
      <c r="AV15" s="61" t="s">
        <v>56</v>
      </c>
      <c r="AW15" s="61" t="s">
        <v>56</v>
      </c>
      <c r="AX15" s="61" t="s">
        <v>56</v>
      </c>
      <c r="AY15" s="61" t="s">
        <v>56</v>
      </c>
      <c r="AZ15" s="61" t="s">
        <v>56</v>
      </c>
      <c r="BA15" s="61" t="s">
        <v>56</v>
      </c>
      <c r="BB15" s="61" t="s">
        <v>56</v>
      </c>
      <c r="BC15" s="61" t="s">
        <v>56</v>
      </c>
      <c r="BD15" s="183" t="s">
        <v>56</v>
      </c>
      <c r="BE15" s="183" t="s">
        <v>56</v>
      </c>
      <c r="BF15" s="183" t="s">
        <v>56</v>
      </c>
      <c r="BG15" s="183" t="s">
        <v>56</v>
      </c>
      <c r="BH15" s="183" t="s">
        <v>56</v>
      </c>
      <c r="BI15" s="183" t="s">
        <v>56</v>
      </c>
      <c r="BJ15" s="183" t="s">
        <v>56</v>
      </c>
      <c r="BK15" s="183" t="s">
        <v>56</v>
      </c>
      <c r="BL15" s="183" t="s">
        <v>56</v>
      </c>
      <c r="BM15" s="183" t="s">
        <v>56</v>
      </c>
      <c r="BN15" s="183" t="s">
        <v>56</v>
      </c>
      <c r="BO15" s="183" t="s">
        <v>56</v>
      </c>
      <c r="BP15" s="183" t="s">
        <v>56</v>
      </c>
      <c r="BQ15" s="183" t="s">
        <v>56</v>
      </c>
      <c r="BR15" s="183" t="s">
        <v>56</v>
      </c>
      <c r="BS15" s="183" t="s">
        <v>56</v>
      </c>
      <c r="BT15" s="183" t="s">
        <v>56</v>
      </c>
      <c r="BU15" s="183" t="s">
        <v>56</v>
      </c>
      <c r="BV15" s="183" t="s">
        <v>56</v>
      </c>
      <c r="BW15" s="183" t="s">
        <v>56</v>
      </c>
      <c r="BX15" s="183" t="s">
        <v>56</v>
      </c>
      <c r="BY15" s="183" t="s">
        <v>56</v>
      </c>
      <c r="BZ15" s="183" t="str">
        <f>IFERROR(VLOOKUP(A15,Обнов[],$A$2,FALSE),"-")</f>
        <v>-</v>
      </c>
      <c r="CA15" s="42"/>
    </row>
    <row r="16" spans="1:82" ht="15.75" x14ac:dyDescent="0.25">
      <c r="A16" s="51" t="s">
        <v>15</v>
      </c>
      <c r="B16" s="52">
        <v>11.266553573946901</v>
      </c>
      <c r="C16" s="52">
        <v>9.0164447144574194</v>
      </c>
      <c r="D16" s="52">
        <v>9.7266157578994594</v>
      </c>
      <c r="E16" s="52">
        <v>9.4616595995652393</v>
      </c>
      <c r="F16" s="52">
        <v>6.8228824493696498</v>
      </c>
      <c r="G16" s="52">
        <v>7.4390460252728996</v>
      </c>
      <c r="H16" s="52">
        <v>8.9688053558008693</v>
      </c>
      <c r="I16" s="52">
        <v>11.473784054246201</v>
      </c>
      <c r="J16" s="52">
        <v>11.503085100387599</v>
      </c>
      <c r="K16" s="52">
        <v>11.189848033109101</v>
      </c>
      <c r="L16" s="52">
        <v>11.1706281290819</v>
      </c>
      <c r="M16" s="52">
        <v>11.3408335197293</v>
      </c>
      <c r="N16" s="52">
        <v>11.69514400969803</v>
      </c>
      <c r="O16" s="52">
        <v>10.820514476357452</v>
      </c>
      <c r="P16" s="52">
        <v>10.046054262133859</v>
      </c>
      <c r="Q16" s="185">
        <v>8.7345323742088095</v>
      </c>
      <c r="R16" s="185">
        <v>7.4860947966812361</v>
      </c>
      <c r="S16" s="185">
        <v>6.7737342057346641</v>
      </c>
      <c r="T16" s="185">
        <v>5.0611990307024435</v>
      </c>
      <c r="U16" s="185">
        <v>4.1615634122894125</v>
      </c>
      <c r="V16" s="185">
        <v>4.0223443311854377</v>
      </c>
      <c r="W16" s="185">
        <v>3.9903069950037766</v>
      </c>
      <c r="X16" s="185">
        <v>3.1805036715659685</v>
      </c>
      <c r="Y16" s="185">
        <v>4.1599083993764641</v>
      </c>
      <c r="Z16" s="185">
        <v>8.1196825065392098</v>
      </c>
      <c r="AA16" s="185">
        <v>3.5291548590480621</v>
      </c>
      <c r="AB16" s="185">
        <v>5.3729466295961199</v>
      </c>
      <c r="AC16" s="185">
        <v>2.8239863074679921</v>
      </c>
      <c r="AD16" s="185">
        <v>2.9161540288613188</v>
      </c>
      <c r="AE16" s="185">
        <v>3.2736090843188488</v>
      </c>
      <c r="AF16" s="185">
        <v>4.2195493788007097</v>
      </c>
      <c r="AG16" s="185">
        <v>2.882840165869383</v>
      </c>
      <c r="AH16" s="185">
        <v>2.5762049937766207</v>
      </c>
      <c r="AI16" s="185">
        <v>2.552302580046991</v>
      </c>
      <c r="AJ16" s="185">
        <v>2.4310300973032772</v>
      </c>
      <c r="AK16" s="185">
        <v>4.4101962438466407</v>
      </c>
      <c r="AL16" s="185">
        <v>10.670429167362979</v>
      </c>
      <c r="AM16" s="185">
        <f>IFERROR(VLOOKUP(A16,Обнов[],$A$1,FALSE),"-")</f>
        <v>11.941572752449552</v>
      </c>
      <c r="AN16" s="42"/>
      <c r="AO16" s="61" t="s">
        <v>56</v>
      </c>
      <c r="AP16" s="61" t="s">
        <v>56</v>
      </c>
      <c r="AQ16" s="61" t="s">
        <v>56</v>
      </c>
      <c r="AR16" s="61" t="s">
        <v>56</v>
      </c>
      <c r="AS16" s="61" t="s">
        <v>56</v>
      </c>
      <c r="AT16" s="61" t="s">
        <v>56</v>
      </c>
      <c r="AU16" s="61" t="s">
        <v>56</v>
      </c>
      <c r="AV16" s="61" t="s">
        <v>56</v>
      </c>
      <c r="AW16" s="61" t="s">
        <v>56</v>
      </c>
      <c r="AX16" s="61" t="s">
        <v>56</v>
      </c>
      <c r="AY16" s="61" t="s">
        <v>56</v>
      </c>
      <c r="AZ16" s="61" t="s">
        <v>56</v>
      </c>
      <c r="BA16" s="61" t="s">
        <v>56</v>
      </c>
      <c r="BB16" s="61" t="s">
        <v>56</v>
      </c>
      <c r="BC16" s="61" t="s">
        <v>56</v>
      </c>
      <c r="BD16" s="183" t="s">
        <v>56</v>
      </c>
      <c r="BE16" s="183" t="s">
        <v>56</v>
      </c>
      <c r="BF16" s="183" t="s">
        <v>56</v>
      </c>
      <c r="BG16" s="183" t="s">
        <v>56</v>
      </c>
      <c r="BH16" s="183" t="s">
        <v>56</v>
      </c>
      <c r="BI16" s="183" t="s">
        <v>56</v>
      </c>
      <c r="BJ16" s="183" t="s">
        <v>56</v>
      </c>
      <c r="BK16" s="183" t="s">
        <v>56</v>
      </c>
      <c r="BL16" s="183" t="s">
        <v>56</v>
      </c>
      <c r="BM16" s="183" t="s">
        <v>56</v>
      </c>
      <c r="BN16" s="183" t="s">
        <v>56</v>
      </c>
      <c r="BO16" s="183" t="s">
        <v>56</v>
      </c>
      <c r="BP16" s="183" t="s">
        <v>56</v>
      </c>
      <c r="BQ16" s="183" t="s">
        <v>56</v>
      </c>
      <c r="BR16" s="183" t="s">
        <v>56</v>
      </c>
      <c r="BS16" s="183" t="s">
        <v>56</v>
      </c>
      <c r="BT16" s="183" t="s">
        <v>56</v>
      </c>
      <c r="BU16" s="183" t="s">
        <v>56</v>
      </c>
      <c r="BV16" s="183" t="s">
        <v>56</v>
      </c>
      <c r="BW16" s="183" t="s">
        <v>56</v>
      </c>
      <c r="BX16" s="183" t="s">
        <v>56</v>
      </c>
      <c r="BY16" s="183" t="s">
        <v>56</v>
      </c>
      <c r="BZ16" s="183" t="str">
        <f>IFERROR(VLOOKUP(A16,Обнов[],$A$2,FALSE),"-")</f>
        <v>-</v>
      </c>
      <c r="CA16" s="42"/>
    </row>
    <row r="17" spans="1:111" ht="15.75" x14ac:dyDescent="0.25">
      <c r="A17" s="51" t="s">
        <v>16</v>
      </c>
      <c r="B17" s="52">
        <v>10.416015380981101</v>
      </c>
      <c r="C17" s="52">
        <v>11.037058953987</v>
      </c>
      <c r="D17" s="52">
        <v>10.8748873428608</v>
      </c>
      <c r="E17" s="52">
        <v>10.9959432676829</v>
      </c>
      <c r="F17" s="52">
        <v>11.8542923196944</v>
      </c>
      <c r="G17" s="52">
        <v>12.298996297309801</v>
      </c>
      <c r="H17" s="52">
        <v>10.444302251108001</v>
      </c>
      <c r="I17" s="52">
        <v>10.064135288125801</v>
      </c>
      <c r="J17" s="52">
        <v>9.3505260599875406</v>
      </c>
      <c r="K17" s="52">
        <v>8.1209838059921893</v>
      </c>
      <c r="L17" s="52">
        <v>6.9587259539430599</v>
      </c>
      <c r="M17" s="52">
        <v>7.5967947756585898</v>
      </c>
      <c r="N17" s="52">
        <v>8.5170687271951842</v>
      </c>
      <c r="O17" s="52">
        <v>8.3393519758739849</v>
      </c>
      <c r="P17" s="52">
        <v>8.5203940443111392</v>
      </c>
      <c r="Q17" s="185">
        <v>8.3801241247047393</v>
      </c>
      <c r="R17" s="185">
        <v>8.6474208712403513</v>
      </c>
      <c r="S17" s="185">
        <v>10.268553506849358</v>
      </c>
      <c r="T17" s="185">
        <v>10.953530358893099</v>
      </c>
      <c r="U17" s="185">
        <v>11.010566404783951</v>
      </c>
      <c r="V17" s="185">
        <v>11.332903382093596</v>
      </c>
      <c r="W17" s="185">
        <v>12.206677036022812</v>
      </c>
      <c r="X17" s="185">
        <v>12.66792587223849</v>
      </c>
      <c r="Y17" s="185">
        <v>11.417731592465792</v>
      </c>
      <c r="Z17" s="185">
        <v>11.568387446340015</v>
      </c>
      <c r="AA17" s="185">
        <v>11.493860894901937</v>
      </c>
      <c r="AB17" s="185">
        <v>10.810176430918693</v>
      </c>
      <c r="AC17" s="185">
        <v>9.9213282877030959</v>
      </c>
      <c r="AD17" s="185">
        <v>10.118177526745864</v>
      </c>
      <c r="AE17" s="185">
        <v>13.110013276076518</v>
      </c>
      <c r="AF17" s="185">
        <v>18.593958410652</v>
      </c>
      <c r="AG17" s="185">
        <v>14.972153836069213</v>
      </c>
      <c r="AH17" s="185">
        <v>14.441424555158324</v>
      </c>
      <c r="AI17" s="185">
        <v>14.414849893803439</v>
      </c>
      <c r="AJ17" s="185">
        <v>13.428804539484421</v>
      </c>
      <c r="AK17" s="185">
        <v>12.138448133860308</v>
      </c>
      <c r="AL17" s="185">
        <v>11.603367673720976</v>
      </c>
      <c r="AM17" s="185">
        <f>IFERROR(VLOOKUP(A17,Обнов[],$A$1,FALSE),"-")</f>
        <v>12.149476469861655</v>
      </c>
      <c r="AN17" s="42"/>
      <c r="AO17" s="61" t="s">
        <v>56</v>
      </c>
      <c r="AP17" s="61" t="s">
        <v>56</v>
      </c>
      <c r="AQ17" s="61" t="s">
        <v>56</v>
      </c>
      <c r="AR17" s="61" t="s">
        <v>56</v>
      </c>
      <c r="AS17" s="61" t="s">
        <v>56</v>
      </c>
      <c r="AT17" s="61" t="s">
        <v>56</v>
      </c>
      <c r="AU17" s="61" t="s">
        <v>56</v>
      </c>
      <c r="AV17" s="61" t="s">
        <v>56</v>
      </c>
      <c r="AW17" s="61" t="s">
        <v>56</v>
      </c>
      <c r="AX17" s="61" t="s">
        <v>56</v>
      </c>
      <c r="AY17" s="61" t="s">
        <v>56</v>
      </c>
      <c r="AZ17" s="61" t="s">
        <v>56</v>
      </c>
      <c r="BA17" s="61" t="s">
        <v>56</v>
      </c>
      <c r="BB17" s="61" t="s">
        <v>56</v>
      </c>
      <c r="BC17" s="61" t="s">
        <v>56</v>
      </c>
      <c r="BD17" s="183" t="s">
        <v>56</v>
      </c>
      <c r="BE17" s="183" t="s">
        <v>56</v>
      </c>
      <c r="BF17" s="183" t="s">
        <v>56</v>
      </c>
      <c r="BG17" s="183" t="s">
        <v>56</v>
      </c>
      <c r="BH17" s="183" t="s">
        <v>56</v>
      </c>
      <c r="BI17" s="183" t="s">
        <v>56</v>
      </c>
      <c r="BJ17" s="183" t="s">
        <v>56</v>
      </c>
      <c r="BK17" s="183" t="s">
        <v>56</v>
      </c>
      <c r="BL17" s="183" t="s">
        <v>56</v>
      </c>
      <c r="BM17" s="183" t="s">
        <v>56</v>
      </c>
      <c r="BN17" s="183" t="s">
        <v>56</v>
      </c>
      <c r="BO17" s="183" t="s">
        <v>56</v>
      </c>
      <c r="BP17" s="183" t="s">
        <v>56</v>
      </c>
      <c r="BQ17" s="183" t="s">
        <v>56</v>
      </c>
      <c r="BR17" s="183" t="s">
        <v>56</v>
      </c>
      <c r="BS17" s="183" t="s">
        <v>56</v>
      </c>
      <c r="BT17" s="183" t="s">
        <v>56</v>
      </c>
      <c r="BU17" s="183" t="s">
        <v>56</v>
      </c>
      <c r="BV17" s="183" t="s">
        <v>56</v>
      </c>
      <c r="BW17" s="183" t="s">
        <v>56</v>
      </c>
      <c r="BX17" s="183" t="s">
        <v>56</v>
      </c>
      <c r="BY17" s="183" t="s">
        <v>56</v>
      </c>
      <c r="BZ17" s="183" t="str">
        <f>IFERROR(VLOOKUP(A17,Обнов[],$A$2,FALSE),"-")</f>
        <v>-</v>
      </c>
      <c r="CA17" s="42"/>
    </row>
    <row r="18" spans="1:111" ht="15.75" x14ac:dyDescent="0.25">
      <c r="A18" s="51" t="s">
        <v>17</v>
      </c>
      <c r="B18" s="52">
        <v>3.5401419958873399</v>
      </c>
      <c r="C18" s="52">
        <v>4.5286911154875398</v>
      </c>
      <c r="D18" s="52">
        <v>5.4723131263202198</v>
      </c>
      <c r="E18" s="52">
        <v>5.5926960463289603</v>
      </c>
      <c r="F18" s="52">
        <v>8.3982437620367207</v>
      </c>
      <c r="G18" s="52">
        <v>5.9363052447963502</v>
      </c>
      <c r="H18" s="52">
        <v>5.1639676747290402</v>
      </c>
      <c r="I18" s="52">
        <v>5.6080798110130496</v>
      </c>
      <c r="J18" s="52">
        <v>4.1467895265802497</v>
      </c>
      <c r="K18" s="52">
        <v>11.839850097482399</v>
      </c>
      <c r="L18" s="52">
        <v>21.592943986174699</v>
      </c>
      <c r="M18" s="52">
        <v>14.078732827023</v>
      </c>
      <c r="N18" s="52">
        <v>10.868809342661679</v>
      </c>
      <c r="O18" s="52">
        <v>16.630683661108844</v>
      </c>
      <c r="P18" s="52">
        <v>17.156020724296827</v>
      </c>
      <c r="Q18" s="185">
        <v>14.943389026472101</v>
      </c>
      <c r="R18" s="185">
        <v>12.281095221326007</v>
      </c>
      <c r="S18" s="185">
        <v>9.47708140693533</v>
      </c>
      <c r="T18" s="185">
        <v>8.0536807338957086</v>
      </c>
      <c r="U18" s="185">
        <v>8.1790495171199638</v>
      </c>
      <c r="V18" s="185">
        <v>7.4596528309971193</v>
      </c>
      <c r="W18" s="185">
        <v>7.3602641059633251</v>
      </c>
      <c r="X18" s="185">
        <v>7.512258916333403</v>
      </c>
      <c r="Y18" s="185">
        <v>6.3254499591697773</v>
      </c>
      <c r="Z18" s="185">
        <v>8.0706523691819321</v>
      </c>
      <c r="AA18" s="185">
        <v>8.884361126601604</v>
      </c>
      <c r="AB18" s="185">
        <v>8.145250648573942</v>
      </c>
      <c r="AC18" s="185">
        <v>29.789342502707495</v>
      </c>
      <c r="AD18" s="185">
        <v>34.377109147660001</v>
      </c>
      <c r="AE18" s="185">
        <v>27.133441872218558</v>
      </c>
      <c r="AF18" s="185">
        <v>21.197640964705101</v>
      </c>
      <c r="AG18" s="185">
        <v>17.267625370881966</v>
      </c>
      <c r="AH18" s="185">
        <v>13.310208008973154</v>
      </c>
      <c r="AI18" s="185">
        <v>10.996077299929574</v>
      </c>
      <c r="AJ18" s="185">
        <v>8.7472510185128787</v>
      </c>
      <c r="AK18" s="185">
        <v>10.920733365697183</v>
      </c>
      <c r="AL18" s="185">
        <v>8.4966894470778946</v>
      </c>
      <c r="AM18" s="185">
        <f>IFERROR(VLOOKUP(A18,Обнов[],$A$1,FALSE),"-")</f>
        <v>8.093492773356882</v>
      </c>
      <c r="AN18" s="42"/>
      <c r="AO18" s="61" t="s">
        <v>56</v>
      </c>
      <c r="AP18" s="61" t="s">
        <v>56</v>
      </c>
      <c r="AQ18" s="61" t="s">
        <v>56</v>
      </c>
      <c r="AR18" s="61" t="s">
        <v>56</v>
      </c>
      <c r="AS18" s="61" t="s">
        <v>56</v>
      </c>
      <c r="AT18" s="61" t="s">
        <v>56</v>
      </c>
      <c r="AU18" s="61" t="s">
        <v>56</v>
      </c>
      <c r="AV18" s="61" t="s">
        <v>56</v>
      </c>
      <c r="AW18" s="61" t="s">
        <v>56</v>
      </c>
      <c r="AX18" s="61" t="s">
        <v>56</v>
      </c>
      <c r="AY18" s="61" t="s">
        <v>56</v>
      </c>
      <c r="AZ18" s="61" t="s">
        <v>56</v>
      </c>
      <c r="BA18" s="61" t="s">
        <v>56</v>
      </c>
      <c r="BB18" s="61" t="s">
        <v>56</v>
      </c>
      <c r="BC18" s="61" t="s">
        <v>56</v>
      </c>
      <c r="BD18" s="183" t="s">
        <v>56</v>
      </c>
      <c r="BE18" s="183" t="s">
        <v>56</v>
      </c>
      <c r="BF18" s="183" t="s">
        <v>56</v>
      </c>
      <c r="BG18" s="183" t="s">
        <v>56</v>
      </c>
      <c r="BH18" s="183" t="s">
        <v>56</v>
      </c>
      <c r="BI18" s="183" t="s">
        <v>56</v>
      </c>
      <c r="BJ18" s="183" t="s">
        <v>56</v>
      </c>
      <c r="BK18" s="183" t="s">
        <v>56</v>
      </c>
      <c r="BL18" s="183" t="s">
        <v>56</v>
      </c>
      <c r="BM18" s="183" t="s">
        <v>56</v>
      </c>
      <c r="BN18" s="183" t="s">
        <v>56</v>
      </c>
      <c r="BO18" s="183" t="s">
        <v>56</v>
      </c>
      <c r="BP18" s="183" t="s">
        <v>56</v>
      </c>
      <c r="BQ18" s="183" t="s">
        <v>56</v>
      </c>
      <c r="BR18" s="183" t="s">
        <v>56</v>
      </c>
      <c r="BS18" s="183" t="s">
        <v>56</v>
      </c>
      <c r="BT18" s="183" t="s">
        <v>56</v>
      </c>
      <c r="BU18" s="183" t="s">
        <v>56</v>
      </c>
      <c r="BV18" s="183" t="s">
        <v>56</v>
      </c>
      <c r="BW18" s="183" t="s">
        <v>56</v>
      </c>
      <c r="BX18" s="183" t="s">
        <v>56</v>
      </c>
      <c r="BY18" s="183" t="s">
        <v>56</v>
      </c>
      <c r="BZ18" s="183" t="str">
        <f>IFERROR(VLOOKUP(A18,Обнов[],$A$2,FALSE),"-")</f>
        <v>-</v>
      </c>
      <c r="CA18" s="42"/>
    </row>
    <row r="19" spans="1:111" ht="15.75" x14ac:dyDescent="0.25">
      <c r="A19" s="51" t="s">
        <v>18</v>
      </c>
      <c r="B19" s="52">
        <v>12.0594640872465</v>
      </c>
      <c r="C19" s="52">
        <v>11.093917688474599</v>
      </c>
      <c r="D19" s="52">
        <v>11.698924955599599</v>
      </c>
      <c r="E19" s="52">
        <v>12.156562911729599</v>
      </c>
      <c r="F19" s="52">
        <v>11.939426090903099</v>
      </c>
      <c r="G19" s="52">
        <v>13.7648931125857</v>
      </c>
      <c r="H19" s="52">
        <v>13.2102648089756</v>
      </c>
      <c r="I19" s="52">
        <v>12.3785311136873</v>
      </c>
      <c r="J19" s="52">
        <v>13.2232515266305</v>
      </c>
      <c r="K19" s="52">
        <v>16.085572437286999</v>
      </c>
      <c r="L19" s="52">
        <v>13.608509341773001</v>
      </c>
      <c r="M19" s="52">
        <v>14.2257158920681</v>
      </c>
      <c r="N19" s="52">
        <v>13.671388007829432</v>
      </c>
      <c r="O19" s="52">
        <v>14.133620270335765</v>
      </c>
      <c r="P19" s="52">
        <v>15.553427154562032</v>
      </c>
      <c r="Q19" s="185">
        <v>15.5375920652607</v>
      </c>
      <c r="R19" s="185">
        <v>13.110707586545415</v>
      </c>
      <c r="S19" s="185">
        <v>13.111876308120179</v>
      </c>
      <c r="T19" s="185">
        <v>13.372812024248795</v>
      </c>
      <c r="U19" s="185">
        <v>13.73298662951429</v>
      </c>
      <c r="V19" s="185">
        <v>16.242906157107079</v>
      </c>
      <c r="W19" s="185">
        <v>14.205772868304452</v>
      </c>
      <c r="X19" s="185">
        <v>15.565450593758806</v>
      </c>
      <c r="Y19" s="185">
        <v>16.372345192640438</v>
      </c>
      <c r="Z19" s="185">
        <v>16.128984336532476</v>
      </c>
      <c r="AA19" s="185">
        <v>18.424398869527369</v>
      </c>
      <c r="AB19" s="185">
        <v>18.882289535234801</v>
      </c>
      <c r="AC19" s="185">
        <v>34.193072193262957</v>
      </c>
      <c r="AD19" s="185">
        <v>19.444525368083521</v>
      </c>
      <c r="AE19" s="185">
        <v>22.505657225652065</v>
      </c>
      <c r="AF19" s="185">
        <v>22.536930448926402</v>
      </c>
      <c r="AG19" s="185">
        <v>20.081447942939551</v>
      </c>
      <c r="AH19" s="185">
        <v>19.542740566149174</v>
      </c>
      <c r="AI19" s="185">
        <v>20.682710832591443</v>
      </c>
      <c r="AJ19" s="185">
        <v>18.900306999281788</v>
      </c>
      <c r="AK19" s="185">
        <v>17.27817478894832</v>
      </c>
      <c r="AL19" s="185">
        <v>15.65420148471099</v>
      </c>
      <c r="AM19" s="185">
        <f>IFERROR(VLOOKUP(A19,Обнов[],$A$1,FALSE),"-")</f>
        <v>15.320306943613707</v>
      </c>
      <c r="AN19" s="42"/>
      <c r="AO19" s="61" t="s">
        <v>56</v>
      </c>
      <c r="AP19" s="61" t="s">
        <v>56</v>
      </c>
      <c r="AQ19" s="61" t="s">
        <v>56</v>
      </c>
      <c r="AR19" s="61" t="s">
        <v>56</v>
      </c>
      <c r="AS19" s="61" t="s">
        <v>56</v>
      </c>
      <c r="AT19" s="61" t="s">
        <v>56</v>
      </c>
      <c r="AU19" s="61" t="s">
        <v>56</v>
      </c>
      <c r="AV19" s="61" t="s">
        <v>56</v>
      </c>
      <c r="AW19" s="61" t="s">
        <v>56</v>
      </c>
      <c r="AX19" s="61" t="s">
        <v>56</v>
      </c>
      <c r="AY19" s="61" t="s">
        <v>56</v>
      </c>
      <c r="AZ19" s="61" t="s">
        <v>56</v>
      </c>
      <c r="BA19" s="61" t="s">
        <v>56</v>
      </c>
      <c r="BB19" s="61" t="s">
        <v>56</v>
      </c>
      <c r="BC19" s="61" t="s">
        <v>56</v>
      </c>
      <c r="BD19" s="183" t="s">
        <v>56</v>
      </c>
      <c r="BE19" s="183" t="s">
        <v>56</v>
      </c>
      <c r="BF19" s="183" t="s">
        <v>56</v>
      </c>
      <c r="BG19" s="183" t="s">
        <v>56</v>
      </c>
      <c r="BH19" s="183" t="s">
        <v>56</v>
      </c>
      <c r="BI19" s="183" t="s">
        <v>56</v>
      </c>
      <c r="BJ19" s="183" t="s">
        <v>56</v>
      </c>
      <c r="BK19" s="183" t="s">
        <v>56</v>
      </c>
      <c r="BL19" s="183" t="s">
        <v>56</v>
      </c>
      <c r="BM19" s="183" t="s">
        <v>56</v>
      </c>
      <c r="BN19" s="183" t="s">
        <v>56</v>
      </c>
      <c r="BO19" s="183" t="s">
        <v>56</v>
      </c>
      <c r="BP19" s="183" t="s">
        <v>56</v>
      </c>
      <c r="BQ19" s="183" t="s">
        <v>56</v>
      </c>
      <c r="BR19" s="183" t="s">
        <v>56</v>
      </c>
      <c r="BS19" s="183" t="s">
        <v>56</v>
      </c>
      <c r="BT19" s="183" t="s">
        <v>56</v>
      </c>
      <c r="BU19" s="183" t="s">
        <v>56</v>
      </c>
      <c r="BV19" s="183" t="s">
        <v>56</v>
      </c>
      <c r="BW19" s="183" t="s">
        <v>56</v>
      </c>
      <c r="BX19" s="183" t="s">
        <v>56</v>
      </c>
      <c r="BY19" s="183" t="s">
        <v>56</v>
      </c>
      <c r="BZ19" s="183" t="str">
        <f>IFERROR(VLOOKUP(A19,Обнов[],$A$2,FALSE),"-")</f>
        <v>-</v>
      </c>
      <c r="CA19" s="42"/>
    </row>
    <row r="20" spans="1:111" ht="15.75" x14ac:dyDescent="0.25">
      <c r="A20" s="51" t="s">
        <v>19</v>
      </c>
      <c r="B20" s="52">
        <v>7.32012176898865</v>
      </c>
      <c r="C20" s="52">
        <v>7.9512932553345701</v>
      </c>
      <c r="D20" s="52">
        <v>9.2654848601911102</v>
      </c>
      <c r="E20" s="52">
        <v>8.7048463249585204</v>
      </c>
      <c r="F20" s="52">
        <v>8.9059232835804991</v>
      </c>
      <c r="G20" s="52">
        <v>8.2910381427751805</v>
      </c>
      <c r="H20" s="52">
        <v>10.0746652496302</v>
      </c>
      <c r="I20" s="52">
        <v>11.3599962729967</v>
      </c>
      <c r="J20" s="52">
        <v>11.3968020514576</v>
      </c>
      <c r="K20" s="52">
        <v>16.573772570569499</v>
      </c>
      <c r="L20" s="52">
        <v>15.438839373610801</v>
      </c>
      <c r="M20" s="52">
        <v>11.3038684793129</v>
      </c>
      <c r="N20" s="52">
        <v>13.173142543965596</v>
      </c>
      <c r="O20" s="52">
        <v>13.892780383916032</v>
      </c>
      <c r="P20" s="52">
        <v>16.910664141775261</v>
      </c>
      <c r="Q20" s="185">
        <v>11.6111325214481</v>
      </c>
      <c r="R20" s="185">
        <v>8.6891139547636538</v>
      </c>
      <c r="S20" s="185">
        <v>13.871560345862683</v>
      </c>
      <c r="T20" s="185">
        <v>13.176891095079577</v>
      </c>
      <c r="U20" s="185">
        <v>10.997017037631425</v>
      </c>
      <c r="V20" s="185">
        <v>12.670594175996392</v>
      </c>
      <c r="W20" s="185">
        <v>10.919261737929286</v>
      </c>
      <c r="X20" s="185">
        <v>12.030350788059412</v>
      </c>
      <c r="Y20" s="185">
        <v>7.9926362461634115</v>
      </c>
      <c r="Z20" s="185">
        <v>10.537749792967309</v>
      </c>
      <c r="AA20" s="185">
        <v>10.709960978490447</v>
      </c>
      <c r="AB20" s="185">
        <v>7.7218906746898686</v>
      </c>
      <c r="AC20" s="185">
        <v>22.287691549072399</v>
      </c>
      <c r="AD20" s="185">
        <v>24.562299238651985</v>
      </c>
      <c r="AE20" s="185">
        <v>21.981846039447614</v>
      </c>
      <c r="AF20" s="185">
        <v>16.6378092099249</v>
      </c>
      <c r="AG20" s="185">
        <v>13.600205589670503</v>
      </c>
      <c r="AH20" s="185">
        <v>14.200614844056279</v>
      </c>
      <c r="AI20" s="185">
        <v>9.7847857917632872</v>
      </c>
      <c r="AJ20" s="185">
        <v>5.6373588518638558</v>
      </c>
      <c r="AK20" s="185">
        <v>4.4350819830148005</v>
      </c>
      <c r="AL20" s="185">
        <v>5.5485020859802763</v>
      </c>
      <c r="AM20" s="185">
        <f>IFERROR(VLOOKUP(A20,Обнов[],$A$1,FALSE),"-")</f>
        <v>4.2708788542909462</v>
      </c>
      <c r="AN20" s="42"/>
      <c r="AO20" s="61" t="s">
        <v>56</v>
      </c>
      <c r="AP20" s="61" t="s">
        <v>56</v>
      </c>
      <c r="AQ20" s="61" t="s">
        <v>56</v>
      </c>
      <c r="AR20" s="61" t="s">
        <v>56</v>
      </c>
      <c r="AS20" s="61" t="s">
        <v>56</v>
      </c>
      <c r="AT20" s="61" t="s">
        <v>56</v>
      </c>
      <c r="AU20" s="61" t="s">
        <v>56</v>
      </c>
      <c r="AV20" s="61" t="s">
        <v>56</v>
      </c>
      <c r="AW20" s="61" t="s">
        <v>56</v>
      </c>
      <c r="AX20" s="61" t="s">
        <v>56</v>
      </c>
      <c r="AY20" s="61" t="s">
        <v>56</v>
      </c>
      <c r="AZ20" s="61" t="s">
        <v>56</v>
      </c>
      <c r="BA20" s="61" t="s">
        <v>56</v>
      </c>
      <c r="BB20" s="61" t="s">
        <v>56</v>
      </c>
      <c r="BC20" s="61" t="s">
        <v>56</v>
      </c>
      <c r="BD20" s="183" t="s">
        <v>56</v>
      </c>
      <c r="BE20" s="183" t="s">
        <v>56</v>
      </c>
      <c r="BF20" s="183" t="s">
        <v>56</v>
      </c>
      <c r="BG20" s="183" t="s">
        <v>56</v>
      </c>
      <c r="BH20" s="183" t="s">
        <v>56</v>
      </c>
      <c r="BI20" s="183" t="s">
        <v>56</v>
      </c>
      <c r="BJ20" s="183" t="s">
        <v>56</v>
      </c>
      <c r="BK20" s="183" t="s">
        <v>56</v>
      </c>
      <c r="BL20" s="183" t="s">
        <v>56</v>
      </c>
      <c r="BM20" s="183" t="s">
        <v>56</v>
      </c>
      <c r="BN20" s="183" t="s">
        <v>56</v>
      </c>
      <c r="BO20" s="183" t="s">
        <v>56</v>
      </c>
      <c r="BP20" s="183" t="s">
        <v>56</v>
      </c>
      <c r="BQ20" s="183" t="s">
        <v>56</v>
      </c>
      <c r="BR20" s="183" t="s">
        <v>56</v>
      </c>
      <c r="BS20" s="183" t="s">
        <v>56</v>
      </c>
      <c r="BT20" s="183" t="s">
        <v>56</v>
      </c>
      <c r="BU20" s="183" t="s">
        <v>56</v>
      </c>
      <c r="BV20" s="183" t="s">
        <v>56</v>
      </c>
      <c r="BW20" s="183" t="s">
        <v>56</v>
      </c>
      <c r="BX20" s="183" t="s">
        <v>56</v>
      </c>
      <c r="BY20" s="183" t="s">
        <v>56</v>
      </c>
      <c r="BZ20" s="183" t="str">
        <f>IFERROR(VLOOKUP(A20,Обнов[],$A$2,FALSE),"-")</f>
        <v>-</v>
      </c>
      <c r="CA20" s="42"/>
    </row>
    <row r="21" spans="1:111" ht="15.75" x14ac:dyDescent="0.25">
      <c r="A21" s="51" t="s">
        <v>20</v>
      </c>
      <c r="B21" s="52" t="s">
        <v>56</v>
      </c>
      <c r="C21" s="52" t="s">
        <v>56</v>
      </c>
      <c r="D21" s="52">
        <v>12.32</v>
      </c>
      <c r="E21" s="52" t="s">
        <v>56</v>
      </c>
      <c r="F21" s="52" t="s">
        <v>56</v>
      </c>
      <c r="G21" s="52" t="s">
        <v>56</v>
      </c>
      <c r="H21" s="52" t="s">
        <v>56</v>
      </c>
      <c r="I21" s="52" t="s">
        <v>56</v>
      </c>
      <c r="J21" s="52" t="s">
        <v>56</v>
      </c>
      <c r="K21" s="52" t="s">
        <v>56</v>
      </c>
      <c r="L21" s="52" t="s">
        <v>56</v>
      </c>
      <c r="M21" s="52" t="s">
        <v>56</v>
      </c>
      <c r="N21" s="52">
        <v>13.33</v>
      </c>
      <c r="O21" s="52" t="s">
        <v>56</v>
      </c>
      <c r="P21" s="52" t="s">
        <v>56</v>
      </c>
      <c r="Q21" s="185">
        <v>18</v>
      </c>
      <c r="R21" s="185">
        <v>18</v>
      </c>
      <c r="S21" s="185">
        <v>0</v>
      </c>
      <c r="T21" s="185">
        <v>18</v>
      </c>
      <c r="U21" s="185">
        <v>18.27</v>
      </c>
      <c r="V21" s="185">
        <v>20</v>
      </c>
      <c r="W21" s="185" t="s">
        <v>56</v>
      </c>
      <c r="X21" s="185">
        <v>19.999999999999996</v>
      </c>
      <c r="Y21" s="185" t="s">
        <v>56</v>
      </c>
      <c r="Z21" s="185" t="s">
        <v>56</v>
      </c>
      <c r="AA21" s="185">
        <v>22</v>
      </c>
      <c r="AB21" s="185" t="s">
        <v>56</v>
      </c>
      <c r="AC21" s="185" t="s">
        <v>56</v>
      </c>
      <c r="AD21" s="185" t="s">
        <v>56</v>
      </c>
      <c r="AE21" s="185">
        <v>0</v>
      </c>
      <c r="AF21" s="185">
        <v>0</v>
      </c>
      <c r="AG21" s="185">
        <v>0</v>
      </c>
      <c r="AH21" s="185">
        <v>0</v>
      </c>
      <c r="AI21" s="185">
        <v>0</v>
      </c>
      <c r="AJ21" s="185">
        <v>0</v>
      </c>
      <c r="AK21" s="185">
        <v>0</v>
      </c>
      <c r="AL21" s="185">
        <v>0</v>
      </c>
      <c r="AM21" s="185">
        <f>IFERROR(VLOOKUP(A21,Обнов[],$A$1,FALSE),"-")</f>
        <v>0</v>
      </c>
      <c r="AN21" s="42"/>
      <c r="AO21" s="61" t="s">
        <v>56</v>
      </c>
      <c r="AP21" s="61" t="s">
        <v>56</v>
      </c>
      <c r="AQ21" s="61" t="s">
        <v>56</v>
      </c>
      <c r="AR21" s="61" t="s">
        <v>56</v>
      </c>
      <c r="AS21" s="61" t="s">
        <v>56</v>
      </c>
      <c r="AT21" s="61" t="s">
        <v>56</v>
      </c>
      <c r="AU21" s="61" t="s">
        <v>56</v>
      </c>
      <c r="AV21" s="61" t="s">
        <v>56</v>
      </c>
      <c r="AW21" s="61" t="s">
        <v>56</v>
      </c>
      <c r="AX21" s="61" t="s">
        <v>56</v>
      </c>
      <c r="AY21" s="61" t="s">
        <v>56</v>
      </c>
      <c r="AZ21" s="61" t="s">
        <v>56</v>
      </c>
      <c r="BA21" s="61" t="s">
        <v>56</v>
      </c>
      <c r="BB21" s="61" t="s">
        <v>56</v>
      </c>
      <c r="BC21" s="61" t="s">
        <v>56</v>
      </c>
      <c r="BD21" s="183" t="s">
        <v>56</v>
      </c>
      <c r="BE21" s="183" t="s">
        <v>56</v>
      </c>
      <c r="BF21" s="183" t="s">
        <v>56</v>
      </c>
      <c r="BG21" s="183" t="s">
        <v>56</v>
      </c>
      <c r="BH21" s="183" t="s">
        <v>56</v>
      </c>
      <c r="BI21" s="183" t="s">
        <v>56</v>
      </c>
      <c r="BJ21" s="183" t="s">
        <v>56</v>
      </c>
      <c r="BK21" s="183" t="s">
        <v>56</v>
      </c>
      <c r="BL21" s="183" t="s">
        <v>56</v>
      </c>
      <c r="BM21" s="183" t="s">
        <v>56</v>
      </c>
      <c r="BN21" s="183" t="s">
        <v>56</v>
      </c>
      <c r="BO21" s="183" t="s">
        <v>56</v>
      </c>
      <c r="BP21" s="183" t="s">
        <v>56</v>
      </c>
      <c r="BQ21" s="183" t="s">
        <v>56</v>
      </c>
      <c r="BR21" s="183" t="s">
        <v>56</v>
      </c>
      <c r="BS21" s="183" t="s">
        <v>56</v>
      </c>
      <c r="BT21" s="183" t="s">
        <v>56</v>
      </c>
      <c r="BU21" s="183" t="s">
        <v>56</v>
      </c>
      <c r="BV21" s="183" t="s">
        <v>56</v>
      </c>
      <c r="BW21" s="183" t="s">
        <v>56</v>
      </c>
      <c r="BX21" s="183" t="s">
        <v>56</v>
      </c>
      <c r="BY21" s="183" t="s">
        <v>56</v>
      </c>
      <c r="BZ21" s="183" t="str">
        <f>IFERROR(VLOOKUP(A21,Обнов[],$A$2,FALSE),"-")</f>
        <v>-</v>
      </c>
      <c r="CA21" s="42"/>
    </row>
    <row r="22" spans="1:111" ht="15.75" x14ac:dyDescent="0.25">
      <c r="A22" s="53" t="s">
        <v>21</v>
      </c>
      <c r="B22" s="52">
        <v>10.822680614859101</v>
      </c>
      <c r="C22" s="52">
        <v>10.743386061936899</v>
      </c>
      <c r="D22" s="52">
        <v>10.641473380399001</v>
      </c>
      <c r="E22" s="52">
        <v>10.4523921637039</v>
      </c>
      <c r="F22" s="52">
        <v>11.7969864313607</v>
      </c>
      <c r="G22" s="52">
        <v>12.057917317820801</v>
      </c>
      <c r="H22" s="52">
        <v>12.746343401337001</v>
      </c>
      <c r="I22" s="52">
        <v>13.114348680270499</v>
      </c>
      <c r="J22" s="52">
        <v>13.423620010481001</v>
      </c>
      <c r="K22" s="52">
        <v>13.513116284255799</v>
      </c>
      <c r="L22" s="52">
        <v>13.4178201797508</v>
      </c>
      <c r="M22" s="52">
        <v>15.1972807106413</v>
      </c>
      <c r="N22" s="52">
        <v>15.034113627300613</v>
      </c>
      <c r="O22" s="52">
        <v>13.324780642259977</v>
      </c>
      <c r="P22" s="52">
        <v>13.354646825322213</v>
      </c>
      <c r="Q22" s="185">
        <v>15.0059566239317</v>
      </c>
      <c r="R22" s="185">
        <v>16.752543118439963</v>
      </c>
      <c r="S22" s="185">
        <v>15.510910332854005</v>
      </c>
      <c r="T22" s="185">
        <v>16.274995367394499</v>
      </c>
      <c r="U22" s="185">
        <v>16.898006258799743</v>
      </c>
      <c r="V22" s="185">
        <v>17.560430451079046</v>
      </c>
      <c r="W22" s="185">
        <v>17.735343967445232</v>
      </c>
      <c r="X22" s="185">
        <v>18.110673724185748</v>
      </c>
      <c r="Y22" s="185">
        <v>16.347430892842752</v>
      </c>
      <c r="Z22" s="185">
        <v>13.893025761730074</v>
      </c>
      <c r="AA22" s="185">
        <v>14.147160473071846</v>
      </c>
      <c r="AB22" s="185">
        <v>17.532155287290838</v>
      </c>
      <c r="AC22" s="185">
        <v>18.609590331088835</v>
      </c>
      <c r="AD22" s="185">
        <v>21.941343737363688</v>
      </c>
      <c r="AE22" s="185">
        <v>25.895548461083774</v>
      </c>
      <c r="AF22" s="185">
        <v>31.204711725049599</v>
      </c>
      <c r="AG22" s="185">
        <v>29.153374631133101</v>
      </c>
      <c r="AH22" s="185">
        <v>25.543165076405412</v>
      </c>
      <c r="AI22" s="185">
        <v>22.009411509876003</v>
      </c>
      <c r="AJ22" s="185">
        <v>19.921675254890882</v>
      </c>
      <c r="AK22" s="185">
        <v>17.20541473261019</v>
      </c>
      <c r="AL22" s="185">
        <v>17.071774842809603</v>
      </c>
      <c r="AM22" s="185">
        <f>IFERROR(VLOOKUP(A22,Обнов[],$A$1,FALSE),"-")</f>
        <v>16.948815829105371</v>
      </c>
      <c r="AN22" s="42"/>
      <c r="AO22" s="61" t="s">
        <v>56</v>
      </c>
      <c r="AP22" s="61" t="s">
        <v>56</v>
      </c>
      <c r="AQ22" s="61" t="s">
        <v>56</v>
      </c>
      <c r="AR22" s="61" t="s">
        <v>56</v>
      </c>
      <c r="AS22" s="61" t="s">
        <v>56</v>
      </c>
      <c r="AT22" s="61" t="s">
        <v>56</v>
      </c>
      <c r="AU22" s="61" t="s">
        <v>56</v>
      </c>
      <c r="AV22" s="61" t="s">
        <v>56</v>
      </c>
      <c r="AW22" s="61" t="s">
        <v>56</v>
      </c>
      <c r="AX22" s="61" t="s">
        <v>56</v>
      </c>
      <c r="AY22" s="61" t="s">
        <v>56</v>
      </c>
      <c r="AZ22" s="61" t="s">
        <v>56</v>
      </c>
      <c r="BA22" s="61" t="s">
        <v>56</v>
      </c>
      <c r="BB22" s="61" t="s">
        <v>56</v>
      </c>
      <c r="BC22" s="61" t="s">
        <v>56</v>
      </c>
      <c r="BD22" s="183" t="s">
        <v>56</v>
      </c>
      <c r="BE22" s="183" t="s">
        <v>56</v>
      </c>
      <c r="BF22" s="183" t="s">
        <v>56</v>
      </c>
      <c r="BG22" s="183" t="s">
        <v>56</v>
      </c>
      <c r="BH22" s="183" t="s">
        <v>56</v>
      </c>
      <c r="BI22" s="183" t="s">
        <v>56</v>
      </c>
      <c r="BJ22" s="183" t="s">
        <v>56</v>
      </c>
      <c r="BK22" s="183" t="s">
        <v>56</v>
      </c>
      <c r="BL22" s="183" t="s">
        <v>56</v>
      </c>
      <c r="BM22" s="183" t="s">
        <v>56</v>
      </c>
      <c r="BN22" s="183" t="s">
        <v>56</v>
      </c>
      <c r="BO22" s="183" t="s">
        <v>56</v>
      </c>
      <c r="BP22" s="183" t="s">
        <v>56</v>
      </c>
      <c r="BQ22" s="183" t="s">
        <v>56</v>
      </c>
      <c r="BR22" s="183" t="s">
        <v>56</v>
      </c>
      <c r="BS22" s="183" t="s">
        <v>56</v>
      </c>
      <c r="BT22" s="183" t="s">
        <v>56</v>
      </c>
      <c r="BU22" s="183" t="s">
        <v>56</v>
      </c>
      <c r="BV22" s="183" t="s">
        <v>56</v>
      </c>
      <c r="BW22" s="183" t="s">
        <v>56</v>
      </c>
      <c r="BX22" s="183" t="s">
        <v>56</v>
      </c>
      <c r="BY22" s="183" t="s">
        <v>56</v>
      </c>
      <c r="BZ22" s="183" t="str">
        <f>IFERROR(VLOOKUP(A22,Обнов[],$A$2,FALSE),"-")</f>
        <v>-</v>
      </c>
      <c r="CA22" s="42"/>
    </row>
    <row r="23" spans="1:111" ht="15.75" x14ac:dyDescent="0.25">
      <c r="A23" s="51" t="s">
        <v>23</v>
      </c>
      <c r="B23" s="52" t="s">
        <v>56</v>
      </c>
      <c r="C23" s="52">
        <v>8</v>
      </c>
      <c r="D23" s="52">
        <v>7.75</v>
      </c>
      <c r="E23" s="52">
        <v>7.75</v>
      </c>
      <c r="F23" s="52" t="s">
        <v>56</v>
      </c>
      <c r="G23" s="52" t="s">
        <v>56</v>
      </c>
      <c r="H23" s="52" t="s">
        <v>56</v>
      </c>
      <c r="I23" s="52" t="s">
        <v>56</v>
      </c>
      <c r="J23" s="52" t="s">
        <v>56</v>
      </c>
      <c r="K23" s="52" t="s">
        <v>56</v>
      </c>
      <c r="L23" s="52" t="s">
        <v>56</v>
      </c>
      <c r="M23" s="52" t="s">
        <v>56</v>
      </c>
      <c r="N23" s="52" t="s">
        <v>56</v>
      </c>
      <c r="O23" s="52" t="s">
        <v>56</v>
      </c>
      <c r="P23" s="52" t="s">
        <v>56</v>
      </c>
      <c r="Q23" s="185" t="s">
        <v>56</v>
      </c>
      <c r="R23" s="185" t="s">
        <v>56</v>
      </c>
      <c r="S23" s="185" t="s">
        <v>56</v>
      </c>
      <c r="T23" s="185" t="s">
        <v>56</v>
      </c>
      <c r="U23" s="185" t="s">
        <v>56</v>
      </c>
      <c r="V23" s="185" t="s">
        <v>56</v>
      </c>
      <c r="W23" s="185" t="s">
        <v>56</v>
      </c>
      <c r="X23" s="185" t="s">
        <v>56</v>
      </c>
      <c r="Y23" s="185" t="s">
        <v>56</v>
      </c>
      <c r="Z23" s="185" t="s">
        <v>56</v>
      </c>
      <c r="AA23" s="185" t="s">
        <v>56</v>
      </c>
      <c r="AB23" s="185" t="s">
        <v>56</v>
      </c>
      <c r="AC23" s="185" t="s">
        <v>56</v>
      </c>
      <c r="AD23" s="185" t="s">
        <v>56</v>
      </c>
      <c r="AE23" s="185">
        <v>0</v>
      </c>
      <c r="AF23" s="185">
        <v>0</v>
      </c>
      <c r="AG23" s="185">
        <v>0</v>
      </c>
      <c r="AH23" s="185">
        <v>0</v>
      </c>
      <c r="AI23" s="185">
        <v>0</v>
      </c>
      <c r="AJ23" s="185">
        <v>0</v>
      </c>
      <c r="AK23" s="185">
        <v>0</v>
      </c>
      <c r="AL23" s="185">
        <v>0</v>
      </c>
      <c r="AM23" s="185">
        <f>IFERROR(VLOOKUP(A23,Обнов[],$A$1,FALSE),"-")</f>
        <v>0</v>
      </c>
      <c r="AN23" s="42"/>
      <c r="AO23" s="61" t="s">
        <v>56</v>
      </c>
      <c r="AP23" s="61" t="s">
        <v>56</v>
      </c>
      <c r="AQ23" s="61" t="s">
        <v>56</v>
      </c>
      <c r="AR23" s="61" t="s">
        <v>56</v>
      </c>
      <c r="AS23" s="61" t="s">
        <v>56</v>
      </c>
      <c r="AT23" s="61" t="s">
        <v>56</v>
      </c>
      <c r="AU23" s="61" t="s">
        <v>56</v>
      </c>
      <c r="AV23" s="61" t="s">
        <v>56</v>
      </c>
      <c r="AW23" s="61" t="s">
        <v>56</v>
      </c>
      <c r="AX23" s="61" t="s">
        <v>56</v>
      </c>
      <c r="AY23" s="61" t="s">
        <v>56</v>
      </c>
      <c r="AZ23" s="61" t="s">
        <v>56</v>
      </c>
      <c r="BA23" s="61" t="s">
        <v>56</v>
      </c>
      <c r="BB23" s="61" t="s">
        <v>56</v>
      </c>
      <c r="BC23" s="61" t="s">
        <v>56</v>
      </c>
      <c r="BD23" s="183" t="s">
        <v>56</v>
      </c>
      <c r="BE23" s="183" t="s">
        <v>56</v>
      </c>
      <c r="BF23" s="183" t="s">
        <v>56</v>
      </c>
      <c r="BG23" s="183" t="s">
        <v>56</v>
      </c>
      <c r="BH23" s="183" t="s">
        <v>56</v>
      </c>
      <c r="BI23" s="183" t="s">
        <v>56</v>
      </c>
      <c r="BJ23" s="183" t="s">
        <v>56</v>
      </c>
      <c r="BK23" s="183" t="s">
        <v>56</v>
      </c>
      <c r="BL23" s="183" t="s">
        <v>56</v>
      </c>
      <c r="BM23" s="183" t="s">
        <v>56</v>
      </c>
      <c r="BN23" s="183" t="s">
        <v>56</v>
      </c>
      <c r="BO23" s="183" t="s">
        <v>56</v>
      </c>
      <c r="BP23" s="183" t="s">
        <v>56</v>
      </c>
      <c r="BQ23" s="183" t="s">
        <v>56</v>
      </c>
      <c r="BR23" s="183" t="s">
        <v>56</v>
      </c>
      <c r="BS23" s="183" t="s">
        <v>56</v>
      </c>
      <c r="BT23" s="183" t="s">
        <v>56</v>
      </c>
      <c r="BU23" s="183" t="s">
        <v>56</v>
      </c>
      <c r="BV23" s="183" t="s">
        <v>56</v>
      </c>
      <c r="BW23" s="183" t="s">
        <v>56</v>
      </c>
      <c r="BX23" s="183" t="s">
        <v>56</v>
      </c>
      <c r="BY23" s="183" t="s">
        <v>56</v>
      </c>
      <c r="BZ23" s="183" t="str">
        <f>IFERROR(VLOOKUP(A23,Обнов[],$A$2,FALSE),"-")</f>
        <v>-</v>
      </c>
      <c r="CA23" s="42"/>
    </row>
    <row r="24" spans="1:111" ht="15.75" x14ac:dyDescent="0.25">
      <c r="A24" s="51" t="s">
        <v>22</v>
      </c>
      <c r="B24" s="52">
        <v>5.8030969674959101</v>
      </c>
      <c r="C24" s="52">
        <v>4.1745020288167698</v>
      </c>
      <c r="D24" s="52">
        <v>9.4083437841108601</v>
      </c>
      <c r="E24" s="52">
        <v>10.297322916110399</v>
      </c>
      <c r="F24" s="52">
        <v>12.8350651402164</v>
      </c>
      <c r="G24" s="52">
        <v>12.049563815302999</v>
      </c>
      <c r="H24" s="52">
        <v>13.092476676963599</v>
      </c>
      <c r="I24" s="52">
        <v>12.4020549668724</v>
      </c>
      <c r="J24" s="52">
        <v>12.2645995521977</v>
      </c>
      <c r="K24" s="52">
        <v>6.0329237712694797</v>
      </c>
      <c r="L24" s="52">
        <v>10.8421808937468</v>
      </c>
      <c r="M24" s="52">
        <v>12.5188645477546</v>
      </c>
      <c r="N24" s="52">
        <v>12.219726248884053</v>
      </c>
      <c r="O24" s="52">
        <v>12.35617652574868</v>
      </c>
      <c r="P24" s="52">
        <v>12.006752423021787</v>
      </c>
      <c r="Q24" s="185">
        <v>8.8635752532556804</v>
      </c>
      <c r="R24" s="185">
        <v>10.739031577776974</v>
      </c>
      <c r="S24" s="185">
        <v>13.000769779716373</v>
      </c>
      <c r="T24" s="185">
        <v>13.693357546255719</v>
      </c>
      <c r="U24" s="185">
        <v>11.896834148684844</v>
      </c>
      <c r="V24" s="185">
        <v>11.840503182284404</v>
      </c>
      <c r="W24" s="185">
        <v>12.303056629623299</v>
      </c>
      <c r="X24" s="185">
        <v>15.894642526698654</v>
      </c>
      <c r="Y24" s="185">
        <v>13.941914610349912</v>
      </c>
      <c r="Z24" s="185">
        <v>10.601499661839471</v>
      </c>
      <c r="AA24" s="185">
        <v>15.180804557381602</v>
      </c>
      <c r="AB24" s="185">
        <v>15.300610927566987</v>
      </c>
      <c r="AC24" s="185">
        <v>21.644366762598484</v>
      </c>
      <c r="AD24" s="185">
        <v>21.727352969647029</v>
      </c>
      <c r="AE24" s="185">
        <v>0</v>
      </c>
      <c r="AF24" s="185">
        <v>0</v>
      </c>
      <c r="AG24" s="185">
        <v>21.769999999999996</v>
      </c>
      <c r="AH24" s="185">
        <v>23.021412184088224</v>
      </c>
      <c r="AI24" s="185">
        <v>23.94769185324574</v>
      </c>
      <c r="AJ24" s="185">
        <v>23.569882535328841</v>
      </c>
      <c r="AK24" s="185">
        <v>8.3316018452712264</v>
      </c>
      <c r="AL24" s="185">
        <v>6.1283173555317703</v>
      </c>
      <c r="AM24" s="185">
        <f>IFERROR(VLOOKUP(A24,Обнов[],$A$1,FALSE),"-")</f>
        <v>6.9254715790356398</v>
      </c>
      <c r="AN24" s="42"/>
      <c r="AO24" s="61" t="s">
        <v>56</v>
      </c>
      <c r="AP24" s="61" t="s">
        <v>56</v>
      </c>
      <c r="AQ24" s="61" t="s">
        <v>56</v>
      </c>
      <c r="AR24" s="61" t="s">
        <v>56</v>
      </c>
      <c r="AS24" s="61" t="s">
        <v>56</v>
      </c>
      <c r="AT24" s="61" t="s">
        <v>56</v>
      </c>
      <c r="AU24" s="61" t="s">
        <v>56</v>
      </c>
      <c r="AV24" s="61" t="s">
        <v>56</v>
      </c>
      <c r="AW24" s="61" t="s">
        <v>56</v>
      </c>
      <c r="AX24" s="61" t="s">
        <v>56</v>
      </c>
      <c r="AY24" s="61" t="s">
        <v>56</v>
      </c>
      <c r="AZ24" s="61" t="s">
        <v>56</v>
      </c>
      <c r="BA24" s="61" t="s">
        <v>56</v>
      </c>
      <c r="BB24" s="61" t="s">
        <v>56</v>
      </c>
      <c r="BC24" s="61" t="s">
        <v>56</v>
      </c>
      <c r="BD24" s="183" t="s">
        <v>56</v>
      </c>
      <c r="BE24" s="183" t="s">
        <v>56</v>
      </c>
      <c r="BF24" s="183" t="s">
        <v>56</v>
      </c>
      <c r="BG24" s="183" t="s">
        <v>56</v>
      </c>
      <c r="BH24" s="183" t="s">
        <v>56</v>
      </c>
      <c r="BI24" s="183" t="s">
        <v>56</v>
      </c>
      <c r="BJ24" s="183" t="s">
        <v>56</v>
      </c>
      <c r="BK24" s="183" t="s">
        <v>56</v>
      </c>
      <c r="BL24" s="183" t="s">
        <v>56</v>
      </c>
      <c r="BM24" s="183" t="s">
        <v>56</v>
      </c>
      <c r="BN24" s="183" t="s">
        <v>56</v>
      </c>
      <c r="BO24" s="183" t="s">
        <v>56</v>
      </c>
      <c r="BP24" s="183" t="s">
        <v>56</v>
      </c>
      <c r="BQ24" s="183" t="s">
        <v>56</v>
      </c>
      <c r="BR24" s="183" t="s">
        <v>56</v>
      </c>
      <c r="BS24" s="183" t="s">
        <v>56</v>
      </c>
      <c r="BT24" s="183" t="s">
        <v>56</v>
      </c>
      <c r="BU24" s="183" t="s">
        <v>56</v>
      </c>
      <c r="BV24" s="183" t="s">
        <v>56</v>
      </c>
      <c r="BW24" s="183" t="s">
        <v>56</v>
      </c>
      <c r="BX24" s="183" t="s">
        <v>56</v>
      </c>
      <c r="BY24" s="183" t="s">
        <v>56</v>
      </c>
      <c r="BZ24" s="183" t="str">
        <f>IFERROR(VLOOKUP(A24,Обнов[],$A$2,FALSE),"-")</f>
        <v>-</v>
      </c>
      <c r="CA24" s="42"/>
    </row>
    <row r="25" spans="1:111" ht="15.75" x14ac:dyDescent="0.25">
      <c r="A25" s="51" t="s">
        <v>24</v>
      </c>
      <c r="B25" s="52">
        <v>13.5561565442356</v>
      </c>
      <c r="C25" s="52">
        <v>10.655098898241601</v>
      </c>
      <c r="D25" s="52">
        <v>11.1624844912343</v>
      </c>
      <c r="E25" s="52">
        <v>12.7446707952954</v>
      </c>
      <c r="F25" s="52">
        <v>10.3797695316608</v>
      </c>
      <c r="G25" s="52">
        <v>5.88852044307143</v>
      </c>
      <c r="H25" s="52">
        <v>5.4338925200917396</v>
      </c>
      <c r="I25" s="52">
        <v>5.4181612035812297</v>
      </c>
      <c r="J25" s="52">
        <v>5.8043622381626703</v>
      </c>
      <c r="K25" s="52">
        <v>5.2761418718132296</v>
      </c>
      <c r="L25" s="52">
        <v>5.5821567205075597</v>
      </c>
      <c r="M25" s="52">
        <v>6.97282460951216</v>
      </c>
      <c r="N25" s="52">
        <v>8.4310991038316576</v>
      </c>
      <c r="O25" s="52">
        <v>8.1547630876737767</v>
      </c>
      <c r="P25" s="52">
        <v>9.7959306014279939</v>
      </c>
      <c r="Q25" s="185">
        <v>10.698605816927399</v>
      </c>
      <c r="R25" s="185">
        <v>10.269971132050546</v>
      </c>
      <c r="S25" s="185">
        <v>11.123695125977708</v>
      </c>
      <c r="T25" s="185">
        <v>12.918388409516359</v>
      </c>
      <c r="U25" s="185">
        <v>14.380648688298425</v>
      </c>
      <c r="V25" s="185">
        <v>14.822793521539108</v>
      </c>
      <c r="W25" s="185">
        <v>14.866571980751115</v>
      </c>
      <c r="X25" s="185">
        <v>16.03628172286377</v>
      </c>
      <c r="Y25" s="185">
        <v>17.677532701174417</v>
      </c>
      <c r="Z25" s="185">
        <v>18.862295716745876</v>
      </c>
      <c r="AA25" s="185">
        <v>16.917389733050989</v>
      </c>
      <c r="AB25" s="185">
        <v>16.382840617688526</v>
      </c>
      <c r="AC25" s="185">
        <v>23.725067095351204</v>
      </c>
      <c r="AD25" s="185">
        <v>7.4974784440529136</v>
      </c>
      <c r="AE25" s="185">
        <v>27.214966103040034</v>
      </c>
      <c r="AF25" s="185">
        <v>28.390141650999499</v>
      </c>
      <c r="AG25" s="185">
        <v>26.68536112834424</v>
      </c>
      <c r="AH25" s="185">
        <v>20.34385028038793</v>
      </c>
      <c r="AI25" s="185">
        <v>16.861522825915799</v>
      </c>
      <c r="AJ25" s="185">
        <v>15.097927020667667</v>
      </c>
      <c r="AK25" s="185">
        <v>14.620113317884575</v>
      </c>
      <c r="AL25" s="185">
        <v>14.120620352335019</v>
      </c>
      <c r="AM25" s="185">
        <f>IFERROR(VLOOKUP(A25,Обнов[],$A$1,FALSE),"-")</f>
        <v>14.601042800676499</v>
      </c>
      <c r="AN25" s="42"/>
      <c r="AO25" s="61" t="s">
        <v>56</v>
      </c>
      <c r="AP25" s="61" t="s">
        <v>56</v>
      </c>
      <c r="AQ25" s="61" t="s">
        <v>56</v>
      </c>
      <c r="AR25" s="61" t="s">
        <v>56</v>
      </c>
      <c r="AS25" s="61" t="s">
        <v>56</v>
      </c>
      <c r="AT25" s="61" t="s">
        <v>56</v>
      </c>
      <c r="AU25" s="61" t="s">
        <v>56</v>
      </c>
      <c r="AV25" s="61" t="s">
        <v>56</v>
      </c>
      <c r="AW25" s="61" t="s">
        <v>56</v>
      </c>
      <c r="AX25" s="61" t="s">
        <v>56</v>
      </c>
      <c r="AY25" s="61" t="s">
        <v>56</v>
      </c>
      <c r="AZ25" s="61" t="s">
        <v>56</v>
      </c>
      <c r="BA25" s="61" t="s">
        <v>56</v>
      </c>
      <c r="BB25" s="61" t="s">
        <v>56</v>
      </c>
      <c r="BC25" s="61" t="s">
        <v>56</v>
      </c>
      <c r="BD25" s="183" t="s">
        <v>56</v>
      </c>
      <c r="BE25" s="183" t="s">
        <v>56</v>
      </c>
      <c r="BF25" s="183" t="s">
        <v>56</v>
      </c>
      <c r="BG25" s="183" t="s">
        <v>56</v>
      </c>
      <c r="BH25" s="183" t="s">
        <v>56</v>
      </c>
      <c r="BI25" s="183" t="s">
        <v>56</v>
      </c>
      <c r="BJ25" s="183" t="s">
        <v>56</v>
      </c>
      <c r="BK25" s="183" t="s">
        <v>56</v>
      </c>
      <c r="BL25" s="183" t="s">
        <v>56</v>
      </c>
      <c r="BM25" s="183" t="s">
        <v>56</v>
      </c>
      <c r="BN25" s="183" t="s">
        <v>56</v>
      </c>
      <c r="BO25" s="183" t="s">
        <v>56</v>
      </c>
      <c r="BP25" s="183" t="s">
        <v>56</v>
      </c>
      <c r="BQ25" s="183" t="s">
        <v>56</v>
      </c>
      <c r="BR25" s="183" t="s">
        <v>56</v>
      </c>
      <c r="BS25" s="183" t="s">
        <v>56</v>
      </c>
      <c r="BT25" s="183" t="s">
        <v>56</v>
      </c>
      <c r="BU25" s="183" t="s">
        <v>56</v>
      </c>
      <c r="BV25" s="183" t="s">
        <v>56</v>
      </c>
      <c r="BW25" s="183" t="s">
        <v>56</v>
      </c>
      <c r="BX25" s="183" t="s">
        <v>56</v>
      </c>
      <c r="BY25" s="183" t="s">
        <v>56</v>
      </c>
      <c r="BZ25" s="183" t="str">
        <f>IFERROR(VLOOKUP(A25,Обнов[],$A$2,FALSE),"-")</f>
        <v>-</v>
      </c>
      <c r="CA25" s="42"/>
    </row>
    <row r="26" spans="1:111" ht="15.75" x14ac:dyDescent="0.25">
      <c r="A26" s="55" t="s">
        <v>57</v>
      </c>
      <c r="B26" s="56">
        <v>9.42277866242706</v>
      </c>
      <c r="C26" s="56">
        <v>9.4724832245714001</v>
      </c>
      <c r="D26" s="56">
        <v>10.1494095986485</v>
      </c>
      <c r="E26" s="56">
        <v>10.065032158686</v>
      </c>
      <c r="F26" s="56">
        <v>10.500478023863799</v>
      </c>
      <c r="G26" s="56">
        <v>10.072542213718201</v>
      </c>
      <c r="H26" s="56">
        <v>9.6650000269279399</v>
      </c>
      <c r="I26" s="56">
        <v>9.8233624480622304</v>
      </c>
      <c r="J26" s="56">
        <v>9.8071427622816003</v>
      </c>
      <c r="K26" s="56">
        <v>9.1141810053571692</v>
      </c>
      <c r="L26" s="56">
        <v>8.9961761708694308</v>
      </c>
      <c r="M26" s="56">
        <v>9.1268067953014391</v>
      </c>
      <c r="N26" s="56">
        <v>9.0043546584355614</v>
      </c>
      <c r="O26" s="56">
        <v>9.0834000048347576</v>
      </c>
      <c r="P26" s="56">
        <v>9.3680088895247788</v>
      </c>
      <c r="Q26" s="186">
        <v>9.8777559163407904</v>
      </c>
      <c r="R26" s="186">
        <v>10.782576880624511</v>
      </c>
      <c r="S26" s="186">
        <v>11.02072467098956</v>
      </c>
      <c r="T26" s="186">
        <v>11.120905765333244</v>
      </c>
      <c r="U26" s="186">
        <v>11.459105040155945</v>
      </c>
      <c r="V26" s="186">
        <v>11.715148039922342</v>
      </c>
      <c r="W26" s="186">
        <v>11.575581092030147</v>
      </c>
      <c r="X26" s="186">
        <v>11.616921101844492</v>
      </c>
      <c r="Y26" s="186">
        <v>11.44829366136697</v>
      </c>
      <c r="Z26" s="186">
        <v>11.482296265107824</v>
      </c>
      <c r="AA26" s="186">
        <v>11.69960466925977</v>
      </c>
      <c r="AB26" s="186">
        <v>12.016983801329614</v>
      </c>
      <c r="AC26" s="186">
        <v>12.538220665070341</v>
      </c>
      <c r="AD26" s="186">
        <v>13.474337628309385</v>
      </c>
      <c r="AE26" s="186">
        <v>13.698422691156079</v>
      </c>
      <c r="AF26" s="186">
        <v>14.391714522045</v>
      </c>
      <c r="AG26" s="186">
        <v>14.31740441510266</v>
      </c>
      <c r="AH26" s="186">
        <v>13.916449593611048</v>
      </c>
      <c r="AI26" s="186">
        <v>13.194677718189334</v>
      </c>
      <c r="AJ26" s="186">
        <v>12.664101059895085</v>
      </c>
      <c r="AK26" s="186">
        <v>12.311894910989505</v>
      </c>
      <c r="AL26" s="186">
        <v>11.734457821121557</v>
      </c>
      <c r="AM26" s="186">
        <f>IFERROR(VLOOKUP(A26,Обнов[],$A$1,FALSE),"-")</f>
        <v>11.505217804158956</v>
      </c>
      <c r="AN26" s="42"/>
      <c r="AO26" s="61" t="s">
        <v>56</v>
      </c>
      <c r="AP26" s="62">
        <v>1.9141524561254699</v>
      </c>
      <c r="AQ26" s="62">
        <v>1.96959928972514</v>
      </c>
      <c r="AR26" s="62">
        <v>2.0952731666123801</v>
      </c>
      <c r="AS26" s="62">
        <v>1.74326165182126</v>
      </c>
      <c r="AT26" s="62">
        <v>1.70122566581804</v>
      </c>
      <c r="AU26" s="62">
        <v>1.9145632900818299</v>
      </c>
      <c r="AV26" s="62">
        <v>2.1904207635806898</v>
      </c>
      <c r="AW26" s="62">
        <v>2.0202787498747901</v>
      </c>
      <c r="AX26" s="62">
        <v>2.1416773939384299</v>
      </c>
      <c r="AY26" s="62">
        <v>1.8373334784116799</v>
      </c>
      <c r="AZ26" s="62">
        <v>1.9692646506485201</v>
      </c>
      <c r="BA26" s="62">
        <v>1.8038650587609599</v>
      </c>
      <c r="BB26" s="62">
        <v>1.8816091168529701</v>
      </c>
      <c r="BC26" s="62">
        <v>2.00660213402326</v>
      </c>
      <c r="BD26" s="184">
        <v>2.4737679780750601</v>
      </c>
      <c r="BE26" s="184">
        <v>2.3341190673799921</v>
      </c>
      <c r="BF26" s="184">
        <v>1.7149312190113588</v>
      </c>
      <c r="BG26" s="184">
        <v>1.8431156810715743</v>
      </c>
      <c r="BH26" s="184">
        <v>2.0416264468099552</v>
      </c>
      <c r="BI26" s="184">
        <v>2.0102031093267492</v>
      </c>
      <c r="BJ26" s="184">
        <v>1.9125247421288323</v>
      </c>
      <c r="BK26" s="184">
        <v>2.061359685476019</v>
      </c>
      <c r="BL26" s="184">
        <v>2.0163855616645963</v>
      </c>
      <c r="BM26" s="184">
        <v>2.3676419696545907</v>
      </c>
      <c r="BN26" s="184">
        <v>2.12299490593713</v>
      </c>
      <c r="BO26" s="184">
        <v>2.2890457120275771</v>
      </c>
      <c r="BP26" s="184">
        <v>2.4036127657413764</v>
      </c>
      <c r="BQ26" s="184">
        <v>2.3618440132668028</v>
      </c>
      <c r="BR26" s="184">
        <v>2.3577739778956111</v>
      </c>
      <c r="BS26" s="184">
        <v>2.4028951166894701</v>
      </c>
      <c r="BT26" s="184">
        <v>2.4876170010595011</v>
      </c>
      <c r="BU26" s="184">
        <v>2.4300816291293557</v>
      </c>
      <c r="BV26" s="184">
        <v>2.2890435497876269</v>
      </c>
      <c r="BW26" s="184">
        <v>2.20103706502517</v>
      </c>
      <c r="BX26" s="184">
        <v>2.1820227909602776</v>
      </c>
      <c r="BY26" s="184">
        <v>2.2454622095971533</v>
      </c>
      <c r="BZ26" s="184">
        <f>IFERROR(VLOOKUP(A26,Обнов[],$A$2,FALSE),"-")</f>
        <v>2.2210409688051369</v>
      </c>
      <c r="CA26" s="42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BZ27" s="80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>
        <v>1711</v>
      </c>
      <c r="BZ28" s="80">
        <v>1736</v>
      </c>
    </row>
    <row r="29" spans="1:111" x14ac:dyDescent="0.25">
      <c r="A29" s="47"/>
    </row>
    <row r="30" spans="1:111" x14ac:dyDescent="0.25">
      <c r="A30" s="48"/>
    </row>
    <row r="31" spans="1:111" x14ac:dyDescent="0.25">
      <c r="A31" s="46"/>
    </row>
  </sheetData>
  <mergeCells count="5">
    <mergeCell ref="A2:F2"/>
    <mergeCell ref="A3:A4"/>
    <mergeCell ref="B3:AM3"/>
    <mergeCell ref="AO3:BZ3"/>
    <mergeCell ref="B1:BJ1"/>
  </mergeCells>
  <pageMargins left="0.7" right="0.7" top="0.75" bottom="0.75" header="0.3" footer="0.3"/>
  <pageSetup paperSize="9" scale="6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CF1F4"/>
    <pageSetUpPr fitToPage="1"/>
  </sheetPr>
  <dimension ref="A1:DG31"/>
  <sheetViews>
    <sheetView view="pageBreakPreview" zoomScale="90" zoomScaleNormal="90" zoomScaleSheetLayoutView="90" workbookViewId="0">
      <selection activeCell="BM1" sqref="BM1:BM1048576"/>
    </sheetView>
  </sheetViews>
  <sheetFormatPr defaultColWidth="9.140625" defaultRowHeight="15" outlineLevelCol="1" x14ac:dyDescent="0.25"/>
  <cols>
    <col min="1" max="1" width="25.85546875" style="40" customWidth="1"/>
    <col min="2" max="2" width="7" style="40" hidden="1" customWidth="1" outlineLevel="1"/>
    <col min="3" max="3" width="7" style="40" hidden="1" customWidth="1" outlineLevel="1" collapsed="1"/>
    <col min="4" max="5" width="7" style="40" hidden="1" customWidth="1" outlineLevel="1"/>
    <col min="6" max="8" width="7" style="40" hidden="1" customWidth="1" outlineLevel="1" collapsed="1"/>
    <col min="9" max="16" width="7.5703125" style="40" hidden="1" customWidth="1" outlineLevel="1" collapsed="1"/>
    <col min="17" max="22" width="7.5703125" style="40" hidden="1" customWidth="1" outlineLevel="1"/>
    <col min="23" max="23" width="7.5703125" style="40" hidden="1" customWidth="1" outlineLevel="1" collapsed="1"/>
    <col min="24" max="25" width="7.5703125" style="40" hidden="1" customWidth="1" outlineLevel="1"/>
    <col min="26" max="26" width="7.5703125" style="40" hidden="1" customWidth="1" outlineLevel="1" collapsed="1"/>
    <col min="27" max="27" width="7.5703125" style="40" customWidth="1" collapsed="1"/>
    <col min="28" max="39" width="7.5703125" style="40" customWidth="1"/>
    <col min="40" max="40" width="4.85546875" style="40" customWidth="1"/>
    <col min="41" max="41" width="7.5703125" style="40" hidden="1" customWidth="1" outlineLevel="1"/>
    <col min="42" max="42" width="7.5703125" style="40" hidden="1" customWidth="1" outlineLevel="1" collapsed="1"/>
    <col min="43" max="44" width="7.5703125" style="40" hidden="1" customWidth="1" outlineLevel="1"/>
    <col min="45" max="56" width="7.5703125" style="40" hidden="1" customWidth="1" outlineLevel="1" collapsed="1"/>
    <col min="57" max="62" width="7.5703125" style="40" hidden="1" customWidth="1" outlineLevel="1"/>
    <col min="63" max="63" width="7.5703125" style="40" hidden="1" customWidth="1" outlineLevel="1" collapsed="1"/>
    <col min="64" max="64" width="7.5703125" style="40" hidden="1" customWidth="1" outlineLevel="1"/>
    <col min="65" max="65" width="7.5703125" style="40" hidden="1" customWidth="1" outlineLevel="1" collapsed="1"/>
    <col min="66" max="66" width="7.5703125" style="40" customWidth="1" collapsed="1"/>
    <col min="67" max="78" width="7.5703125" style="40" customWidth="1"/>
    <col min="79" max="79" width="2.7109375" style="40" customWidth="1"/>
    <col min="80" max="80" width="9.140625" style="40" customWidth="1"/>
    <col min="81" max="272" width="9.140625" style="40"/>
    <col min="273" max="273" width="6" style="40" customWidth="1"/>
    <col min="274" max="274" width="26.7109375" style="40" customWidth="1"/>
    <col min="275" max="310" width="0" style="40" hidden="1" customWidth="1"/>
    <col min="311" max="322" width="9.140625" style="40" customWidth="1"/>
    <col min="323" max="323" width="8.42578125" style="40" customWidth="1"/>
    <col min="324" max="335" width="8.7109375" style="40" customWidth="1"/>
    <col min="336" max="528" width="9.140625" style="40"/>
    <col min="529" max="529" width="6" style="40" customWidth="1"/>
    <col min="530" max="530" width="26.7109375" style="40" customWidth="1"/>
    <col min="531" max="566" width="0" style="40" hidden="1" customWidth="1"/>
    <col min="567" max="578" width="9.140625" style="40" customWidth="1"/>
    <col min="579" max="579" width="8.42578125" style="40" customWidth="1"/>
    <col min="580" max="591" width="8.7109375" style="40" customWidth="1"/>
    <col min="592" max="784" width="9.140625" style="40"/>
    <col min="785" max="785" width="6" style="40" customWidth="1"/>
    <col min="786" max="786" width="26.7109375" style="40" customWidth="1"/>
    <col min="787" max="822" width="0" style="40" hidden="1" customWidth="1"/>
    <col min="823" max="834" width="9.140625" style="40" customWidth="1"/>
    <col min="835" max="835" width="8.42578125" style="40" customWidth="1"/>
    <col min="836" max="847" width="8.7109375" style="40" customWidth="1"/>
    <col min="848" max="1040" width="9.140625" style="40"/>
    <col min="1041" max="1041" width="6" style="40" customWidth="1"/>
    <col min="1042" max="1042" width="26.7109375" style="40" customWidth="1"/>
    <col min="1043" max="1078" width="0" style="40" hidden="1" customWidth="1"/>
    <col min="1079" max="1090" width="9.140625" style="40" customWidth="1"/>
    <col min="1091" max="1091" width="8.42578125" style="40" customWidth="1"/>
    <col min="1092" max="1103" width="8.7109375" style="40" customWidth="1"/>
    <col min="1104" max="1296" width="9.140625" style="40"/>
    <col min="1297" max="1297" width="6" style="40" customWidth="1"/>
    <col min="1298" max="1298" width="26.7109375" style="40" customWidth="1"/>
    <col min="1299" max="1334" width="0" style="40" hidden="1" customWidth="1"/>
    <col min="1335" max="1346" width="9.140625" style="40" customWidth="1"/>
    <col min="1347" max="1347" width="8.42578125" style="40" customWidth="1"/>
    <col min="1348" max="1359" width="8.7109375" style="40" customWidth="1"/>
    <col min="1360" max="1552" width="9.140625" style="40"/>
    <col min="1553" max="1553" width="6" style="40" customWidth="1"/>
    <col min="1554" max="1554" width="26.7109375" style="40" customWidth="1"/>
    <col min="1555" max="1590" width="0" style="40" hidden="1" customWidth="1"/>
    <col min="1591" max="1602" width="9.140625" style="40" customWidth="1"/>
    <col min="1603" max="1603" width="8.42578125" style="40" customWidth="1"/>
    <col min="1604" max="1615" width="8.7109375" style="40" customWidth="1"/>
    <col min="1616" max="1808" width="9.140625" style="40"/>
    <col min="1809" max="1809" width="6" style="40" customWidth="1"/>
    <col min="1810" max="1810" width="26.7109375" style="40" customWidth="1"/>
    <col min="1811" max="1846" width="0" style="40" hidden="1" customWidth="1"/>
    <col min="1847" max="1858" width="9.140625" style="40" customWidth="1"/>
    <col min="1859" max="1859" width="8.42578125" style="40" customWidth="1"/>
    <col min="1860" max="1871" width="8.7109375" style="40" customWidth="1"/>
    <col min="1872" max="2064" width="9.140625" style="40"/>
    <col min="2065" max="2065" width="6" style="40" customWidth="1"/>
    <col min="2066" max="2066" width="26.7109375" style="40" customWidth="1"/>
    <col min="2067" max="2102" width="0" style="40" hidden="1" customWidth="1"/>
    <col min="2103" max="2114" width="9.140625" style="40" customWidth="1"/>
    <col min="2115" max="2115" width="8.42578125" style="40" customWidth="1"/>
    <col min="2116" max="2127" width="8.7109375" style="40" customWidth="1"/>
    <col min="2128" max="2320" width="9.140625" style="40"/>
    <col min="2321" max="2321" width="6" style="40" customWidth="1"/>
    <col min="2322" max="2322" width="26.7109375" style="40" customWidth="1"/>
    <col min="2323" max="2358" width="0" style="40" hidden="1" customWidth="1"/>
    <col min="2359" max="2370" width="9.140625" style="40" customWidth="1"/>
    <col min="2371" max="2371" width="8.42578125" style="40" customWidth="1"/>
    <col min="2372" max="2383" width="8.7109375" style="40" customWidth="1"/>
    <col min="2384" max="2576" width="9.140625" style="40"/>
    <col min="2577" max="2577" width="6" style="40" customWidth="1"/>
    <col min="2578" max="2578" width="26.7109375" style="40" customWidth="1"/>
    <col min="2579" max="2614" width="0" style="40" hidden="1" customWidth="1"/>
    <col min="2615" max="2626" width="9.140625" style="40" customWidth="1"/>
    <col min="2627" max="2627" width="8.42578125" style="40" customWidth="1"/>
    <col min="2628" max="2639" width="8.7109375" style="40" customWidth="1"/>
    <col min="2640" max="2832" width="9.140625" style="40"/>
    <col min="2833" max="2833" width="6" style="40" customWidth="1"/>
    <col min="2834" max="2834" width="26.7109375" style="40" customWidth="1"/>
    <col min="2835" max="2870" width="0" style="40" hidden="1" customWidth="1"/>
    <col min="2871" max="2882" width="9.140625" style="40" customWidth="1"/>
    <col min="2883" max="2883" width="8.42578125" style="40" customWidth="1"/>
    <col min="2884" max="2895" width="8.7109375" style="40" customWidth="1"/>
    <col min="2896" max="3088" width="9.140625" style="40"/>
    <col min="3089" max="3089" width="6" style="40" customWidth="1"/>
    <col min="3090" max="3090" width="26.7109375" style="40" customWidth="1"/>
    <col min="3091" max="3126" width="0" style="40" hidden="1" customWidth="1"/>
    <col min="3127" max="3138" width="9.140625" style="40" customWidth="1"/>
    <col min="3139" max="3139" width="8.42578125" style="40" customWidth="1"/>
    <col min="3140" max="3151" width="8.7109375" style="40" customWidth="1"/>
    <col min="3152" max="3344" width="9.140625" style="40"/>
    <col min="3345" max="3345" width="6" style="40" customWidth="1"/>
    <col min="3346" max="3346" width="26.7109375" style="40" customWidth="1"/>
    <col min="3347" max="3382" width="0" style="40" hidden="1" customWidth="1"/>
    <col min="3383" max="3394" width="9.140625" style="40" customWidth="1"/>
    <col min="3395" max="3395" width="8.42578125" style="40" customWidth="1"/>
    <col min="3396" max="3407" width="8.7109375" style="40" customWidth="1"/>
    <col min="3408" max="3600" width="9.140625" style="40"/>
    <col min="3601" max="3601" width="6" style="40" customWidth="1"/>
    <col min="3602" max="3602" width="26.7109375" style="40" customWidth="1"/>
    <col min="3603" max="3638" width="0" style="40" hidden="1" customWidth="1"/>
    <col min="3639" max="3650" width="9.140625" style="40" customWidth="1"/>
    <col min="3651" max="3651" width="8.42578125" style="40" customWidth="1"/>
    <col min="3652" max="3663" width="8.7109375" style="40" customWidth="1"/>
    <col min="3664" max="3856" width="9.140625" style="40"/>
    <col min="3857" max="3857" width="6" style="40" customWidth="1"/>
    <col min="3858" max="3858" width="26.7109375" style="40" customWidth="1"/>
    <col min="3859" max="3894" width="0" style="40" hidden="1" customWidth="1"/>
    <col min="3895" max="3906" width="9.140625" style="40" customWidth="1"/>
    <col min="3907" max="3907" width="8.42578125" style="40" customWidth="1"/>
    <col min="3908" max="3919" width="8.7109375" style="40" customWidth="1"/>
    <col min="3920" max="4112" width="9.140625" style="40"/>
    <col min="4113" max="4113" width="6" style="40" customWidth="1"/>
    <col min="4114" max="4114" width="26.7109375" style="40" customWidth="1"/>
    <col min="4115" max="4150" width="0" style="40" hidden="1" customWidth="1"/>
    <col min="4151" max="4162" width="9.140625" style="40" customWidth="1"/>
    <col min="4163" max="4163" width="8.42578125" style="40" customWidth="1"/>
    <col min="4164" max="4175" width="8.7109375" style="40" customWidth="1"/>
    <col min="4176" max="4368" width="9.140625" style="40"/>
    <col min="4369" max="4369" width="6" style="40" customWidth="1"/>
    <col min="4370" max="4370" width="26.7109375" style="40" customWidth="1"/>
    <col min="4371" max="4406" width="0" style="40" hidden="1" customWidth="1"/>
    <col min="4407" max="4418" width="9.140625" style="40" customWidth="1"/>
    <col min="4419" max="4419" width="8.42578125" style="40" customWidth="1"/>
    <col min="4420" max="4431" width="8.7109375" style="40" customWidth="1"/>
    <col min="4432" max="4624" width="9.140625" style="40"/>
    <col min="4625" max="4625" width="6" style="40" customWidth="1"/>
    <col min="4626" max="4626" width="26.7109375" style="40" customWidth="1"/>
    <col min="4627" max="4662" width="0" style="40" hidden="1" customWidth="1"/>
    <col min="4663" max="4674" width="9.140625" style="40" customWidth="1"/>
    <col min="4675" max="4675" width="8.42578125" style="40" customWidth="1"/>
    <col min="4676" max="4687" width="8.7109375" style="40" customWidth="1"/>
    <col min="4688" max="4880" width="9.140625" style="40"/>
    <col min="4881" max="4881" width="6" style="40" customWidth="1"/>
    <col min="4882" max="4882" width="26.7109375" style="40" customWidth="1"/>
    <col min="4883" max="4918" width="0" style="40" hidden="1" customWidth="1"/>
    <col min="4919" max="4930" width="9.140625" style="40" customWidth="1"/>
    <col min="4931" max="4931" width="8.42578125" style="40" customWidth="1"/>
    <col min="4932" max="4943" width="8.7109375" style="40" customWidth="1"/>
    <col min="4944" max="5136" width="9.140625" style="40"/>
    <col min="5137" max="5137" width="6" style="40" customWidth="1"/>
    <col min="5138" max="5138" width="26.7109375" style="40" customWidth="1"/>
    <col min="5139" max="5174" width="0" style="40" hidden="1" customWidth="1"/>
    <col min="5175" max="5186" width="9.140625" style="40" customWidth="1"/>
    <col min="5187" max="5187" width="8.42578125" style="40" customWidth="1"/>
    <col min="5188" max="5199" width="8.7109375" style="40" customWidth="1"/>
    <col min="5200" max="5392" width="9.140625" style="40"/>
    <col min="5393" max="5393" width="6" style="40" customWidth="1"/>
    <col min="5394" max="5394" width="26.7109375" style="40" customWidth="1"/>
    <col min="5395" max="5430" width="0" style="40" hidden="1" customWidth="1"/>
    <col min="5431" max="5442" width="9.140625" style="40" customWidth="1"/>
    <col min="5443" max="5443" width="8.42578125" style="40" customWidth="1"/>
    <col min="5444" max="5455" width="8.7109375" style="40" customWidth="1"/>
    <col min="5456" max="5648" width="9.140625" style="40"/>
    <col min="5649" max="5649" width="6" style="40" customWidth="1"/>
    <col min="5650" max="5650" width="26.7109375" style="40" customWidth="1"/>
    <col min="5651" max="5686" width="0" style="40" hidden="1" customWidth="1"/>
    <col min="5687" max="5698" width="9.140625" style="40" customWidth="1"/>
    <col min="5699" max="5699" width="8.42578125" style="40" customWidth="1"/>
    <col min="5700" max="5711" width="8.7109375" style="40" customWidth="1"/>
    <col min="5712" max="5904" width="9.140625" style="40"/>
    <col min="5905" max="5905" width="6" style="40" customWidth="1"/>
    <col min="5906" max="5906" width="26.7109375" style="40" customWidth="1"/>
    <col min="5907" max="5942" width="0" style="40" hidden="1" customWidth="1"/>
    <col min="5943" max="5954" width="9.140625" style="40" customWidth="1"/>
    <col min="5955" max="5955" width="8.42578125" style="40" customWidth="1"/>
    <col min="5956" max="5967" width="8.7109375" style="40" customWidth="1"/>
    <col min="5968" max="6160" width="9.140625" style="40"/>
    <col min="6161" max="6161" width="6" style="40" customWidth="1"/>
    <col min="6162" max="6162" width="26.7109375" style="40" customWidth="1"/>
    <col min="6163" max="6198" width="0" style="40" hidden="1" customWidth="1"/>
    <col min="6199" max="6210" width="9.140625" style="40" customWidth="1"/>
    <col min="6211" max="6211" width="8.42578125" style="40" customWidth="1"/>
    <col min="6212" max="6223" width="8.7109375" style="40" customWidth="1"/>
    <col min="6224" max="6416" width="9.140625" style="40"/>
    <col min="6417" max="6417" width="6" style="40" customWidth="1"/>
    <col min="6418" max="6418" width="26.7109375" style="40" customWidth="1"/>
    <col min="6419" max="6454" width="0" style="40" hidden="1" customWidth="1"/>
    <col min="6455" max="6466" width="9.140625" style="40" customWidth="1"/>
    <col min="6467" max="6467" width="8.42578125" style="40" customWidth="1"/>
    <col min="6468" max="6479" width="8.7109375" style="40" customWidth="1"/>
    <col min="6480" max="6672" width="9.140625" style="40"/>
    <col min="6673" max="6673" width="6" style="40" customWidth="1"/>
    <col min="6674" max="6674" width="26.7109375" style="40" customWidth="1"/>
    <col min="6675" max="6710" width="0" style="40" hidden="1" customWidth="1"/>
    <col min="6711" max="6722" width="9.140625" style="40" customWidth="1"/>
    <col min="6723" max="6723" width="8.42578125" style="40" customWidth="1"/>
    <col min="6724" max="6735" width="8.7109375" style="40" customWidth="1"/>
    <col min="6736" max="6928" width="9.140625" style="40"/>
    <col min="6929" max="6929" width="6" style="40" customWidth="1"/>
    <col min="6930" max="6930" width="26.7109375" style="40" customWidth="1"/>
    <col min="6931" max="6966" width="0" style="40" hidden="1" customWidth="1"/>
    <col min="6967" max="6978" width="9.140625" style="40" customWidth="1"/>
    <col min="6979" max="6979" width="8.42578125" style="40" customWidth="1"/>
    <col min="6980" max="6991" width="8.7109375" style="40" customWidth="1"/>
    <col min="6992" max="7184" width="9.140625" style="40"/>
    <col min="7185" max="7185" width="6" style="40" customWidth="1"/>
    <col min="7186" max="7186" width="26.7109375" style="40" customWidth="1"/>
    <col min="7187" max="7222" width="0" style="40" hidden="1" customWidth="1"/>
    <col min="7223" max="7234" width="9.140625" style="40" customWidth="1"/>
    <col min="7235" max="7235" width="8.42578125" style="40" customWidth="1"/>
    <col min="7236" max="7247" width="8.7109375" style="40" customWidth="1"/>
    <col min="7248" max="7440" width="9.140625" style="40"/>
    <col min="7441" max="7441" width="6" style="40" customWidth="1"/>
    <col min="7442" max="7442" width="26.7109375" style="40" customWidth="1"/>
    <col min="7443" max="7478" width="0" style="40" hidden="1" customWidth="1"/>
    <col min="7479" max="7490" width="9.140625" style="40" customWidth="1"/>
    <col min="7491" max="7491" width="8.42578125" style="40" customWidth="1"/>
    <col min="7492" max="7503" width="8.7109375" style="40" customWidth="1"/>
    <col min="7504" max="7696" width="9.140625" style="40"/>
    <col min="7697" max="7697" width="6" style="40" customWidth="1"/>
    <col min="7698" max="7698" width="26.7109375" style="40" customWidth="1"/>
    <col min="7699" max="7734" width="0" style="40" hidden="1" customWidth="1"/>
    <col min="7735" max="7746" width="9.140625" style="40" customWidth="1"/>
    <col min="7747" max="7747" width="8.42578125" style="40" customWidth="1"/>
    <col min="7748" max="7759" width="8.7109375" style="40" customWidth="1"/>
    <col min="7760" max="7952" width="9.140625" style="40"/>
    <col min="7953" max="7953" width="6" style="40" customWidth="1"/>
    <col min="7954" max="7954" width="26.7109375" style="40" customWidth="1"/>
    <col min="7955" max="7990" width="0" style="40" hidden="1" customWidth="1"/>
    <col min="7991" max="8002" width="9.140625" style="40" customWidth="1"/>
    <col min="8003" max="8003" width="8.42578125" style="40" customWidth="1"/>
    <col min="8004" max="8015" width="8.7109375" style="40" customWidth="1"/>
    <col min="8016" max="8208" width="9.140625" style="40"/>
    <col min="8209" max="8209" width="6" style="40" customWidth="1"/>
    <col min="8210" max="8210" width="26.7109375" style="40" customWidth="1"/>
    <col min="8211" max="8246" width="0" style="40" hidden="1" customWidth="1"/>
    <col min="8247" max="8258" width="9.140625" style="40" customWidth="1"/>
    <col min="8259" max="8259" width="8.42578125" style="40" customWidth="1"/>
    <col min="8260" max="8271" width="8.7109375" style="40" customWidth="1"/>
    <col min="8272" max="8464" width="9.140625" style="40"/>
    <col min="8465" max="8465" width="6" style="40" customWidth="1"/>
    <col min="8466" max="8466" width="26.7109375" style="40" customWidth="1"/>
    <col min="8467" max="8502" width="0" style="40" hidden="1" customWidth="1"/>
    <col min="8503" max="8514" width="9.140625" style="40" customWidth="1"/>
    <col min="8515" max="8515" width="8.42578125" style="40" customWidth="1"/>
    <col min="8516" max="8527" width="8.7109375" style="40" customWidth="1"/>
    <col min="8528" max="8720" width="9.140625" style="40"/>
    <col min="8721" max="8721" width="6" style="40" customWidth="1"/>
    <col min="8722" max="8722" width="26.7109375" style="40" customWidth="1"/>
    <col min="8723" max="8758" width="0" style="40" hidden="1" customWidth="1"/>
    <col min="8759" max="8770" width="9.140625" style="40" customWidth="1"/>
    <col min="8771" max="8771" width="8.42578125" style="40" customWidth="1"/>
    <col min="8772" max="8783" width="8.7109375" style="40" customWidth="1"/>
    <col min="8784" max="8976" width="9.140625" style="40"/>
    <col min="8977" max="8977" width="6" style="40" customWidth="1"/>
    <col min="8978" max="8978" width="26.7109375" style="40" customWidth="1"/>
    <col min="8979" max="9014" width="0" style="40" hidden="1" customWidth="1"/>
    <col min="9015" max="9026" width="9.140625" style="40" customWidth="1"/>
    <col min="9027" max="9027" width="8.42578125" style="40" customWidth="1"/>
    <col min="9028" max="9039" width="8.7109375" style="40" customWidth="1"/>
    <col min="9040" max="9232" width="9.140625" style="40"/>
    <col min="9233" max="9233" width="6" style="40" customWidth="1"/>
    <col min="9234" max="9234" width="26.7109375" style="40" customWidth="1"/>
    <col min="9235" max="9270" width="0" style="40" hidden="1" customWidth="1"/>
    <col min="9271" max="9282" width="9.140625" style="40" customWidth="1"/>
    <col min="9283" max="9283" width="8.42578125" style="40" customWidth="1"/>
    <col min="9284" max="9295" width="8.7109375" style="40" customWidth="1"/>
    <col min="9296" max="9488" width="9.140625" style="40"/>
    <col min="9489" max="9489" width="6" style="40" customWidth="1"/>
    <col min="9490" max="9490" width="26.7109375" style="40" customWidth="1"/>
    <col min="9491" max="9526" width="0" style="40" hidden="1" customWidth="1"/>
    <col min="9527" max="9538" width="9.140625" style="40" customWidth="1"/>
    <col min="9539" max="9539" width="8.42578125" style="40" customWidth="1"/>
    <col min="9540" max="9551" width="8.7109375" style="40" customWidth="1"/>
    <col min="9552" max="9744" width="9.140625" style="40"/>
    <col min="9745" max="9745" width="6" style="40" customWidth="1"/>
    <col min="9746" max="9746" width="26.7109375" style="40" customWidth="1"/>
    <col min="9747" max="9782" width="0" style="40" hidden="1" customWidth="1"/>
    <col min="9783" max="9794" width="9.140625" style="40" customWidth="1"/>
    <col min="9795" max="9795" width="8.42578125" style="40" customWidth="1"/>
    <col min="9796" max="9807" width="8.7109375" style="40" customWidth="1"/>
    <col min="9808" max="10000" width="9.140625" style="40"/>
    <col min="10001" max="10001" width="6" style="40" customWidth="1"/>
    <col min="10002" max="10002" width="26.7109375" style="40" customWidth="1"/>
    <col min="10003" max="10038" width="0" style="40" hidden="1" customWidth="1"/>
    <col min="10039" max="10050" width="9.140625" style="40" customWidth="1"/>
    <col min="10051" max="10051" width="8.42578125" style="40" customWidth="1"/>
    <col min="10052" max="10063" width="8.7109375" style="40" customWidth="1"/>
    <col min="10064" max="10256" width="9.140625" style="40"/>
    <col min="10257" max="10257" width="6" style="40" customWidth="1"/>
    <col min="10258" max="10258" width="26.7109375" style="40" customWidth="1"/>
    <col min="10259" max="10294" width="0" style="40" hidden="1" customWidth="1"/>
    <col min="10295" max="10306" width="9.140625" style="40" customWidth="1"/>
    <col min="10307" max="10307" width="8.42578125" style="40" customWidth="1"/>
    <col min="10308" max="10319" width="8.7109375" style="40" customWidth="1"/>
    <col min="10320" max="10512" width="9.140625" style="40"/>
    <col min="10513" max="10513" width="6" style="40" customWidth="1"/>
    <col min="10514" max="10514" width="26.7109375" style="40" customWidth="1"/>
    <col min="10515" max="10550" width="0" style="40" hidden="1" customWidth="1"/>
    <col min="10551" max="10562" width="9.140625" style="40" customWidth="1"/>
    <col min="10563" max="10563" width="8.42578125" style="40" customWidth="1"/>
    <col min="10564" max="10575" width="8.7109375" style="40" customWidth="1"/>
    <col min="10576" max="10768" width="9.140625" style="40"/>
    <col min="10769" max="10769" width="6" style="40" customWidth="1"/>
    <col min="10770" max="10770" width="26.7109375" style="40" customWidth="1"/>
    <col min="10771" max="10806" width="0" style="40" hidden="1" customWidth="1"/>
    <col min="10807" max="10818" width="9.140625" style="40" customWidth="1"/>
    <col min="10819" max="10819" width="8.42578125" style="40" customWidth="1"/>
    <col min="10820" max="10831" width="8.7109375" style="40" customWidth="1"/>
    <col min="10832" max="11024" width="9.140625" style="40"/>
    <col min="11025" max="11025" width="6" style="40" customWidth="1"/>
    <col min="11026" max="11026" width="26.7109375" style="40" customWidth="1"/>
    <col min="11027" max="11062" width="0" style="40" hidden="1" customWidth="1"/>
    <col min="11063" max="11074" width="9.140625" style="40" customWidth="1"/>
    <col min="11075" max="11075" width="8.42578125" style="40" customWidth="1"/>
    <col min="11076" max="11087" width="8.7109375" style="40" customWidth="1"/>
    <col min="11088" max="11280" width="9.140625" style="40"/>
    <col min="11281" max="11281" width="6" style="40" customWidth="1"/>
    <col min="11282" max="11282" width="26.7109375" style="40" customWidth="1"/>
    <col min="11283" max="11318" width="0" style="40" hidden="1" customWidth="1"/>
    <col min="11319" max="11330" width="9.140625" style="40" customWidth="1"/>
    <col min="11331" max="11331" width="8.42578125" style="40" customWidth="1"/>
    <col min="11332" max="11343" width="8.7109375" style="40" customWidth="1"/>
    <col min="11344" max="11536" width="9.140625" style="40"/>
    <col min="11537" max="11537" width="6" style="40" customWidth="1"/>
    <col min="11538" max="11538" width="26.7109375" style="40" customWidth="1"/>
    <col min="11539" max="11574" width="0" style="40" hidden="1" customWidth="1"/>
    <col min="11575" max="11586" width="9.140625" style="40" customWidth="1"/>
    <col min="11587" max="11587" width="8.42578125" style="40" customWidth="1"/>
    <col min="11588" max="11599" width="8.7109375" style="40" customWidth="1"/>
    <col min="11600" max="11792" width="9.140625" style="40"/>
    <col min="11793" max="11793" width="6" style="40" customWidth="1"/>
    <col min="11794" max="11794" width="26.7109375" style="40" customWidth="1"/>
    <col min="11795" max="11830" width="0" style="40" hidden="1" customWidth="1"/>
    <col min="11831" max="11842" width="9.140625" style="40" customWidth="1"/>
    <col min="11843" max="11843" width="8.42578125" style="40" customWidth="1"/>
    <col min="11844" max="11855" width="8.7109375" style="40" customWidth="1"/>
    <col min="11856" max="12048" width="9.140625" style="40"/>
    <col min="12049" max="12049" width="6" style="40" customWidth="1"/>
    <col min="12050" max="12050" width="26.7109375" style="40" customWidth="1"/>
    <col min="12051" max="12086" width="0" style="40" hidden="1" customWidth="1"/>
    <col min="12087" max="12098" width="9.140625" style="40" customWidth="1"/>
    <col min="12099" max="12099" width="8.42578125" style="40" customWidth="1"/>
    <col min="12100" max="12111" width="8.7109375" style="40" customWidth="1"/>
    <col min="12112" max="12304" width="9.140625" style="40"/>
    <col min="12305" max="12305" width="6" style="40" customWidth="1"/>
    <col min="12306" max="12306" width="26.7109375" style="40" customWidth="1"/>
    <col min="12307" max="12342" width="0" style="40" hidden="1" customWidth="1"/>
    <col min="12343" max="12354" width="9.140625" style="40" customWidth="1"/>
    <col min="12355" max="12355" width="8.42578125" style="40" customWidth="1"/>
    <col min="12356" max="12367" width="8.7109375" style="40" customWidth="1"/>
    <col min="12368" max="12560" width="9.140625" style="40"/>
    <col min="12561" max="12561" width="6" style="40" customWidth="1"/>
    <col min="12562" max="12562" width="26.7109375" style="40" customWidth="1"/>
    <col min="12563" max="12598" width="0" style="40" hidden="1" customWidth="1"/>
    <col min="12599" max="12610" width="9.140625" style="40" customWidth="1"/>
    <col min="12611" max="12611" width="8.42578125" style="40" customWidth="1"/>
    <col min="12612" max="12623" width="8.7109375" style="40" customWidth="1"/>
    <col min="12624" max="12816" width="9.140625" style="40"/>
    <col min="12817" max="12817" width="6" style="40" customWidth="1"/>
    <col min="12818" max="12818" width="26.7109375" style="40" customWidth="1"/>
    <col min="12819" max="12854" width="0" style="40" hidden="1" customWidth="1"/>
    <col min="12855" max="12866" width="9.140625" style="40" customWidth="1"/>
    <col min="12867" max="12867" width="8.42578125" style="40" customWidth="1"/>
    <col min="12868" max="12879" width="8.7109375" style="40" customWidth="1"/>
    <col min="12880" max="13072" width="9.140625" style="40"/>
    <col min="13073" max="13073" width="6" style="40" customWidth="1"/>
    <col min="13074" max="13074" width="26.7109375" style="40" customWidth="1"/>
    <col min="13075" max="13110" width="0" style="40" hidden="1" customWidth="1"/>
    <col min="13111" max="13122" width="9.140625" style="40" customWidth="1"/>
    <col min="13123" max="13123" width="8.42578125" style="40" customWidth="1"/>
    <col min="13124" max="13135" width="8.7109375" style="40" customWidth="1"/>
    <col min="13136" max="13328" width="9.140625" style="40"/>
    <col min="13329" max="13329" width="6" style="40" customWidth="1"/>
    <col min="13330" max="13330" width="26.7109375" style="40" customWidth="1"/>
    <col min="13331" max="13366" width="0" style="40" hidden="1" customWidth="1"/>
    <col min="13367" max="13378" width="9.140625" style="40" customWidth="1"/>
    <col min="13379" max="13379" width="8.42578125" style="40" customWidth="1"/>
    <col min="13380" max="13391" width="8.7109375" style="40" customWidth="1"/>
    <col min="13392" max="13584" width="9.140625" style="40"/>
    <col min="13585" max="13585" width="6" style="40" customWidth="1"/>
    <col min="13586" max="13586" width="26.7109375" style="40" customWidth="1"/>
    <col min="13587" max="13622" width="0" style="40" hidden="1" customWidth="1"/>
    <col min="13623" max="13634" width="9.140625" style="40" customWidth="1"/>
    <col min="13635" max="13635" width="8.42578125" style="40" customWidth="1"/>
    <col min="13636" max="13647" width="8.7109375" style="40" customWidth="1"/>
    <col min="13648" max="13840" width="9.140625" style="40"/>
    <col min="13841" max="13841" width="6" style="40" customWidth="1"/>
    <col min="13842" max="13842" width="26.7109375" style="40" customWidth="1"/>
    <col min="13843" max="13878" width="0" style="40" hidden="1" customWidth="1"/>
    <col min="13879" max="13890" width="9.140625" style="40" customWidth="1"/>
    <col min="13891" max="13891" width="8.42578125" style="40" customWidth="1"/>
    <col min="13892" max="13903" width="8.7109375" style="40" customWidth="1"/>
    <col min="13904" max="14096" width="9.140625" style="40"/>
    <col min="14097" max="14097" width="6" style="40" customWidth="1"/>
    <col min="14098" max="14098" width="26.7109375" style="40" customWidth="1"/>
    <col min="14099" max="14134" width="0" style="40" hidden="1" customWidth="1"/>
    <col min="14135" max="14146" width="9.140625" style="40" customWidth="1"/>
    <col min="14147" max="14147" width="8.42578125" style="40" customWidth="1"/>
    <col min="14148" max="14159" width="8.7109375" style="40" customWidth="1"/>
    <col min="14160" max="14352" width="9.140625" style="40"/>
    <col min="14353" max="14353" width="6" style="40" customWidth="1"/>
    <col min="14354" max="14354" width="26.7109375" style="40" customWidth="1"/>
    <col min="14355" max="14390" width="0" style="40" hidden="1" customWidth="1"/>
    <col min="14391" max="14402" width="9.140625" style="40" customWidth="1"/>
    <col min="14403" max="14403" width="8.42578125" style="40" customWidth="1"/>
    <col min="14404" max="14415" width="8.7109375" style="40" customWidth="1"/>
    <col min="14416" max="14608" width="9.140625" style="40"/>
    <col min="14609" max="14609" width="6" style="40" customWidth="1"/>
    <col min="14610" max="14610" width="26.7109375" style="40" customWidth="1"/>
    <col min="14611" max="14646" width="0" style="40" hidden="1" customWidth="1"/>
    <col min="14647" max="14658" width="9.140625" style="40" customWidth="1"/>
    <col min="14659" max="14659" width="8.42578125" style="40" customWidth="1"/>
    <col min="14660" max="14671" width="8.7109375" style="40" customWidth="1"/>
    <col min="14672" max="14864" width="9.140625" style="40"/>
    <col min="14865" max="14865" width="6" style="40" customWidth="1"/>
    <col min="14866" max="14866" width="26.7109375" style="40" customWidth="1"/>
    <col min="14867" max="14902" width="0" style="40" hidden="1" customWidth="1"/>
    <col min="14903" max="14914" width="9.140625" style="40" customWidth="1"/>
    <col min="14915" max="14915" width="8.42578125" style="40" customWidth="1"/>
    <col min="14916" max="14927" width="8.7109375" style="40" customWidth="1"/>
    <col min="14928" max="15120" width="9.140625" style="40"/>
    <col min="15121" max="15121" width="6" style="40" customWidth="1"/>
    <col min="15122" max="15122" width="26.7109375" style="40" customWidth="1"/>
    <col min="15123" max="15158" width="0" style="40" hidden="1" customWidth="1"/>
    <col min="15159" max="15170" width="9.140625" style="40" customWidth="1"/>
    <col min="15171" max="15171" width="8.42578125" style="40" customWidth="1"/>
    <col min="15172" max="15183" width="8.7109375" style="40" customWidth="1"/>
    <col min="15184" max="15376" width="9.140625" style="40"/>
    <col min="15377" max="15377" width="6" style="40" customWidth="1"/>
    <col min="15378" max="15378" width="26.7109375" style="40" customWidth="1"/>
    <col min="15379" max="15414" width="0" style="40" hidden="1" customWidth="1"/>
    <col min="15415" max="15426" width="9.140625" style="40" customWidth="1"/>
    <col min="15427" max="15427" width="8.42578125" style="40" customWidth="1"/>
    <col min="15428" max="15439" width="8.7109375" style="40" customWidth="1"/>
    <col min="15440" max="15632" width="9.140625" style="40"/>
    <col min="15633" max="15633" width="6" style="40" customWidth="1"/>
    <col min="15634" max="15634" width="26.7109375" style="40" customWidth="1"/>
    <col min="15635" max="15670" width="0" style="40" hidden="1" customWidth="1"/>
    <col min="15671" max="15682" width="9.140625" style="40" customWidth="1"/>
    <col min="15683" max="15683" width="8.42578125" style="40" customWidth="1"/>
    <col min="15684" max="15695" width="8.7109375" style="40" customWidth="1"/>
    <col min="15696" max="15888" width="9.140625" style="40"/>
    <col min="15889" max="15889" width="6" style="40" customWidth="1"/>
    <col min="15890" max="15890" width="26.7109375" style="40" customWidth="1"/>
    <col min="15891" max="15926" width="0" style="40" hidden="1" customWidth="1"/>
    <col min="15927" max="15938" width="9.140625" style="40" customWidth="1"/>
    <col min="15939" max="15939" width="8.42578125" style="40" customWidth="1"/>
    <col min="15940" max="15951" width="8.7109375" style="40" customWidth="1"/>
    <col min="15952" max="16144" width="9.140625" style="40"/>
    <col min="16145" max="16145" width="6" style="40" customWidth="1"/>
    <col min="16146" max="16146" width="26.7109375" style="40" customWidth="1"/>
    <col min="16147" max="16182" width="0" style="40" hidden="1" customWidth="1"/>
    <col min="16183" max="16194" width="9.140625" style="40" customWidth="1"/>
    <col min="16195" max="16195" width="8.42578125" style="40" customWidth="1"/>
    <col min="16196" max="16207" width="8.7109375" style="40" customWidth="1"/>
    <col min="16208" max="16384" width="9.140625" style="40"/>
  </cols>
  <sheetData>
    <row r="1" spans="1:82" ht="19.149999999999999" customHeight="1" x14ac:dyDescent="0.25">
      <c r="A1" s="221">
        <v>34</v>
      </c>
      <c r="B1" s="273" t="s">
        <v>71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49"/>
      <c r="CA1" s="39"/>
      <c r="CB1" s="39"/>
      <c r="CC1" s="39"/>
      <c r="CD1" s="39"/>
    </row>
    <row r="2" spans="1:82" ht="15" customHeight="1" x14ac:dyDescent="0.25">
      <c r="A2" s="265">
        <v>36</v>
      </c>
      <c r="B2" s="265"/>
      <c r="C2" s="266"/>
      <c r="D2" s="266"/>
      <c r="E2" s="266"/>
      <c r="F2" s="266"/>
      <c r="G2" s="41"/>
      <c r="H2" s="41"/>
      <c r="I2" s="41"/>
      <c r="J2" s="41"/>
      <c r="K2" s="41"/>
      <c r="L2" s="41"/>
      <c r="M2" s="41"/>
      <c r="N2" s="107"/>
      <c r="O2" s="136"/>
      <c r="P2" s="137"/>
      <c r="Q2" s="138"/>
      <c r="R2" s="145"/>
      <c r="S2" s="149"/>
      <c r="T2" s="157"/>
      <c r="U2" s="158"/>
      <c r="V2" s="160"/>
      <c r="W2" s="161"/>
      <c r="X2" s="162"/>
      <c r="Y2" s="163"/>
      <c r="Z2" s="164"/>
      <c r="AA2" s="174"/>
      <c r="AB2" s="176"/>
      <c r="AC2" s="177"/>
      <c r="AD2" s="178"/>
      <c r="AE2" s="208"/>
      <c r="AF2" s="209"/>
      <c r="AG2" s="222"/>
      <c r="AH2" s="223"/>
      <c r="AI2" s="224"/>
      <c r="AJ2" s="225"/>
      <c r="AK2" s="234"/>
      <c r="AL2" s="236"/>
      <c r="AM2" s="41"/>
    </row>
    <row r="3" spans="1:82" ht="19.899999999999999" customHeight="1" x14ac:dyDescent="0.25">
      <c r="A3" s="283" t="s">
        <v>0</v>
      </c>
      <c r="B3" s="285" t="s">
        <v>72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7"/>
      <c r="AO3" s="288" t="s">
        <v>73</v>
      </c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288"/>
      <c r="BL3" s="288"/>
      <c r="BM3" s="288"/>
      <c r="BN3" s="288"/>
      <c r="BO3" s="288"/>
      <c r="BP3" s="288"/>
      <c r="BQ3" s="288"/>
      <c r="BR3" s="288"/>
      <c r="BS3" s="288"/>
      <c r="BT3" s="288"/>
      <c r="BU3" s="288"/>
      <c r="BV3" s="288"/>
      <c r="BW3" s="288"/>
      <c r="BX3" s="288"/>
      <c r="BY3" s="288"/>
      <c r="BZ3" s="288"/>
    </row>
    <row r="4" spans="1:82" s="80" customFormat="1" ht="12" x14ac:dyDescent="0.2">
      <c r="A4" s="284"/>
      <c r="B4" s="111" t="s">
        <v>55</v>
      </c>
      <c r="C4" s="111" t="s">
        <v>35</v>
      </c>
      <c r="D4" s="112" t="s">
        <v>36</v>
      </c>
      <c r="E4" s="112" t="s">
        <v>37</v>
      </c>
      <c r="F4" s="112" t="s">
        <v>38</v>
      </c>
      <c r="G4" s="112" t="s">
        <v>39</v>
      </c>
      <c r="H4" s="112" t="s">
        <v>40</v>
      </c>
      <c r="I4" s="112" t="s">
        <v>41</v>
      </c>
      <c r="J4" s="112" t="s">
        <v>42</v>
      </c>
      <c r="K4" s="112" t="s">
        <v>43</v>
      </c>
      <c r="L4" s="112" t="s">
        <v>44</v>
      </c>
      <c r="M4" s="112" t="s">
        <v>45</v>
      </c>
      <c r="N4" s="112" t="s">
        <v>34</v>
      </c>
      <c r="O4" s="112" t="s">
        <v>89</v>
      </c>
      <c r="P4" s="112" t="str">
        <f>КРЕДИТЫ!Q59</f>
        <v>фев.21</v>
      </c>
      <c r="Q4" s="112" t="str">
        <f>КРЕДИТЫ!R59</f>
        <v>мар.21</v>
      </c>
      <c r="R4" s="112" t="str">
        <f>КРЕДИТЫ!S59</f>
        <v>апр.21</v>
      </c>
      <c r="S4" s="112" t="str">
        <f>КРЕДИТЫ!T59</f>
        <v>май.21</v>
      </c>
      <c r="T4" s="112" t="s">
        <v>107</v>
      </c>
      <c r="U4" s="112" t="s">
        <v>108</v>
      </c>
      <c r="V4" s="112" t="s">
        <v>109</v>
      </c>
      <c r="W4" s="112" t="s">
        <v>111</v>
      </c>
      <c r="X4" s="112" t="s">
        <v>112</v>
      </c>
      <c r="Y4" s="112" t="s">
        <v>113</v>
      </c>
      <c r="Z4" s="112" t="s">
        <v>114</v>
      </c>
      <c r="AA4" s="112" t="s">
        <v>115</v>
      </c>
      <c r="AB4" s="112" t="s">
        <v>117</v>
      </c>
      <c r="AC4" s="112" t="s">
        <v>118</v>
      </c>
      <c r="AD4" s="112" t="s">
        <v>119</v>
      </c>
      <c r="AE4" s="112" t="s">
        <v>122</v>
      </c>
      <c r="AF4" s="112" t="s">
        <v>130</v>
      </c>
      <c r="AG4" s="112" t="s">
        <v>133</v>
      </c>
      <c r="AH4" s="112" t="s">
        <v>174</v>
      </c>
      <c r="AI4" s="112" t="s">
        <v>175</v>
      </c>
      <c r="AJ4" s="112" t="s">
        <v>176</v>
      </c>
      <c r="AK4" s="112" t="s">
        <v>177</v>
      </c>
      <c r="AL4" s="112" t="s">
        <v>184</v>
      </c>
      <c r="AM4" s="112" t="str">
        <f>КРЕДИТЫ!AN59</f>
        <v>янв.23</v>
      </c>
      <c r="AO4" s="113" t="s">
        <v>3</v>
      </c>
      <c r="AP4" s="113" t="s">
        <v>1</v>
      </c>
      <c r="AQ4" s="113" t="s">
        <v>4</v>
      </c>
      <c r="AR4" s="113" t="s">
        <v>2</v>
      </c>
      <c r="AS4" s="113" t="str">
        <f>F4</f>
        <v>апр.21</v>
      </c>
      <c r="AT4" s="113" t="str">
        <f t="shared" ref="AT4:BB4" si="0">G4</f>
        <v>май.20</v>
      </c>
      <c r="AU4" s="113" t="str">
        <f t="shared" si="0"/>
        <v>июн.20</v>
      </c>
      <c r="AV4" s="113" t="str">
        <f t="shared" si="0"/>
        <v>июл.20</v>
      </c>
      <c r="AW4" s="113" t="str">
        <f t="shared" si="0"/>
        <v>авг.20</v>
      </c>
      <c r="AX4" s="113" t="str">
        <f t="shared" si="0"/>
        <v>сен.20</v>
      </c>
      <c r="AY4" s="113" t="str">
        <f t="shared" si="0"/>
        <v>окт.20</v>
      </c>
      <c r="AZ4" s="113" t="str">
        <f t="shared" si="0"/>
        <v>ноя.20</v>
      </c>
      <c r="BA4" s="113" t="str">
        <f t="shared" si="0"/>
        <v>дек.20</v>
      </c>
      <c r="BB4" s="113" t="str">
        <f t="shared" si="0"/>
        <v>янв.21</v>
      </c>
      <c r="BC4" s="113" t="str">
        <f>КРЕДИТЫ!Q59</f>
        <v>фев.21</v>
      </c>
      <c r="BD4" s="113" t="str">
        <f>КРЕДИТЫ!R59</f>
        <v>мар.21</v>
      </c>
      <c r="BE4" s="113" t="str">
        <f>КРЕДИТЫ!S59</f>
        <v>апр.21</v>
      </c>
      <c r="BF4" s="113" t="str">
        <f>КРЕДИТЫ!T59</f>
        <v>май.21</v>
      </c>
      <c r="BG4" s="113" t="s">
        <v>107</v>
      </c>
      <c r="BH4" s="113" t="s">
        <v>108</v>
      </c>
      <c r="BI4" s="113" t="s">
        <v>109</v>
      </c>
      <c r="BJ4" s="113" t="s">
        <v>111</v>
      </c>
      <c r="BK4" s="113" t="s">
        <v>112</v>
      </c>
      <c r="BL4" s="113" t="s">
        <v>113</v>
      </c>
      <c r="BM4" s="113" t="s">
        <v>114</v>
      </c>
      <c r="BN4" s="113" t="s">
        <v>115</v>
      </c>
      <c r="BO4" s="113" t="s">
        <v>117</v>
      </c>
      <c r="BP4" s="113" t="s">
        <v>118</v>
      </c>
      <c r="BQ4" s="113" t="s">
        <v>119</v>
      </c>
      <c r="BR4" s="113" t="s">
        <v>122</v>
      </c>
      <c r="BS4" s="113" t="s">
        <v>130</v>
      </c>
      <c r="BT4" s="113" t="s">
        <v>133</v>
      </c>
      <c r="BU4" s="113" t="s">
        <v>174</v>
      </c>
      <c r="BV4" s="113" t="s">
        <v>175</v>
      </c>
      <c r="BW4" s="113" t="s">
        <v>176</v>
      </c>
      <c r="BX4" s="113" t="s">
        <v>177</v>
      </c>
      <c r="BY4" s="113" t="s">
        <v>184</v>
      </c>
      <c r="BZ4" s="113" t="str">
        <f>КРЕДИТЫ!AN59</f>
        <v>янв.23</v>
      </c>
    </row>
    <row r="5" spans="1:82" ht="15.75" x14ac:dyDescent="0.25">
      <c r="A5" s="68" t="s">
        <v>5</v>
      </c>
      <c r="B5" s="69">
        <v>12.16</v>
      </c>
      <c r="C5" s="69">
        <v>11.824455295805199</v>
      </c>
      <c r="D5" s="69">
        <v>11.715643544231799</v>
      </c>
      <c r="E5" s="69">
        <v>11.660726874274999</v>
      </c>
      <c r="F5" s="69">
        <v>12.0532645179236</v>
      </c>
      <c r="G5" s="69">
        <v>11.668769757664901</v>
      </c>
      <c r="H5" s="69">
        <v>10.7892065794098</v>
      </c>
      <c r="I5" s="69">
        <v>9.98890892966633</v>
      </c>
      <c r="J5" s="69">
        <v>10.0236400612289</v>
      </c>
      <c r="K5" s="69">
        <v>10.3914407607668</v>
      </c>
      <c r="L5" s="69">
        <v>10.0660203766228</v>
      </c>
      <c r="M5" s="69">
        <v>10.7190177626806</v>
      </c>
      <c r="N5" s="69">
        <v>10.790622813722599</v>
      </c>
      <c r="O5" s="69">
        <v>10.870337588863674</v>
      </c>
      <c r="P5" s="69">
        <v>11.168374900543034</v>
      </c>
      <c r="Q5" s="187">
        <v>11.5805800600977</v>
      </c>
      <c r="R5" s="187">
        <v>11.73439715846988</v>
      </c>
      <c r="S5" s="187">
        <v>13.00228630529919</v>
      </c>
      <c r="T5" s="187">
        <v>12.694775453736682</v>
      </c>
      <c r="U5" s="187">
        <v>12.8552111977029</v>
      </c>
      <c r="V5" s="187">
        <v>13.81459346568926</v>
      </c>
      <c r="W5" s="187">
        <v>13.591357903167186</v>
      </c>
      <c r="X5" s="187">
        <v>13.497483520175203</v>
      </c>
      <c r="Y5" s="187">
        <v>13.476465489107488</v>
      </c>
      <c r="Z5" s="187">
        <v>13.870026391300533</v>
      </c>
      <c r="AA5" s="187">
        <v>14.104720750078723</v>
      </c>
      <c r="AB5" s="187">
        <v>14.221656163522061</v>
      </c>
      <c r="AC5" s="187">
        <v>15.695852136315045</v>
      </c>
      <c r="AD5" s="187">
        <v>16.143744399045342</v>
      </c>
      <c r="AE5" s="187">
        <v>16.631073119307342</v>
      </c>
      <c r="AF5" s="187">
        <v>16.417701830113799</v>
      </c>
      <c r="AG5" s="187">
        <v>16.595502223526211</v>
      </c>
      <c r="AH5" s="187">
        <v>16.620968544778464</v>
      </c>
      <c r="AI5" s="187">
        <v>16.294604050522963</v>
      </c>
      <c r="AJ5" s="187">
        <v>16.433981648831477</v>
      </c>
      <c r="AK5" s="187">
        <v>16.175559787083696</v>
      </c>
      <c r="AL5" s="187">
        <v>15.929727599779666</v>
      </c>
      <c r="AM5" s="187">
        <f>IFERROR(VLOOKUP(A5,Обнов[],$A$1,FALSE),"-")</f>
        <v>15.622140412624836</v>
      </c>
      <c r="AO5" s="73">
        <v>9.7768139265313092</v>
      </c>
      <c r="AP5" s="73">
        <v>9.9006098005419698</v>
      </c>
      <c r="AQ5" s="73">
        <v>11.3450659626685</v>
      </c>
      <c r="AR5" s="73">
        <v>11.0642710046559</v>
      </c>
      <c r="AS5" s="73">
        <v>11.7494022790271</v>
      </c>
      <c r="AT5" s="73">
        <v>11.496668213706</v>
      </c>
      <c r="AU5" s="73">
        <v>11.003146876362999</v>
      </c>
      <c r="AV5" s="73">
        <v>10.8554627411681</v>
      </c>
      <c r="AW5" s="73">
        <v>10.591765024509799</v>
      </c>
      <c r="AX5" s="73">
        <v>10.274881610232701</v>
      </c>
      <c r="AY5" s="73">
        <v>10.387618956359701</v>
      </c>
      <c r="AZ5" s="73">
        <v>10.379001817657899</v>
      </c>
      <c r="BA5" s="73">
        <v>10.5645024385776</v>
      </c>
      <c r="BB5" s="73">
        <v>10.742979670424834</v>
      </c>
      <c r="BC5" s="73">
        <v>10.730053673387825</v>
      </c>
      <c r="BD5" s="189">
        <v>11.223788626575301</v>
      </c>
      <c r="BE5" s="189">
        <v>11.714012574883807</v>
      </c>
      <c r="BF5" s="189">
        <v>12.29710956469323</v>
      </c>
      <c r="BG5" s="189">
        <v>12.309773153860263</v>
      </c>
      <c r="BH5" s="189">
        <v>12.134202306367055</v>
      </c>
      <c r="BI5" s="189">
        <v>12.67172040548585</v>
      </c>
      <c r="BJ5" s="189">
        <v>12.939438697764501</v>
      </c>
      <c r="BK5" s="189">
        <v>12.979991046737087</v>
      </c>
      <c r="BL5" s="189">
        <v>12.699594436674948</v>
      </c>
      <c r="BM5" s="189">
        <v>12.577951949163692</v>
      </c>
      <c r="BN5" s="189">
        <v>12.840472919056314</v>
      </c>
      <c r="BO5" s="189">
        <v>13.07180331902949</v>
      </c>
      <c r="BP5" s="189">
        <v>12.287800318969236</v>
      </c>
      <c r="BQ5" s="189">
        <v>14.597927744665975</v>
      </c>
      <c r="BR5" s="189">
        <v>14.735449193302538</v>
      </c>
      <c r="BS5" s="189">
        <v>15.333696498573399</v>
      </c>
      <c r="BT5" s="189">
        <v>16.801431875612941</v>
      </c>
      <c r="BU5" s="189">
        <v>16.74066633571903</v>
      </c>
      <c r="BV5" s="189">
        <v>16.289581095842813</v>
      </c>
      <c r="BW5" s="189">
        <v>15.829374998014455</v>
      </c>
      <c r="BX5" s="189">
        <v>14.804228876777961</v>
      </c>
      <c r="BY5" s="189">
        <v>12.57353927838771</v>
      </c>
      <c r="BZ5" s="189">
        <f>IFERROR(VLOOKUP(A5,Обнов[],$A$2,FALSE),"-")</f>
        <v>13.643834991008134</v>
      </c>
    </row>
    <row r="6" spans="1:82" ht="15.75" x14ac:dyDescent="0.25">
      <c r="A6" s="68" t="s">
        <v>6</v>
      </c>
      <c r="B6" s="69">
        <v>12.1</v>
      </c>
      <c r="C6" s="69">
        <v>11.9827501938242</v>
      </c>
      <c r="D6" s="69">
        <v>11.860003681376799</v>
      </c>
      <c r="E6" s="69">
        <v>11.8222450574338</v>
      </c>
      <c r="F6" s="69">
        <v>11.806373241217999</v>
      </c>
      <c r="G6" s="69">
        <v>11.255527978122901</v>
      </c>
      <c r="H6" s="69">
        <v>11.030113074055601</v>
      </c>
      <c r="I6" s="69">
        <v>10.7626663147058</v>
      </c>
      <c r="J6" s="69">
        <v>10.7628755107584</v>
      </c>
      <c r="K6" s="69">
        <v>10.768181070116</v>
      </c>
      <c r="L6" s="69">
        <v>10.7591298196176</v>
      </c>
      <c r="M6" s="69">
        <v>10.7851934205876</v>
      </c>
      <c r="N6" s="69">
        <v>10.8749148121844</v>
      </c>
      <c r="O6" s="69">
        <v>10.767681294828018</v>
      </c>
      <c r="P6" s="69">
        <v>11.323486688330195</v>
      </c>
      <c r="Q6" s="187">
        <v>11.1477237184119</v>
      </c>
      <c r="R6" s="187">
        <v>11.426529421755875</v>
      </c>
      <c r="S6" s="187">
        <v>11.635691344439051</v>
      </c>
      <c r="T6" s="187">
        <v>11.604584882326328</v>
      </c>
      <c r="U6" s="187">
        <v>12.251121475091407</v>
      </c>
      <c r="V6" s="187">
        <v>12.437887905443857</v>
      </c>
      <c r="W6" s="187">
        <v>12.512017145804355</v>
      </c>
      <c r="X6" s="187">
        <v>12.391914368814824</v>
      </c>
      <c r="Y6" s="187">
        <v>12.443300876975632</v>
      </c>
      <c r="Z6" s="187">
        <v>12.471423551837226</v>
      </c>
      <c r="AA6" s="187">
        <v>12.510927489664242</v>
      </c>
      <c r="AB6" s="187">
        <v>12.495826688979777</v>
      </c>
      <c r="AC6" s="187">
        <v>15.24624994077166</v>
      </c>
      <c r="AD6" s="187">
        <v>15.289227132901308</v>
      </c>
      <c r="AE6" s="187">
        <v>15.489761440060036</v>
      </c>
      <c r="AF6" s="187">
        <v>16.242902057807399</v>
      </c>
      <c r="AG6" s="187">
        <v>16.21858407611106</v>
      </c>
      <c r="AH6" s="187">
        <v>16.152739843916486</v>
      </c>
      <c r="AI6" s="187">
        <v>15.980292330210172</v>
      </c>
      <c r="AJ6" s="187">
        <v>16.480133861753583</v>
      </c>
      <c r="AK6" s="187">
        <v>16.376185318359067</v>
      </c>
      <c r="AL6" s="187">
        <v>16.309689836528257</v>
      </c>
      <c r="AM6" s="187">
        <f>IFERROR(VLOOKUP(A6,Обнов[],$A$1,FALSE),"-")</f>
        <v>15.404810938365207</v>
      </c>
      <c r="AO6" s="73">
        <v>11.8482942919608</v>
      </c>
      <c r="AP6" s="73">
        <v>12.0272743379016</v>
      </c>
      <c r="AQ6" s="73">
        <v>11.6226492345473</v>
      </c>
      <c r="AR6" s="73">
        <v>10.812371343696199</v>
      </c>
      <c r="AS6" s="73">
        <v>11.947616803232</v>
      </c>
      <c r="AT6" s="73">
        <v>11.7619559776586</v>
      </c>
      <c r="AU6" s="73">
        <v>11.6376733707254</v>
      </c>
      <c r="AV6" s="73">
        <v>11.395757928680499</v>
      </c>
      <c r="AW6" s="73">
        <v>11.301610078147201</v>
      </c>
      <c r="AX6" s="73">
        <v>11.126284760475899</v>
      </c>
      <c r="AY6" s="73">
        <v>11.0456802909434</v>
      </c>
      <c r="AZ6" s="73">
        <v>11.0925066258939</v>
      </c>
      <c r="BA6" s="73">
        <v>11.0563437515101</v>
      </c>
      <c r="BB6" s="73">
        <v>11.065648208263324</v>
      </c>
      <c r="BC6" s="73">
        <v>11.373811829253578</v>
      </c>
      <c r="BD6" s="189">
        <v>12.034673498029701</v>
      </c>
      <c r="BE6" s="189">
        <v>12.893383490679316</v>
      </c>
      <c r="BF6" s="189">
        <v>13.277346030947594</v>
      </c>
      <c r="BG6" s="189">
        <v>13.604268354252136</v>
      </c>
      <c r="BH6" s="189">
        <v>14.164077455512516</v>
      </c>
      <c r="BI6" s="189">
        <v>14.154493962145425</v>
      </c>
      <c r="BJ6" s="189">
        <v>13.881763686363021</v>
      </c>
      <c r="BK6" s="189">
        <v>13.615076675497876</v>
      </c>
      <c r="BL6" s="189">
        <v>14.333065370839895</v>
      </c>
      <c r="BM6" s="189">
        <v>14.604286914287821</v>
      </c>
      <c r="BN6" s="189">
        <v>15.020994461106097</v>
      </c>
      <c r="BO6" s="189">
        <v>14.53868883830882</v>
      </c>
      <c r="BP6" s="189">
        <v>16.322069756841909</v>
      </c>
      <c r="BQ6" s="189">
        <v>16.363346351943754</v>
      </c>
      <c r="BR6" s="189">
        <v>16.583649509192341</v>
      </c>
      <c r="BS6" s="189">
        <v>16.384431012437801</v>
      </c>
      <c r="BT6" s="189">
        <v>16.565135827722223</v>
      </c>
      <c r="BU6" s="189">
        <v>17.476235493298834</v>
      </c>
      <c r="BV6" s="189">
        <v>17.443583021336774</v>
      </c>
      <c r="BW6" s="189">
        <v>16.940319754962115</v>
      </c>
      <c r="BX6" s="189">
        <v>16.630141932124882</v>
      </c>
      <c r="BY6" s="189">
        <v>15.479261164719853</v>
      </c>
      <c r="BZ6" s="189">
        <f>IFERROR(VLOOKUP(A6,Обнов[],$A$2,FALSE),"-")</f>
        <v>15.229765642978839</v>
      </c>
    </row>
    <row r="7" spans="1:82" ht="15.75" x14ac:dyDescent="0.25">
      <c r="A7" s="68" t="s">
        <v>8</v>
      </c>
      <c r="B7" s="69">
        <v>12.34</v>
      </c>
      <c r="C7" s="69">
        <v>12.080840173566701</v>
      </c>
      <c r="D7" s="69">
        <v>11.200092970518799</v>
      </c>
      <c r="E7" s="69">
        <v>11.289313425768199</v>
      </c>
      <c r="F7" s="69">
        <v>9.4327834183584507</v>
      </c>
      <c r="G7" s="69">
        <v>11.3903141188513</v>
      </c>
      <c r="H7" s="69">
        <v>11.1407968513507</v>
      </c>
      <c r="I7" s="69">
        <v>11.1686582683084</v>
      </c>
      <c r="J7" s="69">
        <v>10.9741480108639</v>
      </c>
      <c r="K7" s="69">
        <v>10.9721032045973</v>
      </c>
      <c r="L7" s="69">
        <v>11.1303569666354</v>
      </c>
      <c r="M7" s="69">
        <v>10.755798394170199</v>
      </c>
      <c r="N7" s="69">
        <v>10.8229637727512</v>
      </c>
      <c r="O7" s="69">
        <v>10.749999999999998</v>
      </c>
      <c r="P7" s="69">
        <v>10.75</v>
      </c>
      <c r="Q7" s="187">
        <v>14.029114850547099</v>
      </c>
      <c r="R7" s="187">
        <v>16.35595854300302</v>
      </c>
      <c r="S7" s="187">
        <v>16.8531473212945</v>
      </c>
      <c r="T7" s="187">
        <v>17.774001189411198</v>
      </c>
      <c r="U7" s="187">
        <v>18.908075023763061</v>
      </c>
      <c r="V7" s="187">
        <v>19.752910991972016</v>
      </c>
      <c r="W7" s="187">
        <v>18.905621438078178</v>
      </c>
      <c r="X7" s="187">
        <v>17.582194886172829</v>
      </c>
      <c r="Y7" s="187">
        <v>17.72698180787566</v>
      </c>
      <c r="Z7" s="187">
        <v>16.469057739607095</v>
      </c>
      <c r="AA7" s="187">
        <v>17.463946573411334</v>
      </c>
      <c r="AB7" s="187">
        <v>16.942243527663884</v>
      </c>
      <c r="AC7" s="187">
        <v>17.255304689200127</v>
      </c>
      <c r="AD7" s="187">
        <v>15.8836804571869</v>
      </c>
      <c r="AE7" s="187">
        <v>15.876593066785333</v>
      </c>
      <c r="AF7" s="187">
        <v>16.1685686617191</v>
      </c>
      <c r="AG7" s="187">
        <v>15.668551514438221</v>
      </c>
      <c r="AH7" s="187">
        <v>15.848789565703219</v>
      </c>
      <c r="AI7" s="187">
        <v>15.559967623895972</v>
      </c>
      <c r="AJ7" s="187">
        <v>15.480328763352187</v>
      </c>
      <c r="AK7" s="187">
        <v>16.223335129951398</v>
      </c>
      <c r="AL7" s="187">
        <v>15.242978145988944</v>
      </c>
      <c r="AM7" s="187">
        <f>IFERROR(VLOOKUP(A7,Обнов[],$A$1,FALSE),"-")</f>
        <v>15.408076298999129</v>
      </c>
      <c r="AO7" s="73">
        <v>7.8556657432617198</v>
      </c>
      <c r="AP7" s="73">
        <v>12.423239952206201</v>
      </c>
      <c r="AQ7" s="73">
        <v>11.7988745127463</v>
      </c>
      <c r="AR7" s="73">
        <v>12.1569324305505</v>
      </c>
      <c r="AS7" s="73">
        <v>13.788773992435299</v>
      </c>
      <c r="AT7" s="73">
        <v>13.884093680738699</v>
      </c>
      <c r="AU7" s="73">
        <v>13.6488475747884</v>
      </c>
      <c r="AV7" s="73">
        <v>13.4046248387769</v>
      </c>
      <c r="AW7" s="73">
        <v>13.511086604169099</v>
      </c>
      <c r="AX7" s="73">
        <v>12.9340324441294</v>
      </c>
      <c r="AY7" s="73">
        <v>12.0988937243299</v>
      </c>
      <c r="AZ7" s="73">
        <v>12.1506277849511</v>
      </c>
      <c r="BA7" s="73">
        <v>12.350437210615601</v>
      </c>
      <c r="BB7" s="73">
        <v>12.555750129071873</v>
      </c>
      <c r="BC7" s="73">
        <v>12.690891949357381</v>
      </c>
      <c r="BD7" s="189">
        <v>14.501500301559201</v>
      </c>
      <c r="BE7" s="189">
        <v>15.783712145119386</v>
      </c>
      <c r="BF7" s="189">
        <v>15.730184533500076</v>
      </c>
      <c r="BG7" s="189">
        <v>16.454366053191908</v>
      </c>
      <c r="BH7" s="189">
        <v>16.949778722668377</v>
      </c>
      <c r="BI7" s="189">
        <v>17.555014701134553</v>
      </c>
      <c r="BJ7" s="189">
        <v>17.365082246188297</v>
      </c>
      <c r="BK7" s="189">
        <v>16.79485470347236</v>
      </c>
      <c r="BL7" s="189">
        <v>17.035271275345718</v>
      </c>
      <c r="BM7" s="189">
        <v>16.795574216529445</v>
      </c>
      <c r="BN7" s="189">
        <v>16.799027344544815</v>
      </c>
      <c r="BO7" s="189">
        <v>16.373763509793125</v>
      </c>
      <c r="BP7" s="189">
        <v>13.380155482444358</v>
      </c>
      <c r="BQ7" s="189">
        <v>13.15045547155745</v>
      </c>
      <c r="BR7" s="189">
        <v>13.440758886917548</v>
      </c>
      <c r="BS7" s="189">
        <v>13.883997771509801</v>
      </c>
      <c r="BT7" s="189">
        <v>15.546573235556629</v>
      </c>
      <c r="BU7" s="189">
        <v>14.986279420211707</v>
      </c>
      <c r="BV7" s="189">
        <v>15.128143355616436</v>
      </c>
      <c r="BW7" s="189">
        <v>14.722114829328751</v>
      </c>
      <c r="BX7" s="189">
        <v>13.398503629707614</v>
      </c>
      <c r="BY7" s="189">
        <v>13.54068538946246</v>
      </c>
      <c r="BZ7" s="189">
        <f>IFERROR(VLOOKUP(A7,Обнов[],$A$2,FALSE),"-")</f>
        <v>9.4850406446177598</v>
      </c>
    </row>
    <row r="8" spans="1:82" ht="15.75" x14ac:dyDescent="0.25">
      <c r="A8" s="68" t="s">
        <v>9</v>
      </c>
      <c r="B8" s="69">
        <v>12.43</v>
      </c>
      <c r="C8" s="69">
        <v>12.468641149163201</v>
      </c>
      <c r="D8" s="69">
        <v>12.064853925027601</v>
      </c>
      <c r="E8" s="69">
        <v>12.278266429345599</v>
      </c>
      <c r="F8" s="69">
        <v>13.3787490644435</v>
      </c>
      <c r="G8" s="69">
        <v>12.5301453604587</v>
      </c>
      <c r="H8" s="69">
        <v>11.255382074836501</v>
      </c>
      <c r="I8" s="69">
        <v>11.7760112210945</v>
      </c>
      <c r="J8" s="69">
        <v>11.2524523044499</v>
      </c>
      <c r="K8" s="69">
        <v>11.0452070568011</v>
      </c>
      <c r="L8" s="69">
        <v>12.2822510477784</v>
      </c>
      <c r="M8" s="69">
        <v>11.122975113929</v>
      </c>
      <c r="N8" s="69">
        <v>11.930050566994501</v>
      </c>
      <c r="O8" s="69">
        <v>11.413435497999794</v>
      </c>
      <c r="P8" s="69">
        <v>12.221638062199609</v>
      </c>
      <c r="Q8" s="187">
        <v>12.8291203881953</v>
      </c>
      <c r="R8" s="187">
        <v>16.32034763305759</v>
      </c>
      <c r="S8" s="187">
        <v>16.164307854799173</v>
      </c>
      <c r="T8" s="187">
        <v>16.979156090836643</v>
      </c>
      <c r="U8" s="187">
        <v>15.986796856290438</v>
      </c>
      <c r="V8" s="187">
        <v>15.833217188818471</v>
      </c>
      <c r="W8" s="187">
        <v>16.168954892740565</v>
      </c>
      <c r="X8" s="187">
        <v>17.347418167360662</v>
      </c>
      <c r="Y8" s="187">
        <v>16.288958807657565</v>
      </c>
      <c r="Z8" s="187">
        <v>16.674922503872722</v>
      </c>
      <c r="AA8" s="187">
        <v>17.08625769959227</v>
      </c>
      <c r="AB8" s="187">
        <v>17.746311377342561</v>
      </c>
      <c r="AC8" s="187">
        <v>18.201738366660681</v>
      </c>
      <c r="AD8" s="187">
        <v>16.330904616674179</v>
      </c>
      <c r="AE8" s="187">
        <v>17.262369012985026</v>
      </c>
      <c r="AF8" s="187">
        <v>18.6445627214387</v>
      </c>
      <c r="AG8" s="187">
        <v>16.47255999690735</v>
      </c>
      <c r="AH8" s="187">
        <v>15.622184207460121</v>
      </c>
      <c r="AI8" s="187">
        <v>19.221744288545622</v>
      </c>
      <c r="AJ8" s="187">
        <v>18.502608189686917</v>
      </c>
      <c r="AK8" s="187">
        <v>14.241145212862607</v>
      </c>
      <c r="AL8" s="187">
        <v>11.03570491816304</v>
      </c>
      <c r="AM8" s="187">
        <f>IFERROR(VLOOKUP(A8,Обнов[],$A$1,FALSE),"-")</f>
        <v>9.658196096918191</v>
      </c>
      <c r="AO8" s="73">
        <v>8.6554349666234494</v>
      </c>
      <c r="AP8" s="73">
        <v>8.8263699800854702</v>
      </c>
      <c r="AQ8" s="73">
        <v>12.4953017607784</v>
      </c>
      <c r="AR8" s="73">
        <v>12.5791255162074</v>
      </c>
      <c r="AS8" s="73">
        <v>14.0687917373362</v>
      </c>
      <c r="AT8" s="73">
        <v>13.091939607872501</v>
      </c>
      <c r="AU8" s="73">
        <v>12.35706389439</v>
      </c>
      <c r="AV8" s="73">
        <v>12.1538970701301</v>
      </c>
      <c r="AW8" s="73">
        <v>13.562441621628899</v>
      </c>
      <c r="AX8" s="73">
        <v>13.5155541955586</v>
      </c>
      <c r="AY8" s="73">
        <v>13.424870279284701</v>
      </c>
      <c r="AZ8" s="73">
        <v>12.6086972478086</v>
      </c>
      <c r="BA8" s="73">
        <v>12.1827218128373</v>
      </c>
      <c r="BB8" s="73">
        <v>12.683996775167804</v>
      </c>
      <c r="BC8" s="73">
        <v>13.559359342519096</v>
      </c>
      <c r="BD8" s="189">
        <v>13.9981043340595</v>
      </c>
      <c r="BE8" s="189">
        <v>13.937819619637576</v>
      </c>
      <c r="BF8" s="189">
        <v>13.700029547231294</v>
      </c>
      <c r="BG8" s="189">
        <v>13.607826808381054</v>
      </c>
      <c r="BH8" s="189">
        <v>15.158990076292</v>
      </c>
      <c r="BI8" s="189">
        <v>14.84622047431659</v>
      </c>
      <c r="BJ8" s="189">
        <v>14.733054602301289</v>
      </c>
      <c r="BK8" s="189">
        <v>15.446775977066197</v>
      </c>
      <c r="BL8" s="189">
        <v>16.352292103197268</v>
      </c>
      <c r="BM8" s="189">
        <v>16.413181243316146</v>
      </c>
      <c r="BN8" s="189">
        <v>17.096595936457913</v>
      </c>
      <c r="BO8" s="189">
        <v>16.770726487507552</v>
      </c>
      <c r="BP8" s="189">
        <v>15.641569519037498</v>
      </c>
      <c r="BQ8" s="189">
        <v>21.003761431473603</v>
      </c>
      <c r="BR8" s="189">
        <v>17.668307561607644</v>
      </c>
      <c r="BS8" s="189">
        <v>19.363207903133699</v>
      </c>
      <c r="BT8" s="189">
        <v>13.923469943507873</v>
      </c>
      <c r="BU8" s="189">
        <v>13.808724069138098</v>
      </c>
      <c r="BV8" s="189">
        <v>11.588891211527381</v>
      </c>
      <c r="BW8" s="189">
        <v>12.027787188528258</v>
      </c>
      <c r="BX8" s="189">
        <v>12.434029710863882</v>
      </c>
      <c r="BY8" s="189">
        <v>12.424294820972449</v>
      </c>
      <c r="BZ8" s="189">
        <f>IFERROR(VLOOKUP(A8,Обнов[],$A$2,FALSE),"-")</f>
        <v>15.434082677974864</v>
      </c>
    </row>
    <row r="9" spans="1:82" ht="15.75" x14ac:dyDescent="0.25">
      <c r="A9" s="68" t="s">
        <v>110</v>
      </c>
      <c r="B9" s="69">
        <v>11.731102924462901</v>
      </c>
      <c r="C9" s="69">
        <v>10.644732812258001</v>
      </c>
      <c r="D9" s="69">
        <v>8.7636048529586894</v>
      </c>
      <c r="E9" s="69">
        <v>8.9355479941698395</v>
      </c>
      <c r="F9" s="69">
        <v>12.082868717982301</v>
      </c>
      <c r="G9" s="69">
        <v>14.6842099683274</v>
      </c>
      <c r="H9" s="69">
        <v>15.4875668170047</v>
      </c>
      <c r="I9" s="69">
        <v>13.4664413786398</v>
      </c>
      <c r="J9" s="69">
        <v>14.3079808755835</v>
      </c>
      <c r="K9" s="69">
        <v>12.730552436457099</v>
      </c>
      <c r="L9" s="69">
        <v>11.140391459027899</v>
      </c>
      <c r="M9" s="69">
        <v>10.763482031320301</v>
      </c>
      <c r="N9" s="69">
        <v>10.6994109134205</v>
      </c>
      <c r="O9" s="69">
        <v>10.74522484709968</v>
      </c>
      <c r="P9" s="69">
        <v>12.419846390813774</v>
      </c>
      <c r="Q9" s="187">
        <v>10.755684697797699</v>
      </c>
      <c r="R9" s="187">
        <v>13.047028651464995</v>
      </c>
      <c r="S9" s="187">
        <v>12.831951437563328</v>
      </c>
      <c r="T9" s="187">
        <v>11.499999999999998</v>
      </c>
      <c r="U9" s="187">
        <v>12.653722571376363</v>
      </c>
      <c r="V9" s="187">
        <v>13.249824119021591</v>
      </c>
      <c r="W9" s="187">
        <v>11.689944315874085</v>
      </c>
      <c r="X9" s="187">
        <v>8.3183550922575673</v>
      </c>
      <c r="Y9" s="187">
        <v>10.540318853858471</v>
      </c>
      <c r="Z9" s="187">
        <v>13.294673973323032</v>
      </c>
      <c r="AA9" s="187">
        <v>10.658805215731276</v>
      </c>
      <c r="AB9" s="187">
        <v>11.512787256099852</v>
      </c>
      <c r="AC9" s="187">
        <v>13.591720255488676</v>
      </c>
      <c r="AD9" s="187">
        <v>13.351397030598614</v>
      </c>
      <c r="AE9" s="187">
        <v>19.740060740008744</v>
      </c>
      <c r="AF9" s="187">
        <v>15</v>
      </c>
      <c r="AG9" s="187">
        <v>13.089684450687741</v>
      </c>
      <c r="AH9" s="187">
        <v>13.228173610490821</v>
      </c>
      <c r="AI9" s="187">
        <v>13.081407219251972</v>
      </c>
      <c r="AJ9" s="187">
        <v>13.067682884752129</v>
      </c>
      <c r="AK9" s="187">
        <v>11.012200611384353</v>
      </c>
      <c r="AL9" s="187">
        <v>11.180859938340539</v>
      </c>
      <c r="AM9" s="187">
        <f>IFERROR(VLOOKUP(A9,Обнов[],$A$1,FALSE),"-")</f>
        <v>11.022307706399603</v>
      </c>
      <c r="AO9" s="73">
        <v>11.422672512600199</v>
      </c>
      <c r="AP9" s="73">
        <v>9.6284700881829295</v>
      </c>
      <c r="AQ9" s="73">
        <v>9.7473033909821396</v>
      </c>
      <c r="AR9" s="73">
        <v>9.6534714006035394</v>
      </c>
      <c r="AS9" s="73">
        <v>9.0332358431196802</v>
      </c>
      <c r="AT9" s="73">
        <v>9.0657288080508192</v>
      </c>
      <c r="AU9" s="73">
        <v>9.3572427455839904</v>
      </c>
      <c r="AV9" s="73">
        <v>9.6041462389754599</v>
      </c>
      <c r="AW9" s="73">
        <v>9.2582011418960093</v>
      </c>
      <c r="AX9" s="73">
        <v>7.7230609726472501</v>
      </c>
      <c r="AY9" s="73">
        <v>7.8281681635582503</v>
      </c>
      <c r="AZ9" s="73">
        <v>8.7468988211474805</v>
      </c>
      <c r="BA9" s="73">
        <v>8.6613542433607495</v>
      </c>
      <c r="BB9" s="73">
        <v>9.144327178487341</v>
      </c>
      <c r="BC9" s="73">
        <v>10.325872937188473</v>
      </c>
      <c r="BD9" s="189">
        <v>10.798677284104199</v>
      </c>
      <c r="BE9" s="189">
        <v>10.783915538769563</v>
      </c>
      <c r="BF9" s="189">
        <v>10.246613889972718</v>
      </c>
      <c r="BG9" s="189">
        <v>10.361455971697325</v>
      </c>
      <c r="BH9" s="189">
        <v>11.203440570189681</v>
      </c>
      <c r="BI9" s="189">
        <v>12.28310022078268</v>
      </c>
      <c r="BJ9" s="189">
        <v>11.228522902001458</v>
      </c>
      <c r="BK9" s="189">
        <v>11.60394627793942</v>
      </c>
      <c r="BL9" s="189">
        <v>11.644078396417791</v>
      </c>
      <c r="BM9" s="189">
        <v>11.647308863411038</v>
      </c>
      <c r="BN9" s="189">
        <v>11.410710468747894</v>
      </c>
      <c r="BO9" s="189">
        <v>11.302477948757492</v>
      </c>
      <c r="BP9" s="189">
        <v>10.367640839600043</v>
      </c>
      <c r="BQ9" s="189">
        <v>10.582413730626531</v>
      </c>
      <c r="BR9" s="189">
        <v>10.791776173992025</v>
      </c>
      <c r="BS9" s="189">
        <v>13.4998214556446</v>
      </c>
      <c r="BT9" s="189">
        <v>15.984717010214935</v>
      </c>
      <c r="BU9" s="189">
        <v>15.062375130764657</v>
      </c>
      <c r="BV9" s="189">
        <v>14.910272744676295</v>
      </c>
      <c r="BW9" s="189">
        <v>15.249925181852866</v>
      </c>
      <c r="BX9" s="189">
        <v>12.994649273498181</v>
      </c>
      <c r="BY9" s="189">
        <v>13.239524445458006</v>
      </c>
      <c r="BZ9" s="189">
        <f>IFERROR(VLOOKUP(A9,Обнов[],$A$2,FALSE),"-")</f>
        <v>12.02301847279668</v>
      </c>
    </row>
    <row r="10" spans="1:82" ht="15.75" x14ac:dyDescent="0.25">
      <c r="A10" s="68" t="s">
        <v>10</v>
      </c>
      <c r="B10" s="69">
        <v>11.83</v>
      </c>
      <c r="C10" s="69">
        <v>12.359237643386599</v>
      </c>
      <c r="D10" s="69">
        <v>12.2173677261453</v>
      </c>
      <c r="E10" s="69">
        <v>12.247693712677201</v>
      </c>
      <c r="F10" s="69">
        <v>13.0937215271376</v>
      </c>
      <c r="G10" s="69">
        <v>13.069751636904</v>
      </c>
      <c r="H10" s="69">
        <v>12.969141095889</v>
      </c>
      <c r="I10" s="69">
        <v>12.9322084103917</v>
      </c>
      <c r="J10" s="69">
        <v>12.905935187758599</v>
      </c>
      <c r="K10" s="69">
        <v>12.4780406768206</v>
      </c>
      <c r="L10" s="69">
        <v>10.9943184541062</v>
      </c>
      <c r="M10" s="69">
        <v>8.8194218704724996</v>
      </c>
      <c r="N10" s="69">
        <v>8.2944269755093298</v>
      </c>
      <c r="O10" s="69">
        <v>7.3387513955582104</v>
      </c>
      <c r="P10" s="69">
        <v>6.5957020329613849</v>
      </c>
      <c r="Q10" s="187">
        <v>10.1471500639712</v>
      </c>
      <c r="R10" s="187">
        <v>11.529055742161697</v>
      </c>
      <c r="S10" s="187">
        <v>11.913689123388956</v>
      </c>
      <c r="T10" s="187">
        <v>12.273955859788547</v>
      </c>
      <c r="U10" s="187">
        <v>12.228122887518607</v>
      </c>
      <c r="V10" s="187">
        <v>12.745771886634378</v>
      </c>
      <c r="W10" s="187">
        <v>12.560898097089089</v>
      </c>
      <c r="X10" s="187">
        <v>12.698463320033527</v>
      </c>
      <c r="Y10" s="187">
        <v>12.554717027236693</v>
      </c>
      <c r="Z10" s="187">
        <v>12.793090018837798</v>
      </c>
      <c r="AA10" s="187">
        <v>12.909032593937185</v>
      </c>
      <c r="AB10" s="187">
        <v>12.87474952685217</v>
      </c>
      <c r="AC10" s="187">
        <v>15.214105829080001</v>
      </c>
      <c r="AD10" s="187">
        <v>15.897770930683484</v>
      </c>
      <c r="AE10" s="187">
        <v>16.276746812646877</v>
      </c>
      <c r="AF10" s="187">
        <v>15.8214977752494</v>
      </c>
      <c r="AG10" s="187">
        <v>15.333628894244299</v>
      </c>
      <c r="AH10" s="187">
        <v>15.599499309866536</v>
      </c>
      <c r="AI10" s="187">
        <v>15.079214620299847</v>
      </c>
      <c r="AJ10" s="187">
        <v>14.636042373596553</v>
      </c>
      <c r="AK10" s="187">
        <v>14.347769379991718</v>
      </c>
      <c r="AL10" s="187">
        <v>13.224256784455113</v>
      </c>
      <c r="AM10" s="187">
        <f>IFERROR(VLOOKUP(A10,Обнов[],$A$1,FALSE),"-")</f>
        <v>13.113262221980792</v>
      </c>
      <c r="AN10" s="42"/>
      <c r="AO10" s="73">
        <v>12.917051032523201</v>
      </c>
      <c r="AP10" s="73">
        <v>8.5445829177515407</v>
      </c>
      <c r="AQ10" s="73">
        <v>10.5317772001719</v>
      </c>
      <c r="AR10" s="73">
        <v>10.428455580220801</v>
      </c>
      <c r="AS10" s="73">
        <v>10.751051686634799</v>
      </c>
      <c r="AT10" s="73">
        <v>10.5902514215968</v>
      </c>
      <c r="AU10" s="73">
        <v>10.660240004060901</v>
      </c>
      <c r="AV10" s="73">
        <v>10.8015375421539</v>
      </c>
      <c r="AW10" s="73">
        <v>10.867796114293</v>
      </c>
      <c r="AX10" s="73">
        <v>9.8149925039477708</v>
      </c>
      <c r="AY10" s="73">
        <v>9.3561649913651195</v>
      </c>
      <c r="AZ10" s="73">
        <v>11.2513498153615</v>
      </c>
      <c r="BA10" s="73">
        <v>12.468566152168201</v>
      </c>
      <c r="BB10" s="73">
        <v>12.531794084597808</v>
      </c>
      <c r="BC10" s="73">
        <v>12.35168517349608</v>
      </c>
      <c r="BD10" s="189">
        <v>12.6944991345584</v>
      </c>
      <c r="BE10" s="189">
        <v>12.416719067444818</v>
      </c>
      <c r="BF10" s="189">
        <v>12.604727098833063</v>
      </c>
      <c r="BG10" s="189">
        <v>12.731524253694339</v>
      </c>
      <c r="BH10" s="189">
        <v>12.86649500184177</v>
      </c>
      <c r="BI10" s="189">
        <v>13.342651946761718</v>
      </c>
      <c r="BJ10" s="189">
        <v>12.935237126311193</v>
      </c>
      <c r="BK10" s="189">
        <v>12.468044987771195</v>
      </c>
      <c r="BL10" s="189">
        <v>12.590598145051985</v>
      </c>
      <c r="BM10" s="189">
        <v>12.475602252701243</v>
      </c>
      <c r="BN10" s="189">
        <v>12.400836340623201</v>
      </c>
      <c r="BO10" s="189">
        <v>12.482607437193527</v>
      </c>
      <c r="BP10" s="189">
        <v>13.446102566559949</v>
      </c>
      <c r="BQ10" s="189">
        <v>12.833520660258356</v>
      </c>
      <c r="BR10" s="189">
        <v>13.100765945481431</v>
      </c>
      <c r="BS10" s="189">
        <v>16.743422564090402</v>
      </c>
      <c r="BT10" s="189">
        <v>20.418884317969876</v>
      </c>
      <c r="BU10" s="189">
        <v>20.097828044641922</v>
      </c>
      <c r="BV10" s="189">
        <v>19.098679583793945</v>
      </c>
      <c r="BW10" s="189">
        <v>15.978358775816019</v>
      </c>
      <c r="BX10" s="189">
        <v>14.842807579509271</v>
      </c>
      <c r="BY10" s="189">
        <v>14.404780151067085</v>
      </c>
      <c r="BZ10" s="189">
        <f>IFERROR(VLOOKUP(A10,Обнов[],$A$2,FALSE),"-")</f>
        <v>12.626862264774704</v>
      </c>
      <c r="CA10" s="42"/>
    </row>
    <row r="11" spans="1:82" ht="15.75" x14ac:dyDescent="0.25">
      <c r="A11" s="68" t="s">
        <v>7</v>
      </c>
      <c r="B11" s="69">
        <v>13.52</v>
      </c>
      <c r="C11" s="69">
        <v>14.5182770738925</v>
      </c>
      <c r="D11" s="69">
        <v>12.8545032370639</v>
      </c>
      <c r="E11" s="69">
        <v>13.746242389687501</v>
      </c>
      <c r="F11" s="69">
        <v>14.771562723469801</v>
      </c>
      <c r="G11" s="69">
        <v>16.556085686770199</v>
      </c>
      <c r="H11" s="69">
        <v>17.989999999999998</v>
      </c>
      <c r="I11" s="69">
        <v>17.978514661640698</v>
      </c>
      <c r="J11" s="69" t="s">
        <v>56</v>
      </c>
      <c r="K11" s="69" t="s">
        <v>56</v>
      </c>
      <c r="L11" s="69" t="s">
        <v>56</v>
      </c>
      <c r="M11" s="69">
        <v>13.85</v>
      </c>
      <c r="N11" s="69">
        <v>13.85</v>
      </c>
      <c r="O11" s="69">
        <v>13.849999999999998</v>
      </c>
      <c r="P11" s="69" t="s">
        <v>56</v>
      </c>
      <c r="Q11" s="187" t="s">
        <v>56</v>
      </c>
      <c r="R11" s="187" t="s">
        <v>56</v>
      </c>
      <c r="S11" s="187" t="s">
        <v>56</v>
      </c>
      <c r="T11" s="187" t="s">
        <v>56</v>
      </c>
      <c r="U11" s="187">
        <v>12</v>
      </c>
      <c r="V11" s="187">
        <v>12</v>
      </c>
      <c r="W11" s="187">
        <v>20.017178318570497</v>
      </c>
      <c r="X11" s="187">
        <v>20.716090434873657</v>
      </c>
      <c r="Y11" s="187">
        <v>20.402008724470022</v>
      </c>
      <c r="Z11" s="187">
        <v>20.555886529192541</v>
      </c>
      <c r="AA11" s="187">
        <v>20.411089391937058</v>
      </c>
      <c r="AB11" s="187">
        <v>19.393756687937735</v>
      </c>
      <c r="AC11" s="187">
        <v>20.956665927754784</v>
      </c>
      <c r="AD11" s="187">
        <v>20.251450012826599</v>
      </c>
      <c r="AE11" s="187">
        <v>20.478507406588353</v>
      </c>
      <c r="AF11" s="187">
        <v>20.315320774106102</v>
      </c>
      <c r="AG11" s="187">
        <v>20.569974757466724</v>
      </c>
      <c r="AH11" s="187">
        <v>20.846580017987229</v>
      </c>
      <c r="AI11" s="187">
        <v>15.630825338437766</v>
      </c>
      <c r="AJ11" s="187">
        <v>13.816998227904678</v>
      </c>
      <c r="AK11" s="187">
        <v>11.342594921286938</v>
      </c>
      <c r="AL11" s="187">
        <v>9.6138343412852407</v>
      </c>
      <c r="AM11" s="187">
        <f>IFERROR(VLOOKUP(A11,Обнов[],$A$1,FALSE),"-")</f>
        <v>10.336018135834406</v>
      </c>
      <c r="AO11" s="73">
        <v>8.5842882175494601</v>
      </c>
      <c r="AP11" s="73">
        <v>9.0605218281468396</v>
      </c>
      <c r="AQ11" s="73">
        <v>10.0710125002271</v>
      </c>
      <c r="AR11" s="73">
        <v>10.942593829559</v>
      </c>
      <c r="AS11" s="73">
        <v>10.173658660553301</v>
      </c>
      <c r="AT11" s="73">
        <v>8.0478699522260495</v>
      </c>
      <c r="AU11" s="73">
        <v>7.3116458219272999</v>
      </c>
      <c r="AV11" s="73">
        <v>7.3393403901966998</v>
      </c>
      <c r="AW11" s="73">
        <v>7.5101883486780903</v>
      </c>
      <c r="AX11" s="73">
        <v>7.1559493723127501</v>
      </c>
      <c r="AY11" s="73">
        <v>6.5319245605386902</v>
      </c>
      <c r="AZ11" s="73">
        <v>6.4718660278943902</v>
      </c>
      <c r="BA11" s="73">
        <v>6.4660945839303903</v>
      </c>
      <c r="BB11" s="73">
        <v>6.8357638414961306</v>
      </c>
      <c r="BC11" s="73">
        <v>6.5373633288325053</v>
      </c>
      <c r="BD11" s="189">
        <v>6.4896319206317603</v>
      </c>
      <c r="BE11" s="189">
        <v>7.2563801632089175</v>
      </c>
      <c r="BF11" s="189">
        <v>7.6962789725854854</v>
      </c>
      <c r="BG11" s="189">
        <v>7.6758737475425667</v>
      </c>
      <c r="BH11" s="189">
        <v>8.3571872205755895</v>
      </c>
      <c r="BI11" s="189">
        <v>8.0826646415203722</v>
      </c>
      <c r="BJ11" s="189">
        <v>8.0227120849938043</v>
      </c>
      <c r="BK11" s="189">
        <v>7.7569863426383199</v>
      </c>
      <c r="BL11" s="189">
        <v>7.4608749200216495</v>
      </c>
      <c r="BM11" s="189">
        <v>7.9737586694619624</v>
      </c>
      <c r="BN11" s="189">
        <v>8.1445050421852159</v>
      </c>
      <c r="BO11" s="189">
        <v>8.9812335840767261</v>
      </c>
      <c r="BP11" s="189">
        <v>9.3339222088202423</v>
      </c>
      <c r="BQ11" s="189">
        <v>8.510941296348312</v>
      </c>
      <c r="BR11" s="189">
        <v>8.2301310132864511</v>
      </c>
      <c r="BS11" s="189">
        <v>8.5101308694336293</v>
      </c>
      <c r="BT11" s="189">
        <v>22.689586458103879</v>
      </c>
      <c r="BU11" s="189">
        <v>22.164876075244852</v>
      </c>
      <c r="BV11" s="189">
        <v>19.178424889841459</v>
      </c>
      <c r="BW11" s="189">
        <v>17.645706658784704</v>
      </c>
      <c r="BX11" s="189">
        <v>16.525228120811917</v>
      </c>
      <c r="BY11" s="189">
        <v>16.134413376932564</v>
      </c>
      <c r="BZ11" s="189">
        <f>IFERROR(VLOOKUP(A11,Обнов[],$A$2,FALSE),"-")</f>
        <v>8.4571821469319914</v>
      </c>
    </row>
    <row r="12" spans="1:82" ht="15.75" x14ac:dyDescent="0.25">
      <c r="A12" s="68" t="s">
        <v>11</v>
      </c>
      <c r="B12" s="69" t="s">
        <v>56</v>
      </c>
      <c r="C12" s="69" t="s">
        <v>56</v>
      </c>
      <c r="D12" s="69" t="s">
        <v>56</v>
      </c>
      <c r="E12" s="69" t="s">
        <v>56</v>
      </c>
      <c r="F12" s="69" t="s">
        <v>56</v>
      </c>
      <c r="G12" s="69" t="s">
        <v>56</v>
      </c>
      <c r="H12" s="69" t="s">
        <v>56</v>
      </c>
      <c r="I12" s="69" t="s">
        <v>56</v>
      </c>
      <c r="J12" s="69" t="s">
        <v>56</v>
      </c>
      <c r="K12" s="69" t="s">
        <v>56</v>
      </c>
      <c r="L12" s="69" t="s">
        <v>56</v>
      </c>
      <c r="M12" s="69" t="s">
        <v>56</v>
      </c>
      <c r="N12" s="69" t="s">
        <v>56</v>
      </c>
      <c r="O12" s="69" t="s">
        <v>56</v>
      </c>
      <c r="P12" s="69" t="s">
        <v>56</v>
      </c>
      <c r="Q12" s="187" t="s">
        <v>56</v>
      </c>
      <c r="R12" s="187" t="s">
        <v>56</v>
      </c>
      <c r="S12" s="187" t="s">
        <v>56</v>
      </c>
      <c r="T12" s="187" t="s">
        <v>56</v>
      </c>
      <c r="U12" s="187" t="s">
        <v>56</v>
      </c>
      <c r="V12" s="187" t="s">
        <v>56</v>
      </c>
      <c r="W12" s="187" t="s">
        <v>56</v>
      </c>
      <c r="X12" s="187" t="s">
        <v>56</v>
      </c>
      <c r="Y12" s="187" t="s">
        <v>56</v>
      </c>
      <c r="Z12" s="187" t="s">
        <v>56</v>
      </c>
      <c r="AA12" s="187" t="s">
        <v>56</v>
      </c>
      <c r="AB12" s="187" t="s">
        <v>56</v>
      </c>
      <c r="AC12" s="187">
        <v>0</v>
      </c>
      <c r="AD12" s="187">
        <v>0</v>
      </c>
      <c r="AE12" s="187">
        <v>0</v>
      </c>
      <c r="AF12" s="187">
        <v>0</v>
      </c>
      <c r="AG12" s="187">
        <v>0</v>
      </c>
      <c r="AH12" s="187">
        <v>0</v>
      </c>
      <c r="AI12" s="187">
        <v>0</v>
      </c>
      <c r="AJ12" s="187">
        <v>0</v>
      </c>
      <c r="AK12" s="187">
        <v>0</v>
      </c>
      <c r="AL12" s="187">
        <v>0</v>
      </c>
      <c r="AM12" s="187">
        <f>IFERROR(VLOOKUP(A12,Обнов[],$A$1,FALSE),"-")</f>
        <v>0</v>
      </c>
      <c r="AN12" s="42"/>
      <c r="AO12" s="73">
        <v>15.386700542567199</v>
      </c>
      <c r="AP12" s="73">
        <v>15.669398292042599</v>
      </c>
      <c r="AQ12" s="73">
        <v>16.0356820681254</v>
      </c>
      <c r="AR12" s="73">
        <v>15.2466454735802</v>
      </c>
      <c r="AS12" s="73">
        <v>15.747967384627801</v>
      </c>
      <c r="AT12" s="73">
        <v>16.0769380090901</v>
      </c>
      <c r="AU12" s="73">
        <v>16.806973413476101</v>
      </c>
      <c r="AV12" s="73">
        <v>16.059137198269699</v>
      </c>
      <c r="AW12" s="73">
        <v>14.9241082167764</v>
      </c>
      <c r="AX12" s="73">
        <v>15.991711453320001</v>
      </c>
      <c r="AY12" s="73">
        <v>17.391742631278198</v>
      </c>
      <c r="AZ12" s="73">
        <v>18.2096639467552</v>
      </c>
      <c r="BA12" s="73">
        <v>18.784364127182702</v>
      </c>
      <c r="BB12" s="73">
        <v>19.067977146064219</v>
      </c>
      <c r="BC12" s="73">
        <v>19.211397179030751</v>
      </c>
      <c r="BD12" s="189">
        <v>19.338840185781599</v>
      </c>
      <c r="BE12" s="189">
        <v>19.44262462683718</v>
      </c>
      <c r="BF12" s="189">
        <v>19.183309886861206</v>
      </c>
      <c r="BG12" s="189">
        <v>18.739488574508968</v>
      </c>
      <c r="BH12" s="189">
        <v>17.702254228260408</v>
      </c>
      <c r="BI12" s="189">
        <v>17.24306930977481</v>
      </c>
      <c r="BJ12" s="189">
        <v>16.733936599096733</v>
      </c>
      <c r="BK12" s="189">
        <v>16.361915330922283</v>
      </c>
      <c r="BL12" s="189">
        <v>16.323750639632159</v>
      </c>
      <c r="BM12" s="189">
        <v>16.602387271850482</v>
      </c>
      <c r="BN12" s="189">
        <v>16.512386613642448</v>
      </c>
      <c r="BO12" s="189">
        <v>16.85498942872486</v>
      </c>
      <c r="BP12" s="189">
        <v>14.942557398110459</v>
      </c>
      <c r="BQ12" s="189">
        <v>16.517411516042227</v>
      </c>
      <c r="BR12" s="189">
        <v>18.098932462898631</v>
      </c>
      <c r="BS12" s="189">
        <v>23.437056041969999</v>
      </c>
      <c r="BT12" s="189">
        <v>9.0197295295773543</v>
      </c>
      <c r="BU12" s="189">
        <v>8.7738120561258182</v>
      </c>
      <c r="BV12" s="189">
        <v>8.928530276667356</v>
      </c>
      <c r="BW12" s="189">
        <v>8.5670106727929465</v>
      </c>
      <c r="BX12" s="189">
        <v>8.1972821011838217</v>
      </c>
      <c r="BY12" s="189">
        <v>8.6295989779486444</v>
      </c>
      <c r="BZ12" s="189">
        <f>IFERROR(VLOOKUP(A12,Обнов[],$A$2,FALSE),"-")</f>
        <v>15.893735423367508</v>
      </c>
      <c r="CA12" s="42"/>
    </row>
    <row r="13" spans="1:82" ht="15.75" x14ac:dyDescent="0.25">
      <c r="A13" s="68" t="s">
        <v>12</v>
      </c>
      <c r="B13" s="69" t="s">
        <v>56</v>
      </c>
      <c r="C13" s="69" t="s">
        <v>56</v>
      </c>
      <c r="D13" s="69" t="s">
        <v>56</v>
      </c>
      <c r="E13" s="69" t="s">
        <v>56</v>
      </c>
      <c r="F13" s="69" t="s">
        <v>56</v>
      </c>
      <c r="G13" s="69" t="s">
        <v>56</v>
      </c>
      <c r="H13" s="69" t="s">
        <v>56</v>
      </c>
      <c r="I13" s="69" t="s">
        <v>56</v>
      </c>
      <c r="J13" s="69" t="s">
        <v>56</v>
      </c>
      <c r="K13" s="69" t="s">
        <v>56</v>
      </c>
      <c r="L13" s="69" t="s">
        <v>56</v>
      </c>
      <c r="M13" s="69" t="s">
        <v>56</v>
      </c>
      <c r="N13" s="69" t="s">
        <v>56</v>
      </c>
      <c r="O13" s="69" t="s">
        <v>56</v>
      </c>
      <c r="P13" s="69" t="s">
        <v>56</v>
      </c>
      <c r="Q13" s="187" t="s">
        <v>56</v>
      </c>
      <c r="R13" s="187" t="s">
        <v>56</v>
      </c>
      <c r="S13" s="187" t="s">
        <v>56</v>
      </c>
      <c r="T13" s="187" t="s">
        <v>56</v>
      </c>
      <c r="U13" s="187" t="s">
        <v>56</v>
      </c>
      <c r="V13" s="187" t="s">
        <v>56</v>
      </c>
      <c r="W13" s="187" t="s">
        <v>56</v>
      </c>
      <c r="X13" s="187" t="s">
        <v>56</v>
      </c>
      <c r="Y13" s="187" t="s">
        <v>56</v>
      </c>
      <c r="Z13" s="187" t="s">
        <v>56</v>
      </c>
      <c r="AA13" s="187" t="s">
        <v>56</v>
      </c>
      <c r="AB13" s="187" t="s">
        <v>56</v>
      </c>
      <c r="AC13" s="187">
        <v>0</v>
      </c>
      <c r="AD13" s="187">
        <v>0</v>
      </c>
      <c r="AE13" s="187">
        <v>0</v>
      </c>
      <c r="AF13" s="187">
        <v>0</v>
      </c>
      <c r="AG13" s="187">
        <v>0</v>
      </c>
      <c r="AH13" s="187">
        <v>0</v>
      </c>
      <c r="AI13" s="187">
        <v>0</v>
      </c>
      <c r="AJ13" s="187">
        <v>0</v>
      </c>
      <c r="AK13" s="187">
        <v>0</v>
      </c>
      <c r="AL13" s="187">
        <v>0</v>
      </c>
      <c r="AM13" s="187">
        <f>IFERROR(VLOOKUP(A13,Обнов[],$A$1,FALSE),"-")</f>
        <v>0</v>
      </c>
      <c r="AN13" s="42"/>
      <c r="AO13" s="73">
        <v>6.4623370314297697</v>
      </c>
      <c r="AP13" s="73">
        <v>7.8694099665094299</v>
      </c>
      <c r="AQ13" s="73">
        <v>8.7918759381450808</v>
      </c>
      <c r="AR13" s="73">
        <v>6.5660989611374099</v>
      </c>
      <c r="AS13" s="73">
        <v>9.1553649454888095</v>
      </c>
      <c r="AT13" s="73">
        <v>9.6598870212581591</v>
      </c>
      <c r="AU13" s="73">
        <v>8.7521634425997092</v>
      </c>
      <c r="AV13" s="73">
        <v>8.7539902385051693</v>
      </c>
      <c r="AW13" s="73">
        <v>9.7953309328676799</v>
      </c>
      <c r="AX13" s="73">
        <v>10.786947107040501</v>
      </c>
      <c r="AY13" s="73">
        <v>8.9814236434682009</v>
      </c>
      <c r="AZ13" s="73">
        <v>9.1114799464706895</v>
      </c>
      <c r="BA13" s="73">
        <v>8.3160420074450503</v>
      </c>
      <c r="BB13" s="73">
        <v>9.1408230896006195</v>
      </c>
      <c r="BC13" s="73">
        <v>9.6964548398358463</v>
      </c>
      <c r="BD13" s="189">
        <v>9.0081050088345194</v>
      </c>
      <c r="BE13" s="189">
        <v>13.04034555500804</v>
      </c>
      <c r="BF13" s="189">
        <v>14.989293454040446</v>
      </c>
      <c r="BG13" s="189">
        <v>14.880905598468283</v>
      </c>
      <c r="BH13" s="189">
        <v>14.901169768400104</v>
      </c>
      <c r="BI13" s="189">
        <v>16.077364922161664</v>
      </c>
      <c r="BJ13" s="189">
        <v>16.254276874249079</v>
      </c>
      <c r="BK13" s="189">
        <v>16.081738638920058</v>
      </c>
      <c r="BL13" s="189">
        <v>17.13009699992546</v>
      </c>
      <c r="BM13" s="189">
        <v>17.071159089131228</v>
      </c>
      <c r="BN13" s="189">
        <v>17.955550498528627</v>
      </c>
      <c r="BO13" s="189">
        <v>17.466505262141137</v>
      </c>
      <c r="BP13" s="189">
        <v>27.986115503447277</v>
      </c>
      <c r="BQ13" s="189">
        <v>28.332790051796508</v>
      </c>
      <c r="BR13" s="189">
        <v>29.073531312617217</v>
      </c>
      <c r="BS13" s="189">
        <v>23.9695025315512</v>
      </c>
      <c r="BT13" s="189">
        <v>19.550231127201101</v>
      </c>
      <c r="BU13" s="189">
        <v>17.818512326301629</v>
      </c>
      <c r="BV13" s="189">
        <v>16.212521145103622</v>
      </c>
      <c r="BW13" s="189">
        <v>14.355197095793612</v>
      </c>
      <c r="BX13" s="189">
        <v>13.824165839509863</v>
      </c>
      <c r="BY13" s="189">
        <v>12.185702270206088</v>
      </c>
      <c r="BZ13" s="189">
        <f>IFERROR(VLOOKUP(A13,Обнов[],$A$2,FALSE),"-")</f>
        <v>12.560270882140669</v>
      </c>
      <c r="CA13" s="42"/>
    </row>
    <row r="14" spans="1:82" ht="15.75" x14ac:dyDescent="0.25">
      <c r="A14" s="68" t="s">
        <v>13</v>
      </c>
      <c r="B14" s="69" t="s">
        <v>56</v>
      </c>
      <c r="C14" s="69" t="s">
        <v>56</v>
      </c>
      <c r="D14" s="69" t="s">
        <v>56</v>
      </c>
      <c r="E14" s="69" t="s">
        <v>56</v>
      </c>
      <c r="F14" s="69" t="s">
        <v>56</v>
      </c>
      <c r="G14" s="69" t="s">
        <v>56</v>
      </c>
      <c r="H14" s="69" t="s">
        <v>56</v>
      </c>
      <c r="I14" s="69" t="s">
        <v>56</v>
      </c>
      <c r="J14" s="69" t="s">
        <v>56</v>
      </c>
      <c r="K14" s="69" t="s">
        <v>56</v>
      </c>
      <c r="L14" s="69" t="s">
        <v>56</v>
      </c>
      <c r="M14" s="69" t="s">
        <v>56</v>
      </c>
      <c r="N14" s="69" t="s">
        <v>56</v>
      </c>
      <c r="O14" s="69" t="s">
        <v>56</v>
      </c>
      <c r="P14" s="69" t="s">
        <v>56</v>
      </c>
      <c r="Q14" s="187" t="s">
        <v>56</v>
      </c>
      <c r="R14" s="187" t="s">
        <v>56</v>
      </c>
      <c r="S14" s="187" t="s">
        <v>56</v>
      </c>
      <c r="T14" s="187" t="s">
        <v>56</v>
      </c>
      <c r="U14" s="187" t="s">
        <v>56</v>
      </c>
      <c r="V14" s="187" t="s">
        <v>56</v>
      </c>
      <c r="W14" s="187" t="s">
        <v>56</v>
      </c>
      <c r="X14" s="187" t="s">
        <v>56</v>
      </c>
      <c r="Y14" s="187" t="s">
        <v>56</v>
      </c>
      <c r="Z14" s="187" t="s">
        <v>56</v>
      </c>
      <c r="AA14" s="187" t="s">
        <v>56</v>
      </c>
      <c r="AB14" s="187" t="s">
        <v>56</v>
      </c>
      <c r="AC14" s="187">
        <v>0</v>
      </c>
      <c r="AD14" s="187">
        <v>0</v>
      </c>
      <c r="AE14" s="187">
        <v>0</v>
      </c>
      <c r="AF14" s="187">
        <v>0</v>
      </c>
      <c r="AG14" s="187">
        <v>0</v>
      </c>
      <c r="AH14" s="187">
        <v>0</v>
      </c>
      <c r="AI14" s="187">
        <v>0</v>
      </c>
      <c r="AJ14" s="187">
        <v>0</v>
      </c>
      <c r="AK14" s="187">
        <v>0</v>
      </c>
      <c r="AL14" s="187">
        <v>0</v>
      </c>
      <c r="AM14" s="187">
        <f>IFERROR(VLOOKUP(A14,Обнов[],$A$1,FALSE),"-")</f>
        <v>0</v>
      </c>
      <c r="AN14" s="42"/>
      <c r="AO14" s="73">
        <v>10.6656894863626</v>
      </c>
      <c r="AP14" s="73">
        <v>3.1957223187978401</v>
      </c>
      <c r="AQ14" s="73">
        <v>3.5248844745774699</v>
      </c>
      <c r="AR14" s="73">
        <v>3.5202439007203399</v>
      </c>
      <c r="AS14" s="73">
        <v>3.4220078600455399</v>
      </c>
      <c r="AT14" s="73">
        <v>3.1985733108628498</v>
      </c>
      <c r="AU14" s="73">
        <v>3.2875730764747799</v>
      </c>
      <c r="AV14" s="73">
        <v>4.1773643874684598</v>
      </c>
      <c r="AW14" s="73">
        <v>3.3995204081004702</v>
      </c>
      <c r="AX14" s="73">
        <v>1.2510555456046899</v>
      </c>
      <c r="AY14" s="73">
        <v>2.4274292522785998</v>
      </c>
      <c r="AZ14" s="73">
        <v>2.77075562596406</v>
      </c>
      <c r="BA14" s="73">
        <v>2.6595475586276902</v>
      </c>
      <c r="BB14" s="73">
        <v>2.4442778440509625</v>
      </c>
      <c r="BC14" s="73">
        <v>2.8297871911829673</v>
      </c>
      <c r="BD14" s="189">
        <v>3.7259749605047499</v>
      </c>
      <c r="BE14" s="189">
        <v>3.7401341039152802</v>
      </c>
      <c r="BF14" s="189">
        <v>3.4498672715885887</v>
      </c>
      <c r="BG14" s="189">
        <v>3.6662069459687872</v>
      </c>
      <c r="BH14" s="189">
        <v>4.0144220419240426</v>
      </c>
      <c r="BI14" s="189">
        <v>3.6796858454318455</v>
      </c>
      <c r="BJ14" s="189">
        <v>3.6153908813638198</v>
      </c>
      <c r="BK14" s="189">
        <v>3.7637444567112817</v>
      </c>
      <c r="BL14" s="189">
        <v>3.4476636421960429</v>
      </c>
      <c r="BM14" s="189">
        <v>3.2388444108598917</v>
      </c>
      <c r="BN14" s="189">
        <v>3.5767512341965975</v>
      </c>
      <c r="BO14" s="189">
        <v>3.9399957487910475</v>
      </c>
      <c r="BP14" s="189">
        <v>1.5845932784440042</v>
      </c>
      <c r="BQ14" s="189">
        <v>1.2680069790497244</v>
      </c>
      <c r="BR14" s="189">
        <v>2.7318157330341086</v>
      </c>
      <c r="BS14" s="189">
        <v>5.5856230073781701</v>
      </c>
      <c r="BT14" s="189">
        <v>4.5569035248083534</v>
      </c>
      <c r="BU14" s="189">
        <v>4.2790911022589366</v>
      </c>
      <c r="BV14" s="189">
        <v>3.9137685235399728</v>
      </c>
      <c r="BW14" s="189">
        <v>4.7371176961866324</v>
      </c>
      <c r="BX14" s="189">
        <v>5.9554427061736108</v>
      </c>
      <c r="BY14" s="189">
        <v>5.6650555852841622</v>
      </c>
      <c r="BZ14" s="189">
        <f>IFERROR(VLOOKUP(A14,Обнов[],$A$2,FALSE),"-")</f>
        <v>4.4436841651000165</v>
      </c>
      <c r="CA14" s="42"/>
    </row>
    <row r="15" spans="1:82" ht="15.75" x14ac:dyDescent="0.25">
      <c r="A15" s="68" t="s">
        <v>14</v>
      </c>
      <c r="B15" s="69" t="s">
        <v>56</v>
      </c>
      <c r="C15" s="69" t="s">
        <v>56</v>
      </c>
      <c r="D15" s="69" t="s">
        <v>56</v>
      </c>
      <c r="E15" s="69" t="s">
        <v>56</v>
      </c>
      <c r="F15" s="69" t="s">
        <v>56</v>
      </c>
      <c r="G15" s="69" t="s">
        <v>56</v>
      </c>
      <c r="H15" s="69" t="s">
        <v>56</v>
      </c>
      <c r="I15" s="69" t="s">
        <v>56</v>
      </c>
      <c r="J15" s="69" t="s">
        <v>56</v>
      </c>
      <c r="K15" s="69" t="s">
        <v>56</v>
      </c>
      <c r="L15" s="69" t="s">
        <v>56</v>
      </c>
      <c r="M15" s="69" t="s">
        <v>56</v>
      </c>
      <c r="N15" s="69" t="s">
        <v>56</v>
      </c>
      <c r="O15" s="69" t="s">
        <v>56</v>
      </c>
      <c r="P15" s="69" t="s">
        <v>56</v>
      </c>
      <c r="Q15" s="187" t="s">
        <v>56</v>
      </c>
      <c r="R15" s="187" t="s">
        <v>56</v>
      </c>
      <c r="S15" s="187" t="s">
        <v>56</v>
      </c>
      <c r="T15" s="187" t="s">
        <v>56</v>
      </c>
      <c r="U15" s="187" t="s">
        <v>56</v>
      </c>
      <c r="V15" s="187" t="s">
        <v>56</v>
      </c>
      <c r="W15" s="187" t="s">
        <v>56</v>
      </c>
      <c r="X15" s="187" t="s">
        <v>56</v>
      </c>
      <c r="Y15" s="187" t="s">
        <v>56</v>
      </c>
      <c r="Z15" s="187" t="s">
        <v>56</v>
      </c>
      <c r="AA15" s="187" t="s">
        <v>56</v>
      </c>
      <c r="AB15" s="187" t="s">
        <v>56</v>
      </c>
      <c r="AC15" s="187">
        <v>0</v>
      </c>
      <c r="AD15" s="187">
        <v>0</v>
      </c>
      <c r="AE15" s="187">
        <v>0</v>
      </c>
      <c r="AF15" s="187">
        <v>0</v>
      </c>
      <c r="AG15" s="187">
        <v>0</v>
      </c>
      <c r="AH15" s="187">
        <v>0</v>
      </c>
      <c r="AI15" s="187">
        <v>0</v>
      </c>
      <c r="AJ15" s="187">
        <v>0</v>
      </c>
      <c r="AK15" s="187">
        <v>0</v>
      </c>
      <c r="AL15" s="187">
        <v>0</v>
      </c>
      <c r="AM15" s="187">
        <f>IFERROR(VLOOKUP(A15,Обнов[],$A$1,FALSE),"-")</f>
        <v>0</v>
      </c>
      <c r="AN15" s="42"/>
      <c r="AO15" s="73">
        <v>2.6059659953977601</v>
      </c>
      <c r="AP15" s="73">
        <v>10.065179292785499</v>
      </c>
      <c r="AQ15" s="73">
        <v>10.9395076315237</v>
      </c>
      <c r="AR15" s="73">
        <v>11.7199559690282</v>
      </c>
      <c r="AS15" s="73">
        <v>12.2464455469978</v>
      </c>
      <c r="AT15" s="73">
        <v>11.998423764322499</v>
      </c>
      <c r="AU15" s="73">
        <v>11.483267063534599</v>
      </c>
      <c r="AV15" s="73">
        <v>11.3658018974561</v>
      </c>
      <c r="AW15" s="73">
        <v>10.547974654557899</v>
      </c>
      <c r="AX15" s="73">
        <v>10.869427440510799</v>
      </c>
      <c r="AY15" s="73">
        <v>13.0340180710922</v>
      </c>
      <c r="AZ15" s="73">
        <v>10.769396418788199</v>
      </c>
      <c r="BA15" s="73">
        <v>8.2258734241650497</v>
      </c>
      <c r="BB15" s="73">
        <v>9.2125574191244759</v>
      </c>
      <c r="BC15" s="73">
        <v>10.476618007828502</v>
      </c>
      <c r="BD15" s="189">
        <v>9.0805494465776704</v>
      </c>
      <c r="BE15" s="189">
        <v>12.150260809391314</v>
      </c>
      <c r="BF15" s="189">
        <v>10.321463582286654</v>
      </c>
      <c r="BG15" s="189">
        <v>9.5345798996709572</v>
      </c>
      <c r="BH15" s="189">
        <v>8.5218770474568295</v>
      </c>
      <c r="BI15" s="189">
        <v>8.5418015091570698</v>
      </c>
      <c r="BJ15" s="189">
        <v>8.2364790289843839</v>
      </c>
      <c r="BK15" s="189">
        <v>7.3543342340138125</v>
      </c>
      <c r="BL15" s="189">
        <v>6.6658906393424138</v>
      </c>
      <c r="BM15" s="189">
        <v>6.1960340168221899</v>
      </c>
      <c r="BN15" s="189">
        <v>7.0423098286988282</v>
      </c>
      <c r="BO15" s="189">
        <v>7.9504922288367759</v>
      </c>
      <c r="BP15" s="189">
        <v>13.989939502864692</v>
      </c>
      <c r="BQ15" s="189">
        <v>15.607010371211832</v>
      </c>
      <c r="BR15" s="189">
        <v>11.81053047927446</v>
      </c>
      <c r="BS15" s="189">
        <v>12.955863627893899</v>
      </c>
      <c r="BT15" s="189">
        <v>11.1456463014764</v>
      </c>
      <c r="BU15" s="189">
        <v>10.788158323162678</v>
      </c>
      <c r="BV15" s="189">
        <v>9.9376042065755126</v>
      </c>
      <c r="BW15" s="189">
        <v>9.0346776924149435</v>
      </c>
      <c r="BX15" s="189">
        <v>9.091929704681613</v>
      </c>
      <c r="BY15" s="189">
        <v>9.432853476473726</v>
      </c>
      <c r="BZ15" s="189">
        <f>IFERROR(VLOOKUP(A15,Обнов[],$A$2,FALSE),"-")</f>
        <v>10.470741963519984</v>
      </c>
      <c r="CA15" s="42"/>
    </row>
    <row r="16" spans="1:82" ht="15.75" x14ac:dyDescent="0.25">
      <c r="A16" s="68" t="s">
        <v>15</v>
      </c>
      <c r="B16" s="69" t="s">
        <v>56</v>
      </c>
      <c r="C16" s="69">
        <v>10.3048899854982</v>
      </c>
      <c r="D16" s="69">
        <v>10.9888220710518</v>
      </c>
      <c r="E16" s="69">
        <v>11.4614169167565</v>
      </c>
      <c r="F16" s="69">
        <v>9.5</v>
      </c>
      <c r="G16" s="69" t="s">
        <v>56</v>
      </c>
      <c r="H16" s="69" t="s">
        <v>56</v>
      </c>
      <c r="I16" s="69">
        <v>13.2773655390114</v>
      </c>
      <c r="J16" s="69">
        <v>13.1716809417803</v>
      </c>
      <c r="K16" s="69">
        <v>13.35</v>
      </c>
      <c r="L16" s="69">
        <v>13.35</v>
      </c>
      <c r="M16" s="69">
        <v>13.35</v>
      </c>
      <c r="N16" s="69">
        <v>13.33</v>
      </c>
      <c r="O16" s="69" t="s">
        <v>56</v>
      </c>
      <c r="P16" s="69" t="s">
        <v>56</v>
      </c>
      <c r="Q16" s="187" t="s">
        <v>56</v>
      </c>
      <c r="R16" s="187" t="s">
        <v>56</v>
      </c>
      <c r="S16" s="187" t="s">
        <v>56</v>
      </c>
      <c r="T16" s="187" t="s">
        <v>56</v>
      </c>
      <c r="U16" s="187">
        <v>9.990000000000002</v>
      </c>
      <c r="V16" s="187">
        <v>12.5</v>
      </c>
      <c r="W16" s="187" t="s">
        <v>56</v>
      </c>
      <c r="X16" s="187" t="s">
        <v>56</v>
      </c>
      <c r="Y16" s="187" t="s">
        <v>56</v>
      </c>
      <c r="Z16" s="187" t="s">
        <v>56</v>
      </c>
      <c r="AA16" s="187" t="s">
        <v>56</v>
      </c>
      <c r="AB16" s="187">
        <v>12.99</v>
      </c>
      <c r="AC16" s="187">
        <v>0</v>
      </c>
      <c r="AD16" s="187">
        <v>0</v>
      </c>
      <c r="AE16" s="187">
        <v>0</v>
      </c>
      <c r="AF16" s="187">
        <v>0</v>
      </c>
      <c r="AG16" s="187">
        <v>0</v>
      </c>
      <c r="AH16" s="187">
        <v>0</v>
      </c>
      <c r="AI16" s="187">
        <v>0</v>
      </c>
      <c r="AJ16" s="187">
        <v>0</v>
      </c>
      <c r="AK16" s="187">
        <v>0</v>
      </c>
      <c r="AL16" s="187">
        <v>0</v>
      </c>
      <c r="AM16" s="187">
        <f>IFERROR(VLOOKUP(A16,Обнов[],$A$1,FALSE),"-")</f>
        <v>0</v>
      </c>
      <c r="AN16" s="42"/>
      <c r="AO16" s="73">
        <v>10.416015380981101</v>
      </c>
      <c r="AP16" s="73">
        <v>8.48012609934006</v>
      </c>
      <c r="AQ16" s="73">
        <v>8.5598212969748495</v>
      </c>
      <c r="AR16" s="73">
        <v>7.5319921390833002</v>
      </c>
      <c r="AS16" s="73">
        <v>6.0100426247804304</v>
      </c>
      <c r="AT16" s="73">
        <v>7.4390460252728898</v>
      </c>
      <c r="AU16" s="73">
        <v>8.96880535580088</v>
      </c>
      <c r="AV16" s="73">
        <v>10.225923482779301</v>
      </c>
      <c r="AW16" s="73">
        <v>9.8280276201142502</v>
      </c>
      <c r="AX16" s="73">
        <v>11.157134901266099</v>
      </c>
      <c r="AY16" s="73">
        <v>11.012799232925399</v>
      </c>
      <c r="AZ16" s="73">
        <v>11.2744299353717</v>
      </c>
      <c r="BA16" s="73">
        <v>11.653817344883301</v>
      </c>
      <c r="BB16" s="73">
        <v>10.820514476357452</v>
      </c>
      <c r="BC16" s="73">
        <v>10.046054262133856</v>
      </c>
      <c r="BD16" s="189">
        <v>8.5187463637592895</v>
      </c>
      <c r="BE16" s="189">
        <v>7.7024591188654155</v>
      </c>
      <c r="BF16" s="189">
        <v>5.9307068793975963</v>
      </c>
      <c r="BG16" s="189">
        <v>5.0611990307024435</v>
      </c>
      <c r="BH16" s="189">
        <v>3.9861417326412165</v>
      </c>
      <c r="BI16" s="189">
        <v>4.0216021835482829</v>
      </c>
      <c r="BJ16" s="189">
        <v>3.9903069950037766</v>
      </c>
      <c r="BK16" s="189">
        <v>3.1805036715659685</v>
      </c>
      <c r="BL16" s="189">
        <v>4.1599083993764641</v>
      </c>
      <c r="BM16" s="189">
        <v>8.1196825065392098</v>
      </c>
      <c r="BN16" s="189">
        <v>3.5291548590480626</v>
      </c>
      <c r="BO16" s="189">
        <v>4.3805296604865918</v>
      </c>
      <c r="BP16" s="189">
        <v>2.8239863074679921</v>
      </c>
      <c r="BQ16" s="189">
        <v>2.9161540288613184</v>
      </c>
      <c r="BR16" s="189">
        <v>3.2736090843188475</v>
      </c>
      <c r="BS16" s="189">
        <v>4.2195493788006999</v>
      </c>
      <c r="BT16" s="189">
        <v>2.8828401658693821</v>
      </c>
      <c r="BU16" s="189">
        <v>2.5762049937766203</v>
      </c>
      <c r="BV16" s="189">
        <v>2.5523025800469905</v>
      </c>
      <c r="BW16" s="189">
        <v>2.4310300973032763</v>
      </c>
      <c r="BX16" s="189">
        <v>4.4101962438466416</v>
      </c>
      <c r="BY16" s="189">
        <v>10.670429167362979</v>
      </c>
      <c r="BZ16" s="189">
        <f>IFERROR(VLOOKUP(A16,Обнов[],$A$2,FALSE),"-")</f>
        <v>11.941572752449549</v>
      </c>
      <c r="CA16" s="42"/>
    </row>
    <row r="17" spans="1:111" ht="15.75" x14ac:dyDescent="0.25">
      <c r="A17" s="68" t="s">
        <v>16</v>
      </c>
      <c r="B17" s="69">
        <v>10.8192180962343</v>
      </c>
      <c r="C17" s="69" t="s">
        <v>56</v>
      </c>
      <c r="D17" s="69" t="s">
        <v>56</v>
      </c>
      <c r="E17" s="69">
        <v>12.32</v>
      </c>
      <c r="F17" s="69" t="s">
        <v>56</v>
      </c>
      <c r="G17" s="69" t="s">
        <v>56</v>
      </c>
      <c r="H17" s="69" t="s">
        <v>56</v>
      </c>
      <c r="I17" s="69" t="s">
        <v>56</v>
      </c>
      <c r="J17" s="69">
        <v>13.5</v>
      </c>
      <c r="K17" s="69" t="s">
        <v>56</v>
      </c>
      <c r="L17" s="69" t="s">
        <v>56</v>
      </c>
      <c r="M17" s="69" t="s">
        <v>56</v>
      </c>
      <c r="N17" s="69" t="s">
        <v>56</v>
      </c>
      <c r="O17" s="69" t="s">
        <v>56</v>
      </c>
      <c r="P17" s="69" t="s">
        <v>56</v>
      </c>
      <c r="Q17" s="187" t="s">
        <v>56</v>
      </c>
      <c r="R17" s="187" t="s">
        <v>56</v>
      </c>
      <c r="S17" s="187" t="s">
        <v>56</v>
      </c>
      <c r="T17" s="187" t="s">
        <v>56</v>
      </c>
      <c r="U17" s="187" t="s">
        <v>56</v>
      </c>
      <c r="V17" s="187">
        <v>23.000000000000004</v>
      </c>
      <c r="W17" s="187" t="s">
        <v>56</v>
      </c>
      <c r="X17" s="187" t="s">
        <v>56</v>
      </c>
      <c r="Y17" s="187" t="s">
        <v>56</v>
      </c>
      <c r="Z17" s="187" t="s">
        <v>56</v>
      </c>
      <c r="AA17" s="187" t="s">
        <v>56</v>
      </c>
      <c r="AB17" s="187" t="s">
        <v>56</v>
      </c>
      <c r="AC17" s="187">
        <v>0</v>
      </c>
      <c r="AD17" s="187">
        <v>0</v>
      </c>
      <c r="AE17" s="187">
        <v>0</v>
      </c>
      <c r="AF17" s="187">
        <v>0</v>
      </c>
      <c r="AG17" s="187">
        <v>0</v>
      </c>
      <c r="AH17" s="187">
        <v>0</v>
      </c>
      <c r="AI17" s="187">
        <v>18</v>
      </c>
      <c r="AJ17" s="187">
        <v>18</v>
      </c>
      <c r="AK17" s="187">
        <v>0</v>
      </c>
      <c r="AL17" s="187">
        <v>15.899999999999999</v>
      </c>
      <c r="AM17" s="187">
        <f>IFERROR(VLOOKUP(A17,Обнов[],$A$1,FALSE),"-")</f>
        <v>15.9</v>
      </c>
      <c r="AN17" s="42"/>
      <c r="AO17" s="73">
        <v>11.383620878444001</v>
      </c>
      <c r="AP17" s="73">
        <v>11.037058953987</v>
      </c>
      <c r="AQ17" s="73">
        <v>10.8748873428608</v>
      </c>
      <c r="AR17" s="73">
        <v>10.9878933293051</v>
      </c>
      <c r="AS17" s="73">
        <v>11.8542923196944</v>
      </c>
      <c r="AT17" s="73">
        <v>12.298996297309801</v>
      </c>
      <c r="AU17" s="73">
        <v>10.444302251108001</v>
      </c>
      <c r="AV17" s="73">
        <v>10.064135288125801</v>
      </c>
      <c r="AW17" s="73">
        <v>9.3454790898410103</v>
      </c>
      <c r="AX17" s="73">
        <v>8.1209838059921893</v>
      </c>
      <c r="AY17" s="73">
        <v>6.9587259539430599</v>
      </c>
      <c r="AZ17" s="73">
        <v>7.5967947756585898</v>
      </c>
      <c r="BA17" s="73">
        <v>8.5170687271951806</v>
      </c>
      <c r="BB17" s="73">
        <v>8.3393519758739849</v>
      </c>
      <c r="BC17" s="73">
        <v>8.5203940443111392</v>
      </c>
      <c r="BD17" s="189">
        <v>8.3801241247047393</v>
      </c>
      <c r="BE17" s="189">
        <v>8.2997135897921961</v>
      </c>
      <c r="BF17" s="189">
        <v>10.26855350684936</v>
      </c>
      <c r="BG17" s="189">
        <v>10.953530358893097</v>
      </c>
      <c r="BH17" s="189">
        <v>11.010566404783951</v>
      </c>
      <c r="BI17" s="189">
        <v>11.272266340828699</v>
      </c>
      <c r="BJ17" s="189">
        <v>12.206677036022812</v>
      </c>
      <c r="BK17" s="189">
        <v>12.667925872238486</v>
      </c>
      <c r="BL17" s="189">
        <v>11.417731592465792</v>
      </c>
      <c r="BM17" s="189">
        <v>11.568387446340015</v>
      </c>
      <c r="BN17" s="189">
        <v>11.493860894901939</v>
      </c>
      <c r="BO17" s="189">
        <v>10.810176430918691</v>
      </c>
      <c r="BP17" s="189">
        <v>9.9213282877030959</v>
      </c>
      <c r="BQ17" s="189">
        <v>10.118177526745859</v>
      </c>
      <c r="BR17" s="189">
        <v>13.110013276076515</v>
      </c>
      <c r="BS17" s="189">
        <v>18.593958410652</v>
      </c>
      <c r="BT17" s="189">
        <v>14.972153836069214</v>
      </c>
      <c r="BU17" s="189">
        <v>14.441424555158322</v>
      </c>
      <c r="BV17" s="189">
        <v>14.320078593847361</v>
      </c>
      <c r="BW17" s="189">
        <v>13.397721812631488</v>
      </c>
      <c r="BX17" s="189">
        <v>12.138448133860308</v>
      </c>
      <c r="BY17" s="189">
        <v>11.588214151473986</v>
      </c>
      <c r="BZ17" s="189">
        <f>IFERROR(VLOOKUP(A17,Обнов[],$A$2,FALSE),"-")</f>
        <v>12.124708119482731</v>
      </c>
      <c r="CA17" s="42"/>
    </row>
    <row r="18" spans="1:111" ht="15.75" x14ac:dyDescent="0.25">
      <c r="A18" s="68" t="s">
        <v>17</v>
      </c>
      <c r="B18" s="69" t="s">
        <v>56</v>
      </c>
      <c r="C18" s="69" t="s">
        <v>56</v>
      </c>
      <c r="D18" s="69" t="s">
        <v>56</v>
      </c>
      <c r="E18" s="69" t="s">
        <v>56</v>
      </c>
      <c r="F18" s="69" t="s">
        <v>56</v>
      </c>
      <c r="G18" s="69" t="s">
        <v>56</v>
      </c>
      <c r="H18" s="69" t="s">
        <v>56</v>
      </c>
      <c r="I18" s="69" t="s">
        <v>56</v>
      </c>
      <c r="J18" s="69" t="s">
        <v>56</v>
      </c>
      <c r="K18" s="69" t="s">
        <v>56</v>
      </c>
      <c r="L18" s="69" t="s">
        <v>56</v>
      </c>
      <c r="M18" s="69" t="s">
        <v>56</v>
      </c>
      <c r="N18" s="69">
        <v>13.103731103248601</v>
      </c>
      <c r="O18" s="69" t="s">
        <v>56</v>
      </c>
      <c r="P18" s="69" t="s">
        <v>56</v>
      </c>
      <c r="Q18" s="187" t="s">
        <v>56</v>
      </c>
      <c r="R18" s="187" t="s">
        <v>56</v>
      </c>
      <c r="S18" s="187" t="s">
        <v>56</v>
      </c>
      <c r="T18" s="187" t="s">
        <v>56</v>
      </c>
      <c r="U18" s="187" t="s">
        <v>56</v>
      </c>
      <c r="V18" s="187" t="s">
        <v>56</v>
      </c>
      <c r="W18" s="187" t="s">
        <v>56</v>
      </c>
      <c r="X18" s="187" t="s">
        <v>56</v>
      </c>
      <c r="Y18" s="187" t="s">
        <v>56</v>
      </c>
      <c r="Z18" s="187" t="s">
        <v>56</v>
      </c>
      <c r="AA18" s="187" t="s">
        <v>56</v>
      </c>
      <c r="AB18" s="187" t="s">
        <v>56</v>
      </c>
      <c r="AC18" s="187">
        <v>0</v>
      </c>
      <c r="AD18" s="187">
        <v>0</v>
      </c>
      <c r="AE18" s="187">
        <v>0</v>
      </c>
      <c r="AF18" s="187">
        <v>0</v>
      </c>
      <c r="AG18" s="187">
        <v>0</v>
      </c>
      <c r="AH18" s="187">
        <v>0</v>
      </c>
      <c r="AI18" s="187">
        <v>0</v>
      </c>
      <c r="AJ18" s="187">
        <v>0</v>
      </c>
      <c r="AK18" s="187">
        <v>0</v>
      </c>
      <c r="AL18" s="187">
        <v>0</v>
      </c>
      <c r="AM18" s="187">
        <f>IFERROR(VLOOKUP(A18,Обнов[],$A$1,FALSE),"-")</f>
        <v>0</v>
      </c>
      <c r="AN18" s="42"/>
      <c r="AO18" s="73">
        <v>10.2807702501156</v>
      </c>
      <c r="AP18" s="73">
        <v>4.5286911154875398</v>
      </c>
      <c r="AQ18" s="73">
        <v>5.4723131263202198</v>
      </c>
      <c r="AR18" s="73">
        <v>5.5926960463289603</v>
      </c>
      <c r="AS18" s="73">
        <v>8.3982437620367207</v>
      </c>
      <c r="AT18" s="73">
        <v>5.9363052447963502</v>
      </c>
      <c r="AU18" s="73">
        <v>5.1639676747290402</v>
      </c>
      <c r="AV18" s="73">
        <v>5.6080798110130496</v>
      </c>
      <c r="AW18" s="73">
        <v>4.1467895265802497</v>
      </c>
      <c r="AX18" s="73">
        <v>11.839850097482399</v>
      </c>
      <c r="AY18" s="73">
        <v>21.592943986174699</v>
      </c>
      <c r="AZ18" s="73">
        <v>14.078732827023</v>
      </c>
      <c r="BA18" s="73">
        <v>10.868791201337</v>
      </c>
      <c r="BB18" s="73">
        <v>16.630683661108844</v>
      </c>
      <c r="BC18" s="73">
        <v>17.15602072429683</v>
      </c>
      <c r="BD18" s="189">
        <v>14.943389026472101</v>
      </c>
      <c r="BE18" s="189">
        <v>12.281095221326003</v>
      </c>
      <c r="BF18" s="189">
        <v>9.4770814069353282</v>
      </c>
      <c r="BG18" s="189">
        <v>8.0536807338957086</v>
      </c>
      <c r="BH18" s="189">
        <v>8.1790495171199655</v>
      </c>
      <c r="BI18" s="189">
        <v>7.4596528309971184</v>
      </c>
      <c r="BJ18" s="189">
        <v>7.360264105963326</v>
      </c>
      <c r="BK18" s="189">
        <v>7.5122589163334021</v>
      </c>
      <c r="BL18" s="189">
        <v>6.3254499591697764</v>
      </c>
      <c r="BM18" s="189">
        <v>8.0706523691819321</v>
      </c>
      <c r="BN18" s="189">
        <v>8.8843611266016023</v>
      </c>
      <c r="BO18" s="189">
        <v>8.1452506485739438</v>
      </c>
      <c r="BP18" s="189">
        <v>29.789342502707498</v>
      </c>
      <c r="BQ18" s="189">
        <v>34.377109147659993</v>
      </c>
      <c r="BR18" s="189">
        <v>27.133441872218565</v>
      </c>
      <c r="BS18" s="189">
        <v>21.197640964705101</v>
      </c>
      <c r="BT18" s="189">
        <v>17.267625370881969</v>
      </c>
      <c r="BU18" s="189">
        <v>13.31020800897315</v>
      </c>
      <c r="BV18" s="189">
        <v>10.996077299929571</v>
      </c>
      <c r="BW18" s="189">
        <v>8.7472510185128787</v>
      </c>
      <c r="BX18" s="189">
        <v>10.920733365697179</v>
      </c>
      <c r="BY18" s="189">
        <v>8.4966894470778929</v>
      </c>
      <c r="BZ18" s="189">
        <f>IFERROR(VLOOKUP(A18,Обнов[],$A$2,FALSE),"-")</f>
        <v>8.0934927733568802</v>
      </c>
      <c r="CA18" s="42"/>
    </row>
    <row r="19" spans="1:111" ht="15.75" x14ac:dyDescent="0.25">
      <c r="A19" s="68" t="s">
        <v>18</v>
      </c>
      <c r="B19" s="69" t="s">
        <v>56</v>
      </c>
      <c r="C19" s="69">
        <v>11.2291891013396</v>
      </c>
      <c r="D19" s="69">
        <v>11.8000858997894</v>
      </c>
      <c r="E19" s="69">
        <v>12.1810283013812</v>
      </c>
      <c r="F19" s="69">
        <v>14.19</v>
      </c>
      <c r="G19" s="69" t="s">
        <v>56</v>
      </c>
      <c r="H19" s="69" t="s">
        <v>56</v>
      </c>
      <c r="I19" s="69" t="s">
        <v>56</v>
      </c>
      <c r="J19" s="69" t="s">
        <v>56</v>
      </c>
      <c r="K19" s="69" t="s">
        <v>56</v>
      </c>
      <c r="L19" s="69" t="s">
        <v>56</v>
      </c>
      <c r="M19" s="69" t="s">
        <v>56</v>
      </c>
      <c r="N19" s="69" t="s">
        <v>56</v>
      </c>
      <c r="O19" s="69" t="s">
        <v>56</v>
      </c>
      <c r="P19" s="69">
        <v>13.33</v>
      </c>
      <c r="Q19" s="187">
        <v>10.99</v>
      </c>
      <c r="R19" s="187">
        <v>11.405313558087014</v>
      </c>
      <c r="S19" s="187">
        <v>11.519639695369968</v>
      </c>
      <c r="T19" s="187">
        <v>10.330843126013717</v>
      </c>
      <c r="U19" s="187">
        <v>12.919645526243922</v>
      </c>
      <c r="V19" s="187">
        <v>15.25191965894539</v>
      </c>
      <c r="W19" s="187">
        <v>13.142862098548354</v>
      </c>
      <c r="X19" s="187">
        <v>14.396710554875035</v>
      </c>
      <c r="Y19" s="187">
        <v>15.447186918512747</v>
      </c>
      <c r="Z19" s="187">
        <v>14.927481876194307</v>
      </c>
      <c r="AA19" s="187">
        <v>15.244565402459108</v>
      </c>
      <c r="AB19" s="187">
        <v>14.481902978205023</v>
      </c>
      <c r="AC19" s="187">
        <v>0</v>
      </c>
      <c r="AD19" s="187">
        <v>0</v>
      </c>
      <c r="AE19" s="187">
        <v>16.285069204192432</v>
      </c>
      <c r="AF19" s="187">
        <v>15.8818568462687</v>
      </c>
      <c r="AG19" s="187">
        <v>15.778980292543894</v>
      </c>
      <c r="AH19" s="187">
        <v>14.997798874068424</v>
      </c>
      <c r="AI19" s="187">
        <v>17.597986672012798</v>
      </c>
      <c r="AJ19" s="187">
        <v>14.981092779641147</v>
      </c>
      <c r="AK19" s="187">
        <v>15.499739209156429</v>
      </c>
      <c r="AL19" s="187">
        <v>14.36768368198328</v>
      </c>
      <c r="AM19" s="187">
        <f>IFERROR(VLOOKUP(A19,Обнов[],$A$1,FALSE),"-")</f>
        <v>12.919091139233062</v>
      </c>
      <c r="AN19" s="42"/>
      <c r="AO19" s="73" t="s">
        <v>56</v>
      </c>
      <c r="AP19" s="73">
        <v>11.062639115386</v>
      </c>
      <c r="AQ19" s="73">
        <v>11.6864624419545</v>
      </c>
      <c r="AR19" s="73">
        <v>12.1368221978679</v>
      </c>
      <c r="AS19" s="73">
        <v>10.970192228642601</v>
      </c>
      <c r="AT19" s="73">
        <v>13.7648931125857</v>
      </c>
      <c r="AU19" s="73">
        <v>13.2102648089756</v>
      </c>
      <c r="AV19" s="73">
        <v>12.3785311136873</v>
      </c>
      <c r="AW19" s="73">
        <v>13.2232515266305</v>
      </c>
      <c r="AX19" s="73">
        <v>16.085572437286999</v>
      </c>
      <c r="AY19" s="73">
        <v>13.608509341773001</v>
      </c>
      <c r="AZ19" s="73">
        <v>14.2257158920681</v>
      </c>
      <c r="BA19" s="73">
        <v>13.6713880078294</v>
      </c>
      <c r="BB19" s="73">
        <v>14.133620270335765</v>
      </c>
      <c r="BC19" s="73">
        <v>15.760265727881958</v>
      </c>
      <c r="BD19" s="189">
        <v>15.945079843557901</v>
      </c>
      <c r="BE19" s="189">
        <v>15.862212137748246</v>
      </c>
      <c r="BF19" s="189">
        <v>17.11869279643977</v>
      </c>
      <c r="BG19" s="189">
        <v>16.808512566440111</v>
      </c>
      <c r="BH19" s="189">
        <v>14.964868606106092</v>
      </c>
      <c r="BI19" s="189">
        <v>17.165250923500285</v>
      </c>
      <c r="BJ19" s="189">
        <v>17.549055245486084</v>
      </c>
      <c r="BK19" s="189">
        <v>19.103041715424968</v>
      </c>
      <c r="BL19" s="189">
        <v>20.551927012757286</v>
      </c>
      <c r="BM19" s="189">
        <v>18.301067259494253</v>
      </c>
      <c r="BN19" s="189">
        <v>20.371245471684919</v>
      </c>
      <c r="BO19" s="189">
        <v>24.465871760196812</v>
      </c>
      <c r="BP19" s="189">
        <v>34.193072193262957</v>
      </c>
      <c r="BQ19" s="189">
        <v>19.444525368083521</v>
      </c>
      <c r="BR19" s="189">
        <v>27.950358579469686</v>
      </c>
      <c r="BS19" s="189">
        <v>25.965804749569301</v>
      </c>
      <c r="BT19" s="189">
        <v>0</v>
      </c>
      <c r="BU19" s="189">
        <v>0</v>
      </c>
      <c r="BV19" s="189">
        <v>0</v>
      </c>
      <c r="BW19" s="189">
        <v>0</v>
      </c>
      <c r="BX19" s="189">
        <v>0</v>
      </c>
      <c r="BY19" s="189">
        <v>0</v>
      </c>
      <c r="BZ19" s="189">
        <f>IFERROR(VLOOKUP(A19,Обнов[],$A$2,FALSE),"-")</f>
        <v>18.740075096819442</v>
      </c>
      <c r="CA19" s="42"/>
    </row>
    <row r="20" spans="1:111" ht="15.75" x14ac:dyDescent="0.25">
      <c r="A20" s="68" t="s">
        <v>19</v>
      </c>
      <c r="B20" s="69" t="s">
        <v>56</v>
      </c>
      <c r="C20" s="69" t="s">
        <v>56</v>
      </c>
      <c r="D20" s="69" t="s">
        <v>56</v>
      </c>
      <c r="E20" s="69" t="s">
        <v>56</v>
      </c>
      <c r="F20" s="69" t="s">
        <v>56</v>
      </c>
      <c r="G20" s="69" t="s">
        <v>56</v>
      </c>
      <c r="H20" s="69" t="s">
        <v>56</v>
      </c>
      <c r="I20" s="69" t="s">
        <v>56</v>
      </c>
      <c r="J20" s="69" t="s">
        <v>56</v>
      </c>
      <c r="K20" s="69" t="s">
        <v>56</v>
      </c>
      <c r="L20" s="69" t="s">
        <v>56</v>
      </c>
      <c r="M20" s="69" t="s">
        <v>56</v>
      </c>
      <c r="N20" s="69" t="s">
        <v>56</v>
      </c>
      <c r="O20" s="69" t="s">
        <v>56</v>
      </c>
      <c r="P20" s="69" t="s">
        <v>56</v>
      </c>
      <c r="Q20" s="187" t="s">
        <v>56</v>
      </c>
      <c r="R20" s="187" t="s">
        <v>56</v>
      </c>
      <c r="S20" s="187" t="s">
        <v>56</v>
      </c>
      <c r="T20" s="187" t="s">
        <v>56</v>
      </c>
      <c r="U20" s="187" t="s">
        <v>56</v>
      </c>
      <c r="V20" s="187" t="s">
        <v>56</v>
      </c>
      <c r="W20" s="187" t="s">
        <v>56</v>
      </c>
      <c r="X20" s="187" t="s">
        <v>56</v>
      </c>
      <c r="Y20" s="187" t="s">
        <v>56</v>
      </c>
      <c r="Z20" s="187" t="s">
        <v>56</v>
      </c>
      <c r="AA20" s="187" t="s">
        <v>56</v>
      </c>
      <c r="AB20" s="187" t="s">
        <v>56</v>
      </c>
      <c r="AC20" s="187">
        <v>0</v>
      </c>
      <c r="AD20" s="187">
        <v>0</v>
      </c>
      <c r="AE20" s="187">
        <v>0</v>
      </c>
      <c r="AF20" s="187">
        <v>0</v>
      </c>
      <c r="AG20" s="187">
        <v>0</v>
      </c>
      <c r="AH20" s="187">
        <v>0</v>
      </c>
      <c r="AI20" s="187">
        <v>0</v>
      </c>
      <c r="AJ20" s="187">
        <v>0</v>
      </c>
      <c r="AK20" s="187">
        <v>0</v>
      </c>
      <c r="AL20" s="187">
        <v>0</v>
      </c>
      <c r="AM20" s="187">
        <f>IFERROR(VLOOKUP(A20,Обнов[],$A$1,FALSE),"-")</f>
        <v>0</v>
      </c>
      <c r="AN20" s="42"/>
      <c r="AO20" s="73">
        <v>7.32012176898865</v>
      </c>
      <c r="AP20" s="73">
        <v>7.9512932553345701</v>
      </c>
      <c r="AQ20" s="73">
        <v>9.2654848601910995</v>
      </c>
      <c r="AR20" s="73">
        <v>8.7048463249585204</v>
      </c>
      <c r="AS20" s="73">
        <v>8.9059232835804991</v>
      </c>
      <c r="AT20" s="73">
        <v>8.2910381427751805</v>
      </c>
      <c r="AU20" s="73">
        <v>10.0746652496302</v>
      </c>
      <c r="AV20" s="73">
        <v>11.3599962729967</v>
      </c>
      <c r="AW20" s="73">
        <v>11.3968020514576</v>
      </c>
      <c r="AX20" s="73">
        <v>16.573772570569499</v>
      </c>
      <c r="AY20" s="73">
        <v>15.438839373610801</v>
      </c>
      <c r="AZ20" s="73">
        <v>11.3038684793129</v>
      </c>
      <c r="BA20" s="73">
        <v>13.1731425439656</v>
      </c>
      <c r="BB20" s="73">
        <v>13.892780383916032</v>
      </c>
      <c r="BC20" s="73">
        <v>16.910664141775261</v>
      </c>
      <c r="BD20" s="189">
        <v>11.6111325214481</v>
      </c>
      <c r="BE20" s="189">
        <v>8.6891139547636538</v>
      </c>
      <c r="BF20" s="189">
        <v>13.871560345862681</v>
      </c>
      <c r="BG20" s="189">
        <v>13.176891095079576</v>
      </c>
      <c r="BH20" s="189">
        <v>10.997017037631425</v>
      </c>
      <c r="BI20" s="189">
        <v>12.670594175996387</v>
      </c>
      <c r="BJ20" s="189">
        <v>10.919261737929283</v>
      </c>
      <c r="BK20" s="189">
        <v>12.030350788059406</v>
      </c>
      <c r="BL20" s="189">
        <v>7.9926362461634115</v>
      </c>
      <c r="BM20" s="189">
        <v>10.537749792967306</v>
      </c>
      <c r="BN20" s="189">
        <v>10.709960978490443</v>
      </c>
      <c r="BO20" s="189">
        <v>7.7218906746898686</v>
      </c>
      <c r="BP20" s="189">
        <v>22.287691549072395</v>
      </c>
      <c r="BQ20" s="189">
        <v>24.562299238651999</v>
      </c>
      <c r="BR20" s="189">
        <v>21.981846039447611</v>
      </c>
      <c r="BS20" s="189">
        <v>16.6378092099249</v>
      </c>
      <c r="BT20" s="189">
        <v>24.082014370127709</v>
      </c>
      <c r="BU20" s="189">
        <v>23.160534126735268</v>
      </c>
      <c r="BV20" s="189">
        <v>22.843773106447159</v>
      </c>
      <c r="BW20" s="189">
        <v>21.637179937515569</v>
      </c>
      <c r="BX20" s="189">
        <v>19.430598702066717</v>
      </c>
      <c r="BY20" s="189">
        <v>18.301963528670651</v>
      </c>
      <c r="BZ20" s="189">
        <f>IFERROR(VLOOKUP(A20,Обнов[],$A$2,FALSE),"-")</f>
        <v>4.2708788542909462</v>
      </c>
      <c r="CA20" s="42"/>
    </row>
    <row r="21" spans="1:111" ht="15.75" x14ac:dyDescent="0.25">
      <c r="A21" s="68" t="s">
        <v>20</v>
      </c>
      <c r="B21" s="69">
        <v>9.5</v>
      </c>
      <c r="C21" s="69" t="s">
        <v>56</v>
      </c>
      <c r="D21" s="69" t="s">
        <v>56</v>
      </c>
      <c r="E21" s="69" t="s">
        <v>56</v>
      </c>
      <c r="F21" s="69" t="s">
        <v>56</v>
      </c>
      <c r="G21" s="69" t="s">
        <v>56</v>
      </c>
      <c r="H21" s="69" t="s">
        <v>56</v>
      </c>
      <c r="I21" s="69" t="s">
        <v>56</v>
      </c>
      <c r="J21" s="69" t="s">
        <v>56</v>
      </c>
      <c r="K21" s="69" t="s">
        <v>56</v>
      </c>
      <c r="L21" s="69" t="s">
        <v>56</v>
      </c>
      <c r="M21" s="69" t="s">
        <v>56</v>
      </c>
      <c r="N21" s="69" t="s">
        <v>56</v>
      </c>
      <c r="O21" s="69" t="s">
        <v>56</v>
      </c>
      <c r="P21" s="69" t="s">
        <v>56</v>
      </c>
      <c r="Q21" s="187" t="s">
        <v>56</v>
      </c>
      <c r="R21" s="187" t="s">
        <v>56</v>
      </c>
      <c r="S21" s="187" t="s">
        <v>56</v>
      </c>
      <c r="T21" s="187" t="s">
        <v>56</v>
      </c>
      <c r="U21" s="187" t="s">
        <v>56</v>
      </c>
      <c r="V21" s="187" t="s">
        <v>56</v>
      </c>
      <c r="W21" s="187" t="s">
        <v>56</v>
      </c>
      <c r="X21" s="187" t="s">
        <v>56</v>
      </c>
      <c r="Y21" s="187" t="s">
        <v>56</v>
      </c>
      <c r="Z21" s="187" t="s">
        <v>56</v>
      </c>
      <c r="AA21" s="187" t="s">
        <v>56</v>
      </c>
      <c r="AB21" s="187" t="s">
        <v>56</v>
      </c>
      <c r="AC21" s="187">
        <v>0</v>
      </c>
      <c r="AD21" s="187">
        <v>0</v>
      </c>
      <c r="AE21" s="187">
        <v>0</v>
      </c>
      <c r="AF21" s="187">
        <v>0</v>
      </c>
      <c r="AG21" s="187">
        <v>0</v>
      </c>
      <c r="AH21" s="187">
        <v>0</v>
      </c>
      <c r="AI21" s="187">
        <v>0</v>
      </c>
      <c r="AJ21" s="187">
        <v>0</v>
      </c>
      <c r="AK21" s="187">
        <v>0</v>
      </c>
      <c r="AL21" s="187">
        <v>0</v>
      </c>
      <c r="AM21" s="187">
        <f>IFERROR(VLOOKUP(A21,Обнов[],$A$1,FALSE),"-")</f>
        <v>0</v>
      </c>
      <c r="AN21" s="42"/>
      <c r="AO21" s="73">
        <v>12.1900323057548</v>
      </c>
      <c r="AP21" s="73" t="s">
        <v>56</v>
      </c>
      <c r="AQ21" s="73">
        <v>12.32</v>
      </c>
      <c r="AR21" s="73" t="s">
        <v>56</v>
      </c>
      <c r="AS21" s="73" t="s">
        <v>56</v>
      </c>
      <c r="AT21" s="73" t="s">
        <v>56</v>
      </c>
      <c r="AU21" s="73" t="s">
        <v>56</v>
      </c>
      <c r="AV21" s="73" t="s">
        <v>56</v>
      </c>
      <c r="AW21" s="73" t="s">
        <v>56</v>
      </c>
      <c r="AX21" s="73" t="s">
        <v>56</v>
      </c>
      <c r="AY21" s="73" t="s">
        <v>56</v>
      </c>
      <c r="AZ21" s="73" t="s">
        <v>56</v>
      </c>
      <c r="BA21" s="73">
        <v>13.33</v>
      </c>
      <c r="BB21" s="73" t="s">
        <v>56</v>
      </c>
      <c r="BC21" s="73" t="s">
        <v>56</v>
      </c>
      <c r="BD21" s="189">
        <v>18</v>
      </c>
      <c r="BE21" s="189">
        <v>18</v>
      </c>
      <c r="BF21" s="189" t="s">
        <v>56</v>
      </c>
      <c r="BG21" s="189">
        <v>18</v>
      </c>
      <c r="BH21" s="189">
        <v>18.27</v>
      </c>
      <c r="BI21" s="189">
        <v>20</v>
      </c>
      <c r="BJ21" s="189" t="s">
        <v>56</v>
      </c>
      <c r="BK21" s="189">
        <v>19.999999999999996</v>
      </c>
      <c r="BL21" s="189" t="s">
        <v>56</v>
      </c>
      <c r="BM21" s="189" t="s">
        <v>56</v>
      </c>
      <c r="BN21" s="189">
        <v>21.999999999999996</v>
      </c>
      <c r="BO21" s="189" t="s">
        <v>56</v>
      </c>
      <c r="BP21" s="189">
        <v>0</v>
      </c>
      <c r="BQ21" s="189">
        <v>0</v>
      </c>
      <c r="BR21" s="189">
        <v>0</v>
      </c>
      <c r="BS21" s="189">
        <v>0</v>
      </c>
      <c r="BT21" s="189">
        <v>13.600205589670502</v>
      </c>
      <c r="BU21" s="189">
        <v>14.200614844056279</v>
      </c>
      <c r="BV21" s="189">
        <v>9.7847857917632854</v>
      </c>
      <c r="BW21" s="189">
        <v>5.6373588518638567</v>
      </c>
      <c r="BX21" s="189">
        <v>4.4350819830147996</v>
      </c>
      <c r="BY21" s="189">
        <v>5.5485020859802736</v>
      </c>
      <c r="BZ21" s="189">
        <f>IFERROR(VLOOKUP(A21,Обнов[],$A$2,FALSE),"-")</f>
        <v>0</v>
      </c>
      <c r="CA21" s="42"/>
    </row>
    <row r="22" spans="1:111" ht="15.75" x14ac:dyDescent="0.25">
      <c r="A22" s="70" t="s">
        <v>21</v>
      </c>
      <c r="B22" s="69" t="s">
        <v>56</v>
      </c>
      <c r="C22" s="69" t="s">
        <v>56</v>
      </c>
      <c r="D22" s="69" t="s">
        <v>56</v>
      </c>
      <c r="E22" s="69" t="s">
        <v>56</v>
      </c>
      <c r="F22" s="69" t="s">
        <v>56</v>
      </c>
      <c r="G22" s="69" t="s">
        <v>56</v>
      </c>
      <c r="H22" s="69" t="s">
        <v>56</v>
      </c>
      <c r="I22" s="69">
        <v>13.51</v>
      </c>
      <c r="J22" s="69" t="s">
        <v>56</v>
      </c>
      <c r="K22" s="69" t="s">
        <v>56</v>
      </c>
      <c r="L22" s="69" t="s">
        <v>56</v>
      </c>
      <c r="M22" s="69" t="s">
        <v>56</v>
      </c>
      <c r="N22" s="69" t="s">
        <v>56</v>
      </c>
      <c r="O22" s="69">
        <v>15</v>
      </c>
      <c r="P22" s="69" t="s">
        <v>56</v>
      </c>
      <c r="Q22" s="187" t="s">
        <v>56</v>
      </c>
      <c r="R22" s="187" t="s">
        <v>56</v>
      </c>
      <c r="S22" s="187" t="s">
        <v>56</v>
      </c>
      <c r="T22" s="187" t="s">
        <v>56</v>
      </c>
      <c r="U22" s="187" t="s">
        <v>56</v>
      </c>
      <c r="V22" s="187" t="s">
        <v>56</v>
      </c>
      <c r="W22" s="187" t="s">
        <v>56</v>
      </c>
      <c r="X22" s="187" t="s">
        <v>56</v>
      </c>
      <c r="Y22" s="187" t="s">
        <v>56</v>
      </c>
      <c r="Z22" s="187" t="s">
        <v>56</v>
      </c>
      <c r="AA22" s="187" t="s">
        <v>56</v>
      </c>
      <c r="AB22" s="187" t="s">
        <v>56</v>
      </c>
      <c r="AC22" s="187">
        <v>0</v>
      </c>
      <c r="AD22" s="187">
        <v>0</v>
      </c>
      <c r="AE22" s="187">
        <v>0</v>
      </c>
      <c r="AF22" s="187">
        <v>0</v>
      </c>
      <c r="AG22" s="187">
        <v>0</v>
      </c>
      <c r="AH22" s="187">
        <v>0</v>
      </c>
      <c r="AI22" s="187">
        <v>0</v>
      </c>
      <c r="AJ22" s="187">
        <v>0</v>
      </c>
      <c r="AK22" s="187">
        <v>0</v>
      </c>
      <c r="AL22" s="187">
        <v>0</v>
      </c>
      <c r="AM22" s="187">
        <f>IFERROR(VLOOKUP(A22,Обнов[],$A$1,FALSE),"-")</f>
        <v>0</v>
      </c>
      <c r="AN22" s="42"/>
      <c r="AO22" s="73">
        <v>10.822680614859101</v>
      </c>
      <c r="AP22" s="73">
        <v>10.743386061936899</v>
      </c>
      <c r="AQ22" s="73">
        <v>10.641473380399001</v>
      </c>
      <c r="AR22" s="73">
        <v>10.4523921637039</v>
      </c>
      <c r="AS22" s="73">
        <v>11.7969864313607</v>
      </c>
      <c r="AT22" s="73">
        <v>12.057917317820801</v>
      </c>
      <c r="AU22" s="73">
        <v>12.746343401337001</v>
      </c>
      <c r="AV22" s="73">
        <v>13.1110836234846</v>
      </c>
      <c r="AW22" s="73">
        <v>13.423620010481001</v>
      </c>
      <c r="AX22" s="73">
        <v>13.513116284255799</v>
      </c>
      <c r="AY22" s="73">
        <v>13.4178201797508</v>
      </c>
      <c r="AZ22" s="73">
        <v>15.1972807106413</v>
      </c>
      <c r="BA22" s="73">
        <v>15.0341136273006</v>
      </c>
      <c r="BB22" s="73">
        <v>13.324742426364283</v>
      </c>
      <c r="BC22" s="73">
        <v>13.354646825322215</v>
      </c>
      <c r="BD22" s="189">
        <v>15.0059566239317</v>
      </c>
      <c r="BE22" s="189">
        <v>16.752543118439966</v>
      </c>
      <c r="BF22" s="189">
        <v>15.510910332854005</v>
      </c>
      <c r="BG22" s="189">
        <v>16.274995367394499</v>
      </c>
      <c r="BH22" s="189">
        <v>16.898006258799739</v>
      </c>
      <c r="BI22" s="189">
        <v>17.560430451079043</v>
      </c>
      <c r="BJ22" s="189">
        <v>17.735343967445235</v>
      </c>
      <c r="BK22" s="189">
        <v>18.110673724185752</v>
      </c>
      <c r="BL22" s="189">
        <v>16.347430892842752</v>
      </c>
      <c r="BM22" s="189">
        <v>13.893025761730074</v>
      </c>
      <c r="BN22" s="189">
        <v>14.147160473071846</v>
      </c>
      <c r="BO22" s="189">
        <v>17.532155287290831</v>
      </c>
      <c r="BP22" s="189">
        <v>18.609590331088835</v>
      </c>
      <c r="BQ22" s="189">
        <v>21.941343737363688</v>
      </c>
      <c r="BR22" s="189">
        <v>25.895548461083763</v>
      </c>
      <c r="BS22" s="189">
        <v>31.204711725049599</v>
      </c>
      <c r="BT22" s="189">
        <v>29.153374631133101</v>
      </c>
      <c r="BU22" s="189">
        <v>25.543165076405408</v>
      </c>
      <c r="BV22" s="189">
        <v>22.009411509876021</v>
      </c>
      <c r="BW22" s="189">
        <v>19.921675254890889</v>
      </c>
      <c r="BX22" s="189">
        <v>17.205414732610194</v>
      </c>
      <c r="BY22" s="189">
        <v>17.071774842809603</v>
      </c>
      <c r="BZ22" s="189">
        <f>IFERROR(VLOOKUP(A22,Обнов[],$A$2,FALSE),"-")</f>
        <v>16.948815829105367</v>
      </c>
      <c r="CA22" s="42"/>
    </row>
    <row r="23" spans="1:111" ht="15.75" x14ac:dyDescent="0.25">
      <c r="A23" s="68" t="s">
        <v>23</v>
      </c>
      <c r="B23" s="69" t="s">
        <v>56</v>
      </c>
      <c r="C23" s="69">
        <v>8</v>
      </c>
      <c r="D23" s="69">
        <v>7.75</v>
      </c>
      <c r="E23" s="69">
        <v>7.75</v>
      </c>
      <c r="F23" s="69" t="s">
        <v>56</v>
      </c>
      <c r="G23" s="69" t="s">
        <v>56</v>
      </c>
      <c r="H23" s="69" t="s">
        <v>56</v>
      </c>
      <c r="I23" s="69" t="s">
        <v>56</v>
      </c>
      <c r="J23" s="69" t="s">
        <v>56</v>
      </c>
      <c r="K23" s="69" t="s">
        <v>56</v>
      </c>
      <c r="L23" s="69" t="s">
        <v>56</v>
      </c>
      <c r="M23" s="69" t="s">
        <v>56</v>
      </c>
      <c r="N23" s="69" t="s">
        <v>56</v>
      </c>
      <c r="O23" s="69" t="s">
        <v>56</v>
      </c>
      <c r="P23" s="69" t="s">
        <v>56</v>
      </c>
      <c r="Q23" s="187" t="s">
        <v>56</v>
      </c>
      <c r="R23" s="187" t="s">
        <v>56</v>
      </c>
      <c r="S23" s="187" t="s">
        <v>56</v>
      </c>
      <c r="T23" s="187" t="s">
        <v>56</v>
      </c>
      <c r="U23" s="187" t="s">
        <v>56</v>
      </c>
      <c r="V23" s="187" t="s">
        <v>56</v>
      </c>
      <c r="W23" s="187" t="s">
        <v>56</v>
      </c>
      <c r="X23" s="187" t="s">
        <v>56</v>
      </c>
      <c r="Y23" s="187" t="s">
        <v>56</v>
      </c>
      <c r="Z23" s="187" t="s">
        <v>56</v>
      </c>
      <c r="AA23" s="187" t="s">
        <v>56</v>
      </c>
      <c r="AB23" s="187" t="s">
        <v>56</v>
      </c>
      <c r="AC23" s="187">
        <v>0</v>
      </c>
      <c r="AD23" s="187">
        <v>0</v>
      </c>
      <c r="AE23" s="187">
        <v>0</v>
      </c>
      <c r="AF23" s="187">
        <v>0</v>
      </c>
      <c r="AG23" s="187">
        <v>0</v>
      </c>
      <c r="AH23" s="187">
        <v>0</v>
      </c>
      <c r="AI23" s="187">
        <v>0</v>
      </c>
      <c r="AJ23" s="187">
        <v>0</v>
      </c>
      <c r="AK23" s="187">
        <v>0</v>
      </c>
      <c r="AL23" s="187">
        <v>0</v>
      </c>
      <c r="AM23" s="187">
        <f>IFERROR(VLOOKUP(A23,Обнов[],$A$1,FALSE),"-")</f>
        <v>0</v>
      </c>
      <c r="AN23" s="42"/>
      <c r="AO23" s="73">
        <v>5.8030969674959101</v>
      </c>
      <c r="AP23" s="73" t="s">
        <v>56</v>
      </c>
      <c r="AQ23" s="73" t="s">
        <v>56</v>
      </c>
      <c r="AR23" s="73" t="s">
        <v>56</v>
      </c>
      <c r="AS23" s="73" t="s">
        <v>56</v>
      </c>
      <c r="AT23" s="73" t="s">
        <v>56</v>
      </c>
      <c r="AU23" s="73" t="s">
        <v>56</v>
      </c>
      <c r="AV23" s="73" t="s">
        <v>56</v>
      </c>
      <c r="AW23" s="73" t="s">
        <v>56</v>
      </c>
      <c r="AX23" s="73" t="s">
        <v>56</v>
      </c>
      <c r="AY23" s="73" t="s">
        <v>56</v>
      </c>
      <c r="AZ23" s="73" t="s">
        <v>56</v>
      </c>
      <c r="BA23" s="73" t="s">
        <v>56</v>
      </c>
      <c r="BB23" s="73" t="s">
        <v>56</v>
      </c>
      <c r="BC23" s="73" t="s">
        <v>56</v>
      </c>
      <c r="BD23" s="189" t="s">
        <v>56</v>
      </c>
      <c r="BE23" s="189" t="s">
        <v>56</v>
      </c>
      <c r="BF23" s="189" t="s">
        <v>56</v>
      </c>
      <c r="BG23" s="189" t="s">
        <v>56</v>
      </c>
      <c r="BH23" s="189" t="s">
        <v>56</v>
      </c>
      <c r="BI23" s="189" t="s">
        <v>56</v>
      </c>
      <c r="BJ23" s="189" t="s">
        <v>56</v>
      </c>
      <c r="BK23" s="189" t="s">
        <v>56</v>
      </c>
      <c r="BL23" s="189" t="s">
        <v>56</v>
      </c>
      <c r="BM23" s="189" t="s">
        <v>56</v>
      </c>
      <c r="BN23" s="189" t="s">
        <v>56</v>
      </c>
      <c r="BO23" s="189" t="s">
        <v>56</v>
      </c>
      <c r="BP23" s="189">
        <v>0</v>
      </c>
      <c r="BQ23" s="189">
        <v>0</v>
      </c>
      <c r="BR23" s="189">
        <v>0</v>
      </c>
      <c r="BS23" s="189">
        <v>0</v>
      </c>
      <c r="BT23" s="189">
        <v>26.685361128344233</v>
      </c>
      <c r="BU23" s="189">
        <v>20.343850280387937</v>
      </c>
      <c r="BV23" s="189">
        <v>16.861522825915795</v>
      </c>
      <c r="BW23" s="189">
        <v>15.097927020667671</v>
      </c>
      <c r="BX23" s="189">
        <v>14.620113317884574</v>
      </c>
      <c r="BY23" s="189">
        <v>14.120620352335024</v>
      </c>
      <c r="BZ23" s="189">
        <f>IFERROR(VLOOKUP(A23,Обнов[],$A$2,FALSE),"-")</f>
        <v>0</v>
      </c>
      <c r="CA23" s="42"/>
    </row>
    <row r="24" spans="1:111" ht="15.75" x14ac:dyDescent="0.25">
      <c r="A24" s="68" t="s">
        <v>22</v>
      </c>
      <c r="B24" s="69">
        <v>12.68</v>
      </c>
      <c r="C24" s="69" t="s">
        <v>56</v>
      </c>
      <c r="D24" s="69" t="s">
        <v>56</v>
      </c>
      <c r="E24" s="69" t="s">
        <v>56</v>
      </c>
      <c r="F24" s="69" t="s">
        <v>56</v>
      </c>
      <c r="G24" s="69" t="s">
        <v>56</v>
      </c>
      <c r="H24" s="69" t="s">
        <v>56</v>
      </c>
      <c r="I24" s="69" t="s">
        <v>56</v>
      </c>
      <c r="J24" s="69" t="s">
        <v>56</v>
      </c>
      <c r="K24" s="69" t="s">
        <v>56</v>
      </c>
      <c r="L24" s="69" t="s">
        <v>56</v>
      </c>
      <c r="M24" s="69" t="s">
        <v>56</v>
      </c>
      <c r="N24" s="69" t="s">
        <v>56</v>
      </c>
      <c r="O24" s="69" t="s">
        <v>56</v>
      </c>
      <c r="P24" s="69" t="s">
        <v>56</v>
      </c>
      <c r="Q24" s="187" t="s">
        <v>56</v>
      </c>
      <c r="R24" s="187" t="s">
        <v>56</v>
      </c>
      <c r="S24" s="187" t="s">
        <v>56</v>
      </c>
      <c r="T24" s="187" t="s">
        <v>56</v>
      </c>
      <c r="U24" s="187" t="s">
        <v>56</v>
      </c>
      <c r="V24" s="187" t="s">
        <v>56</v>
      </c>
      <c r="W24" s="187" t="s">
        <v>56</v>
      </c>
      <c r="X24" s="187" t="s">
        <v>56</v>
      </c>
      <c r="Y24" s="187" t="s">
        <v>56</v>
      </c>
      <c r="Z24" s="187" t="s">
        <v>56</v>
      </c>
      <c r="AA24" s="187" t="s">
        <v>56</v>
      </c>
      <c r="AB24" s="187" t="s">
        <v>56</v>
      </c>
      <c r="AC24" s="187">
        <v>0</v>
      </c>
      <c r="AD24" s="187">
        <v>0</v>
      </c>
      <c r="AE24" s="187">
        <v>0</v>
      </c>
      <c r="AF24" s="187">
        <v>0</v>
      </c>
      <c r="AG24" s="187">
        <v>0</v>
      </c>
      <c r="AH24" s="187">
        <v>0</v>
      </c>
      <c r="AI24" s="187">
        <v>0</v>
      </c>
      <c r="AJ24" s="187">
        <v>0</v>
      </c>
      <c r="AK24" s="187">
        <v>0</v>
      </c>
      <c r="AL24" s="187">
        <v>0</v>
      </c>
      <c r="AM24" s="187">
        <f>IFERROR(VLOOKUP(A24,Обнов[],$A$1,FALSE),"-")</f>
        <v>0</v>
      </c>
      <c r="AN24" s="42"/>
      <c r="AO24" s="73">
        <v>12.835506678281099</v>
      </c>
      <c r="AP24" s="73">
        <v>4.1745020288167698</v>
      </c>
      <c r="AQ24" s="73">
        <v>9.4083437841108601</v>
      </c>
      <c r="AR24" s="73">
        <v>10.297322916110399</v>
      </c>
      <c r="AS24" s="73">
        <v>12.8350651402164</v>
      </c>
      <c r="AT24" s="73">
        <v>12.049563815302999</v>
      </c>
      <c r="AU24" s="73">
        <v>13.092476676963599</v>
      </c>
      <c r="AV24" s="73">
        <v>12.4020549668724</v>
      </c>
      <c r="AW24" s="73">
        <v>12.2645995521977</v>
      </c>
      <c r="AX24" s="73">
        <v>6.0329237712694797</v>
      </c>
      <c r="AY24" s="73">
        <v>10.8421808937468</v>
      </c>
      <c r="AZ24" s="73">
        <v>12.5188645477546</v>
      </c>
      <c r="BA24" s="73">
        <v>12.219726248884101</v>
      </c>
      <c r="BB24" s="73">
        <v>12.35617652574868</v>
      </c>
      <c r="BC24" s="73">
        <v>12.006752423021787</v>
      </c>
      <c r="BD24" s="189">
        <v>8.8635752532556804</v>
      </c>
      <c r="BE24" s="189">
        <v>10.739031577776974</v>
      </c>
      <c r="BF24" s="189">
        <v>13.000769779716373</v>
      </c>
      <c r="BG24" s="189">
        <v>13.693357546255719</v>
      </c>
      <c r="BH24" s="189">
        <v>11.896834148684844</v>
      </c>
      <c r="BI24" s="189">
        <v>11.840503182284404</v>
      </c>
      <c r="BJ24" s="189">
        <v>12.303056629623299</v>
      </c>
      <c r="BK24" s="189">
        <v>15.894642526698654</v>
      </c>
      <c r="BL24" s="189">
        <v>13.941914610349912</v>
      </c>
      <c r="BM24" s="189">
        <v>10.601499661839471</v>
      </c>
      <c r="BN24" s="189">
        <v>15.180804557381606</v>
      </c>
      <c r="BO24" s="189">
        <v>15.300610927566986</v>
      </c>
      <c r="BP24" s="189">
        <v>21.64436676259848</v>
      </c>
      <c r="BQ24" s="189">
        <v>21.727352969647033</v>
      </c>
      <c r="BR24" s="189">
        <v>0</v>
      </c>
      <c r="BS24" s="189">
        <v>0</v>
      </c>
      <c r="BT24" s="189">
        <v>0</v>
      </c>
      <c r="BU24" s="189">
        <v>0</v>
      </c>
      <c r="BV24" s="189">
        <v>0</v>
      </c>
      <c r="BW24" s="189">
        <v>0</v>
      </c>
      <c r="BX24" s="189">
        <v>0</v>
      </c>
      <c r="BY24" s="189">
        <v>0</v>
      </c>
      <c r="BZ24" s="189">
        <f>IFERROR(VLOOKUP(A24,Обнов[],$A$2,FALSE),"-")</f>
        <v>6.9254715790356398</v>
      </c>
      <c r="CA24" s="42"/>
    </row>
    <row r="25" spans="1:111" ht="15.75" x14ac:dyDescent="0.25">
      <c r="A25" s="68" t="s">
        <v>24</v>
      </c>
      <c r="B25" s="69" t="s">
        <v>56</v>
      </c>
      <c r="C25" s="69" t="s">
        <v>56</v>
      </c>
      <c r="D25" s="69" t="s">
        <v>56</v>
      </c>
      <c r="E25" s="69" t="s">
        <v>56</v>
      </c>
      <c r="F25" s="69" t="s">
        <v>56</v>
      </c>
      <c r="G25" s="69" t="s">
        <v>56</v>
      </c>
      <c r="H25" s="69" t="s">
        <v>56</v>
      </c>
      <c r="I25" s="69" t="s">
        <v>56</v>
      </c>
      <c r="J25" s="69" t="s">
        <v>56</v>
      </c>
      <c r="K25" s="69" t="s">
        <v>56</v>
      </c>
      <c r="L25" s="69" t="s">
        <v>56</v>
      </c>
      <c r="M25" s="69" t="s">
        <v>56</v>
      </c>
      <c r="N25" s="69" t="s">
        <v>56</v>
      </c>
      <c r="O25" s="69" t="s">
        <v>56</v>
      </c>
      <c r="P25" s="69" t="s">
        <v>56</v>
      </c>
      <c r="Q25" s="187" t="s">
        <v>56</v>
      </c>
      <c r="R25" s="187" t="s">
        <v>56</v>
      </c>
      <c r="S25" s="187" t="s">
        <v>56</v>
      </c>
      <c r="T25" s="187" t="s">
        <v>56</v>
      </c>
      <c r="U25" s="187" t="s">
        <v>56</v>
      </c>
      <c r="V25" s="187" t="s">
        <v>56</v>
      </c>
      <c r="W25" s="187" t="s">
        <v>56</v>
      </c>
      <c r="X25" s="187" t="s">
        <v>56</v>
      </c>
      <c r="Y25" s="187" t="s">
        <v>56</v>
      </c>
      <c r="Z25" s="187" t="s">
        <v>56</v>
      </c>
      <c r="AA25" s="187" t="s">
        <v>56</v>
      </c>
      <c r="AB25" s="187" t="s">
        <v>56</v>
      </c>
      <c r="AC25" s="187">
        <v>0</v>
      </c>
      <c r="AD25" s="187">
        <v>0</v>
      </c>
      <c r="AE25" s="187">
        <v>0</v>
      </c>
      <c r="AF25" s="187">
        <v>0</v>
      </c>
      <c r="AG25" s="187">
        <v>0</v>
      </c>
      <c r="AH25" s="187">
        <v>0</v>
      </c>
      <c r="AI25" s="187">
        <v>0</v>
      </c>
      <c r="AJ25" s="187">
        <v>0</v>
      </c>
      <c r="AK25" s="187">
        <v>0</v>
      </c>
      <c r="AL25" s="187">
        <v>0</v>
      </c>
      <c r="AM25" s="187">
        <f>IFERROR(VLOOKUP(A25,Обнов[],$A$1,FALSE),"-")</f>
        <v>0</v>
      </c>
      <c r="AN25" s="42"/>
      <c r="AO25" s="73">
        <v>13.5561565442356</v>
      </c>
      <c r="AP25" s="73">
        <v>10.655098898241601</v>
      </c>
      <c r="AQ25" s="73">
        <v>11.1624844912343</v>
      </c>
      <c r="AR25" s="73">
        <v>12.7446707952954</v>
      </c>
      <c r="AS25" s="73">
        <v>10.3797695316608</v>
      </c>
      <c r="AT25" s="73">
        <v>5.88852044307143</v>
      </c>
      <c r="AU25" s="73">
        <v>5.4338925200917396</v>
      </c>
      <c r="AV25" s="73">
        <v>5.4181612035812297</v>
      </c>
      <c r="AW25" s="73">
        <v>5.8043622381626703</v>
      </c>
      <c r="AX25" s="73">
        <v>5.2761418718132296</v>
      </c>
      <c r="AY25" s="73">
        <v>5.58215672050755</v>
      </c>
      <c r="AZ25" s="73">
        <v>6.9728246095121698</v>
      </c>
      <c r="BA25" s="73">
        <v>8.4310991038316594</v>
      </c>
      <c r="BB25" s="73">
        <v>8.1547630876737731</v>
      </c>
      <c r="BC25" s="73">
        <v>9.7959306014279921</v>
      </c>
      <c r="BD25" s="189">
        <v>10.698605816927399</v>
      </c>
      <c r="BE25" s="189">
        <v>10.269971132050546</v>
      </c>
      <c r="BF25" s="189">
        <v>11.123695125977706</v>
      </c>
      <c r="BG25" s="189">
        <v>12.918388409516355</v>
      </c>
      <c r="BH25" s="189">
        <v>14.380648688298418</v>
      </c>
      <c r="BI25" s="189">
        <v>14.822793521539106</v>
      </c>
      <c r="BJ25" s="189">
        <v>14.866571980751109</v>
      </c>
      <c r="BK25" s="189">
        <v>16.036281722863777</v>
      </c>
      <c r="BL25" s="189">
        <v>17.677532701174417</v>
      </c>
      <c r="BM25" s="189">
        <v>18.862295716745876</v>
      </c>
      <c r="BN25" s="189">
        <v>16.917389733050989</v>
      </c>
      <c r="BO25" s="189">
        <v>16.38284061768853</v>
      </c>
      <c r="BP25" s="189">
        <v>23.725067095351196</v>
      </c>
      <c r="BQ25" s="189">
        <v>7.4974784440529127</v>
      </c>
      <c r="BR25" s="189">
        <v>27.214966103040037</v>
      </c>
      <c r="BS25" s="189">
        <v>28.390141650999499</v>
      </c>
      <c r="BT25" s="189">
        <v>21.769999999999996</v>
      </c>
      <c r="BU25" s="189">
        <v>23.021412184088224</v>
      </c>
      <c r="BV25" s="189">
        <v>23.94769185324574</v>
      </c>
      <c r="BW25" s="189">
        <v>23.569882535328841</v>
      </c>
      <c r="BX25" s="189">
        <v>8.3316018452712246</v>
      </c>
      <c r="BY25" s="189">
        <v>6.1283173555317711</v>
      </c>
      <c r="BZ25" s="189">
        <f>IFERROR(VLOOKUP(A25,Обнов[],$A$2,FALSE),"-")</f>
        <v>14.601042800676497</v>
      </c>
      <c r="CA25" s="42"/>
    </row>
    <row r="26" spans="1:111" ht="15.75" x14ac:dyDescent="0.25">
      <c r="A26" s="71" t="s">
        <v>57</v>
      </c>
      <c r="B26" s="72">
        <v>12.0844743125764</v>
      </c>
      <c r="C26" s="72">
        <v>11.6672382618739</v>
      </c>
      <c r="D26" s="72">
        <v>11.4698951692419</v>
      </c>
      <c r="E26" s="72">
        <v>11.6263770219736</v>
      </c>
      <c r="F26" s="72">
        <v>12.2326593956113</v>
      </c>
      <c r="G26" s="72">
        <v>11.9145365796316</v>
      </c>
      <c r="H26" s="72">
        <v>11.254232570269901</v>
      </c>
      <c r="I26" s="72">
        <v>10.7404931375363</v>
      </c>
      <c r="J26" s="72">
        <v>10.9596493481066</v>
      </c>
      <c r="K26" s="72">
        <v>10.6346789061497</v>
      </c>
      <c r="L26" s="72">
        <v>10.3284718585922</v>
      </c>
      <c r="M26" s="72">
        <v>10.3607205688054</v>
      </c>
      <c r="N26" s="72">
        <v>10.3897303380501</v>
      </c>
      <c r="O26" s="72">
        <v>9.6681164377851712</v>
      </c>
      <c r="P26" s="72">
        <v>9.5445860516290661</v>
      </c>
      <c r="Q26" s="188">
        <v>11.1349444165519</v>
      </c>
      <c r="R26" s="188">
        <v>11.857539021897443</v>
      </c>
      <c r="S26" s="188">
        <v>12.956136879925774</v>
      </c>
      <c r="T26" s="188">
        <v>12.855580254652621</v>
      </c>
      <c r="U26" s="188">
        <v>12.949070658692348</v>
      </c>
      <c r="V26" s="188">
        <v>13.907113754813489</v>
      </c>
      <c r="W26" s="188">
        <v>13.741075752571378</v>
      </c>
      <c r="X26" s="188">
        <v>13.712493278073476</v>
      </c>
      <c r="Y26" s="188">
        <v>13.653700299958153</v>
      </c>
      <c r="Z26" s="188">
        <v>13.847982957215772</v>
      </c>
      <c r="AA26" s="188">
        <v>14.152291568696024</v>
      </c>
      <c r="AB26" s="188">
        <v>14.277006938596848</v>
      </c>
      <c r="AC26" s="188">
        <v>15.716822501036626</v>
      </c>
      <c r="AD26" s="188">
        <v>16.03613961939698</v>
      </c>
      <c r="AE26" s="188">
        <v>16.490784940709293</v>
      </c>
      <c r="AF26" s="188">
        <v>16.3969527846162</v>
      </c>
      <c r="AG26" s="188">
        <v>16.51075141567097</v>
      </c>
      <c r="AH26" s="188">
        <v>16.534890328055312</v>
      </c>
      <c r="AI26" s="188">
        <v>16.208532371742979</v>
      </c>
      <c r="AJ26" s="188">
        <v>16.301545037415838</v>
      </c>
      <c r="AK26" s="188">
        <v>15.921807573874791</v>
      </c>
      <c r="AL26" s="188">
        <v>15.394997988867898</v>
      </c>
      <c r="AM26" s="188">
        <f>IFERROR(VLOOKUP(A26,Обнов[],$A$1,FALSE),"-")</f>
        <v>14.96891916731709</v>
      </c>
      <c r="AN26" s="42"/>
      <c r="AO26" s="74">
        <v>8.7007167654955602</v>
      </c>
      <c r="AP26" s="74">
        <v>9.0210726757292097</v>
      </c>
      <c r="AQ26" s="74">
        <v>9.8283252806687695</v>
      </c>
      <c r="AR26" s="74">
        <v>9.71764614849792</v>
      </c>
      <c r="AS26" s="74">
        <v>10.0464033990476</v>
      </c>
      <c r="AT26" s="74">
        <v>9.5274582699905999</v>
      </c>
      <c r="AU26" s="74">
        <v>9.2033504197414793</v>
      </c>
      <c r="AV26" s="74">
        <v>9.5872046788184608</v>
      </c>
      <c r="AW26" s="74">
        <v>9.5525962583819499</v>
      </c>
      <c r="AX26" s="74">
        <v>8.5189807441783305</v>
      </c>
      <c r="AY26" s="74">
        <v>8.6848891008989408</v>
      </c>
      <c r="AZ26" s="74">
        <v>8.7621038843680399</v>
      </c>
      <c r="BA26" s="74">
        <v>8.5985386958535095</v>
      </c>
      <c r="BB26" s="74">
        <v>8.9826822635816725</v>
      </c>
      <c r="BC26" s="74">
        <v>9.3289485989741152</v>
      </c>
      <c r="BD26" s="190">
        <v>9.65121783044032</v>
      </c>
      <c r="BE26" s="190">
        <v>10.523219534042711</v>
      </c>
      <c r="BF26" s="190">
        <v>10.691161240792109</v>
      </c>
      <c r="BG26" s="190">
        <v>10.73624494384466</v>
      </c>
      <c r="BH26" s="190">
        <v>11.00830651151826</v>
      </c>
      <c r="BI26" s="190">
        <v>11.203547672588165</v>
      </c>
      <c r="BJ26" s="190">
        <v>11.039511584219197</v>
      </c>
      <c r="BK26" s="190">
        <v>11.045559381178743</v>
      </c>
      <c r="BL26" s="190">
        <v>10.954492937273789</v>
      </c>
      <c r="BM26" s="190">
        <v>10.880256761602825</v>
      </c>
      <c r="BN26" s="190">
        <v>11.314164016916338</v>
      </c>
      <c r="BO26" s="190">
        <v>11.649705079466873</v>
      </c>
      <c r="BP26" s="190">
        <v>11.861982450863906</v>
      </c>
      <c r="BQ26" s="190">
        <v>12.847846161919058</v>
      </c>
      <c r="BR26" s="190">
        <v>13.08989919893247</v>
      </c>
      <c r="BS26" s="190">
        <v>13.928158305573699</v>
      </c>
      <c r="BT26" s="190">
        <v>13.931771200778753</v>
      </c>
      <c r="BU26" s="190">
        <v>13.469834142215349</v>
      </c>
      <c r="BV26" s="190">
        <v>12.647035773496849</v>
      </c>
      <c r="BW26" s="190">
        <v>12.06098133170588</v>
      </c>
      <c r="BX26" s="190">
        <v>11.778917372853131</v>
      </c>
      <c r="BY26" s="190">
        <v>11.169623747060687</v>
      </c>
      <c r="BZ26" s="190">
        <f>IFERROR(VLOOKUP(A26,Обнов[],$A$2,FALSE),"-")</f>
        <v>11.136933818149013</v>
      </c>
      <c r="CA26" s="42"/>
      <c r="DF26" s="211"/>
      <c r="DG26" s="211"/>
    </row>
    <row r="27" spans="1:111" ht="15.75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79"/>
      <c r="BZ27" s="80"/>
    </row>
    <row r="28" spans="1:111" x14ac:dyDescent="0.25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79">
        <v>1722</v>
      </c>
      <c r="BZ28" s="80">
        <v>1869</v>
      </c>
    </row>
    <row r="29" spans="1:111" x14ac:dyDescent="0.25">
      <c r="A29" s="47"/>
      <c r="AM29" s="42"/>
    </row>
    <row r="30" spans="1:111" x14ac:dyDescent="0.25">
      <c r="A30" s="48"/>
    </row>
    <row r="31" spans="1:111" x14ac:dyDescent="0.25">
      <c r="A31" s="46"/>
    </row>
  </sheetData>
  <mergeCells count="5">
    <mergeCell ref="A2:F2"/>
    <mergeCell ref="A3:A4"/>
    <mergeCell ref="B3:AM3"/>
    <mergeCell ref="AO3:BZ3"/>
    <mergeCell ref="B1:BJ1"/>
  </mergeCells>
  <pageMargins left="0.7" right="0.7" top="0.75" bottom="0.75" header="0.3" footer="0.3"/>
  <pageSetup paperSize="9" scale="6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 !B>;15F1 < / s t r i n g > < / k e y > < v a l u e > < i n t > 9 0 < / i n t > < / v a l u e > < / i t e m > < i t e m > < k e y > < s t r i n g > !B>;15F2 < / s t r i n g > < / k e y > < v a l u e > < i n t > 9 0 < / i n t > < / v a l u e > < / i t e m > < i t e m > < k e y > < s t r i n g > !B>;15F3 < / s t r i n g > < / k e y > < v a l u e > < i n t > 9 0 < / i n t > < / v a l u e > < / i t e m > < i t e m > < k e y > < s t r i n g > !B>;15F4 < / s t r i n g > < / k e y > < v a l u e > < i n t > 9 0 < / i n t > < / v a l u e > < / i t e m > < i t e m > < k e y > < s t r i n g > !B>;15F5 < / s t r i n g > < / k e y > < v a l u e > < i n t > 9 0 < / i n t > < / v a l u e > < / i t e m > < i t e m > < k e y > < s t r i n g > !B>;15F6 < / s t r i n g > < / k e y > < v a l u e > < i n t > 9 0 < / i n t > < / v a l u e > < / i t e m > < i t e m > < k e y > < s t r i n g > !B>;15F7 < / s t r i n g > < / k e y > < v a l u e > < i n t > 9 0 < / i n t > < / v a l u e > < / i t e m > < i t e m > < k e y > < s t r i n g > !B>;15F8 < / s t r i n g > < / k e y > < v a l u e > < i n t > 9 0 < / i n t > < / v a l u e > < / i t e m > < i t e m > < k e y > < s t r i n g > !B>;15F9 < / s t r i n g > < / k e y > < v a l u e > < i n t > 9 0 < / i n t > < / v a l u e > < / i t e m > < i t e m > < k e y > < s t r i n g > !B>;15F1 0 < / s t r i n g > < / k e y > < v a l u e > < i n t > 9 7 < / i n t > < / v a l u e > < / i t e m > < i t e m > < k e y > < s t r i n g > !B>;15F1 1 < / s t r i n g > < / k e y > < v a l u e > < i n t > 9 7 < / i n t > < / v a l u e > < / i t e m > < i t e m > < k e y > < s t r i n g > !B>;15F1 2 < / s t r i n g > < / k e y > < v a l u e > < i n t > 9 7 < / i n t > < / v a l u e > < / i t e m > < i t e m > < k e y > < s t r i n g > !B>;15F1 3 < / s t r i n g > < / k e y > < v a l u e > < i n t > 9 7 < / i n t > < / v a l u e > < / i t e m > < i t e m > < k e y > < s t r i n g > !B>;15F1 4 < / s t r i n g > < / k e y > < v a l u e > < i n t > 9 7 < / i n t > < / v a l u e > < / i t e m > < i t e m > < k e y > < s t r i n g > !B>;15F1 5 < / s t r i n g > < / k e y > < v a l u e > < i n t > 9 7 < / i n t > < / v a l u e > < / i t e m > < i t e m > < k e y > < s t r i n g > !B>;15F1 6 < / s t r i n g > < / k e y > < v a l u e > < i n t > 9 7 < / i n t > < / v a l u e > < / i t e m > < i t e m > < k e y > < s t r i n g > !B>;15F1 7 < / s t r i n g > < / k e y > < v a l u e > < i n t > 9 7 < / i n t > < / v a l u e > < / i t e m > < i t e m > < k e y > < s t r i n g > !B>;15F1 8 < / s t r i n g > < / k e y > < v a l u e > < i n t > 9 7 < / i n t > < / v a l u e > < / i t e m > < / C o l u m n W i d t h s > < C o l u m n D i s p l a y I n d e x > < i t e m > < k e y > < s t r i n g > !B>;15F1 < / s t r i n g > < / k e y > < v a l u e > < i n t > 0 < / i n t > < / v a l u e > < / i t e m > < i t e m > < k e y > < s t r i n g > !B>;15F2 < / s t r i n g > < / k e y > < v a l u e > < i n t > 1 < / i n t > < / v a l u e > < / i t e m > < i t e m > < k e y > < s t r i n g > !B>;15F3 < / s t r i n g > < / k e y > < v a l u e > < i n t > 2 < / i n t > < / v a l u e > < / i t e m > < i t e m > < k e y > < s t r i n g > !B>;15F4 < / s t r i n g > < / k e y > < v a l u e > < i n t > 3 < / i n t > < / v a l u e > < / i t e m > < i t e m > < k e y > < s t r i n g > !B>;15F5 < / s t r i n g > < / k e y > < v a l u e > < i n t > 4 < / i n t > < / v a l u e > < / i t e m > < i t e m > < k e y > < s t r i n g > !B>;15F6 < / s t r i n g > < / k e y > < v a l u e > < i n t > 5 < / i n t > < / v a l u e > < / i t e m > < i t e m > < k e y > < s t r i n g > !B>;15F7 < / s t r i n g > < / k e y > < v a l u e > < i n t > 6 < / i n t > < / v a l u e > < / i t e m > < i t e m > < k e y > < s t r i n g > !B>;15F8 < / s t r i n g > < / k e y > < v a l u e > < i n t > 7 < / i n t > < / v a l u e > < / i t e m > < i t e m > < k e y > < s t r i n g > !B>;15F9 < / s t r i n g > < / k e y > < v a l u e > < i n t > 8 < / i n t > < / v a l u e > < / i t e m > < i t e m > < k e y > < s t r i n g > !B>;15F1 0 < / s t r i n g > < / k e y > < v a l u e > < i n t > 9 < / i n t > < / v a l u e > < / i t e m > < i t e m > < k e y > < s t r i n g > !B>;15F1 1 < / s t r i n g > < / k e y > < v a l u e > < i n t > 1 0 < / i n t > < / v a l u e > < / i t e m > < i t e m > < k e y > < s t r i n g > !B>;15F1 2 < / s t r i n g > < / k e y > < v a l u e > < i n t > 1 1 < / i n t > < / v a l u e > < / i t e m > < i t e m > < k e y > < s t r i n g > !B>;15F1 3 < / s t r i n g > < / k e y > < v a l u e > < i n t > 1 2 < / i n t > < / v a l u e > < / i t e m > < i t e m > < k e y > < s t r i n g > !B>;15F1 4 < / s t r i n g > < / k e y > < v a l u e > < i n t > 1 3 < / i n t > < / v a l u e > < / i t e m > < i t e m > < k e y > < s t r i n g > !B>;15F1 5 < / s t r i n g > < / k e y > < v a l u e > < i n t > 1 4 < / i n t > < / v a l u e > < / i t e m > < i t e m > < k e y > < s t r i n g > !B>;15F1 6 < / s t r i n g > < / k e y > < v a l u e > < i n t > 1 5 < / i n t > < / v a l u e > < / i t e m > < i t e m > < k e y > < s t r i n g > !B>;15F1 7 < / s t r i n g > < / k e y > < v a l u e > < i n t > 1 6 < / i n t > < / v a l u e > < / i t e m > < i t e m > < k e y > < s t r i n g > !B>;15F1 8 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 C o l u m n s \ !B>;15F1 < / K e y > < / D i a g r a m O b j e c t K e y > < D i a g r a m O b j e c t K e y > < K e y > C o l u m n s \ !B>;15F2 < / K e y > < / D i a g r a m O b j e c t K e y > < D i a g r a m O b j e c t K e y > < K e y > C o l u m n s \ !B>;15F3 < / K e y > < / D i a g r a m O b j e c t K e y > < D i a g r a m O b j e c t K e y > < K e y > C o l u m n s \ !B>;15F4 < / K e y > < / D i a g r a m O b j e c t K e y > < D i a g r a m O b j e c t K e y > < K e y > C o l u m n s \ !B>;15F5 < / K e y > < / D i a g r a m O b j e c t K e y > < D i a g r a m O b j e c t K e y > < K e y > C o l u m n s \ !B>;15F6 < / K e y > < / D i a g r a m O b j e c t K e y > < D i a g r a m O b j e c t K e y > < K e y > C o l u m n s \ !B>;15F7 < / K e y > < / D i a g r a m O b j e c t K e y > < D i a g r a m O b j e c t K e y > < K e y > C o l u m n s \ !B>;15F8 < / K e y > < / D i a g r a m O b j e c t K e y > < D i a g r a m O b j e c t K e y > < K e y > C o l u m n s \ !B>;15F9 < / K e y > < / D i a g r a m O b j e c t K e y > < D i a g r a m O b j e c t K e y > < K e y > C o l u m n s \ !B>;15F1 0 < / K e y > < / D i a g r a m O b j e c t K e y > < D i a g r a m O b j e c t K e y > < K e y > C o l u m n s \ !B>;15F1 1 < / K e y > < / D i a g r a m O b j e c t K e y > < D i a g r a m O b j e c t K e y > < K e y > C o l u m n s \ !B>;15F1 2 < / K e y > < / D i a g r a m O b j e c t K e y > < D i a g r a m O b j e c t K e y > < K e y > C o l u m n s \ !B>;15F1 3 < / K e y > < / D i a g r a m O b j e c t K e y > < D i a g r a m O b j e c t K e y > < K e y > C o l u m n s \ !B>;15F1 4 < / K e y > < / D i a g r a m O b j e c t K e y > < D i a g r a m O b j e c t K e y > < K e y > C o l u m n s \ !B>;15F1 5 < / K e y > < / D i a g r a m O b j e c t K e y > < D i a g r a m O b j e c t K e y > < K e y > C o l u m n s \ !B>;15F1 6 < / K e y > < / D i a g r a m O b j e c t K e y > < D i a g r a m O b j e c t K e y > < K e y > C o l u m n s \ !B>;15F1 7 < / K e y > < / D i a g r a m O b j e c t K e y > < D i a g r a m O b j e c t K e y > < K e y > C o l u m n s \ !B>;15F1 8 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 C o l u m n s \ !B>;15F1 8 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"01;8F01 ] ] > < / C u s t o m C o n t e n t > < / G e m i n i > 
</file>

<file path=customXml/itemProps1.xml><?xml version="1.0" encoding="utf-8"?>
<ds:datastoreItem xmlns:ds="http://schemas.openxmlformats.org/officeDocument/2006/customXml" ds:itemID="{621BDA88-99C3-4EEA-B9C2-A0DA7D829D5B}">
  <ds:schemaRefs/>
</ds:datastoreItem>
</file>

<file path=customXml/itemProps10.xml><?xml version="1.0" encoding="utf-8"?>
<ds:datastoreItem xmlns:ds="http://schemas.openxmlformats.org/officeDocument/2006/customXml" ds:itemID="{0D65FB61-7BF0-4357-9931-8820133EE713}">
  <ds:schemaRefs/>
</ds:datastoreItem>
</file>

<file path=customXml/itemProps11.xml><?xml version="1.0" encoding="utf-8"?>
<ds:datastoreItem xmlns:ds="http://schemas.openxmlformats.org/officeDocument/2006/customXml" ds:itemID="{6757BE0B-3247-4A29-B10E-57B55F78FCD1}">
  <ds:schemaRefs/>
</ds:datastoreItem>
</file>

<file path=customXml/itemProps12.xml><?xml version="1.0" encoding="utf-8"?>
<ds:datastoreItem xmlns:ds="http://schemas.openxmlformats.org/officeDocument/2006/customXml" ds:itemID="{804DB6BA-5BAA-4578-B9EE-FED81E12B9CE}">
  <ds:schemaRefs/>
</ds:datastoreItem>
</file>

<file path=customXml/itemProps2.xml><?xml version="1.0" encoding="utf-8"?>
<ds:datastoreItem xmlns:ds="http://schemas.openxmlformats.org/officeDocument/2006/customXml" ds:itemID="{C26E3D7F-7924-40A6-91E0-5BA4F2C7835A}">
  <ds:schemaRefs/>
</ds:datastoreItem>
</file>

<file path=customXml/itemProps3.xml><?xml version="1.0" encoding="utf-8"?>
<ds:datastoreItem xmlns:ds="http://schemas.openxmlformats.org/officeDocument/2006/customXml" ds:itemID="{6099787A-53B5-46D6-A67A-C70A6E6759A3}">
  <ds:schemaRefs/>
</ds:datastoreItem>
</file>

<file path=customXml/itemProps4.xml><?xml version="1.0" encoding="utf-8"?>
<ds:datastoreItem xmlns:ds="http://schemas.openxmlformats.org/officeDocument/2006/customXml" ds:itemID="{12332CD8-0E91-4F43-BFDD-C2C329ABC31E}">
  <ds:schemaRefs/>
</ds:datastoreItem>
</file>

<file path=customXml/itemProps5.xml><?xml version="1.0" encoding="utf-8"?>
<ds:datastoreItem xmlns:ds="http://schemas.openxmlformats.org/officeDocument/2006/customXml" ds:itemID="{923241E5-17F8-4B10-BEED-525FFABF87FE}">
  <ds:schemaRefs/>
</ds:datastoreItem>
</file>

<file path=customXml/itemProps6.xml><?xml version="1.0" encoding="utf-8"?>
<ds:datastoreItem xmlns:ds="http://schemas.openxmlformats.org/officeDocument/2006/customXml" ds:itemID="{A699F649-7209-4C1E-A00B-04467DEFFEA6}">
  <ds:schemaRefs/>
</ds:datastoreItem>
</file>

<file path=customXml/itemProps7.xml><?xml version="1.0" encoding="utf-8"?>
<ds:datastoreItem xmlns:ds="http://schemas.openxmlformats.org/officeDocument/2006/customXml" ds:itemID="{420E9015-7A67-4730-8DFC-F8BE4CE67F0C}">
  <ds:schemaRefs/>
</ds:datastoreItem>
</file>

<file path=customXml/itemProps8.xml><?xml version="1.0" encoding="utf-8"?>
<ds:datastoreItem xmlns:ds="http://schemas.openxmlformats.org/officeDocument/2006/customXml" ds:itemID="{05D0E3D4-F6E2-4A04-B74B-E26F455E4C02}">
  <ds:schemaRefs/>
</ds:datastoreItem>
</file>

<file path=customXml/itemProps9.xml><?xml version="1.0" encoding="utf-8"?>
<ds:datastoreItem xmlns:ds="http://schemas.openxmlformats.org/officeDocument/2006/customXml" ds:itemID="{F61C5D81-A406-4572-8713-DC57BA1E15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15</vt:i4>
      </vt:variant>
    </vt:vector>
  </HeadingPairs>
  <TitlesOfParts>
    <vt:vector size="32" baseType="lpstr">
      <vt:lpstr>ГЛАВНАЯ</vt:lpstr>
      <vt:lpstr>ВКЛАДЫ</vt:lpstr>
      <vt:lpstr>КРЕДИТЫ</vt:lpstr>
      <vt:lpstr>Кр.ЮЛ.все</vt:lpstr>
      <vt:lpstr>Кр.ФЛ.все</vt:lpstr>
      <vt:lpstr>Кр.ЮЛ.</vt:lpstr>
      <vt:lpstr>Кр.ЮЛ.скв</vt:lpstr>
      <vt:lpstr>Кр.ФЛ.</vt:lpstr>
      <vt:lpstr>Кр.ФЛ.напр</vt:lpstr>
      <vt:lpstr>Кр.ФЛ.недв</vt:lpstr>
      <vt:lpstr>Вкл.ЮЛ.все</vt:lpstr>
      <vt:lpstr>Вкл.ФЛ.все</vt:lpstr>
      <vt:lpstr>Вкл.ЮЛ.отз</vt:lpstr>
      <vt:lpstr>Вкл.ФЛ.отз</vt:lpstr>
      <vt:lpstr>Вкл.ЮЛ.вал.</vt:lpstr>
      <vt:lpstr>Вкл.ФЛ.вал.</vt:lpstr>
      <vt:lpstr>Обнов</vt:lpstr>
      <vt:lpstr>Вкл.ФЛ.вал.!Область_печати</vt:lpstr>
      <vt:lpstr>Вкл.ФЛ.все!Область_печати</vt:lpstr>
      <vt:lpstr>Вкл.ФЛ.отз!Область_печати</vt:lpstr>
      <vt:lpstr>Вкл.ЮЛ.вал.!Область_печати</vt:lpstr>
      <vt:lpstr>Вкл.ЮЛ.все!Область_печати</vt:lpstr>
      <vt:lpstr>Вкл.ЮЛ.отз!Область_печати</vt:lpstr>
      <vt:lpstr>ВКЛАДЫ!Область_печати</vt:lpstr>
      <vt:lpstr>ГЛАВНАЯ!Область_печати</vt:lpstr>
      <vt:lpstr>Кр.ФЛ.!Область_печати</vt:lpstr>
      <vt:lpstr>Кр.ФЛ.все!Область_печати</vt:lpstr>
      <vt:lpstr>Кр.ФЛ.напр!Область_печати</vt:lpstr>
      <vt:lpstr>Кр.ЮЛ.!Область_печати</vt:lpstr>
      <vt:lpstr>Кр.ЮЛ.все!Область_печати</vt:lpstr>
      <vt:lpstr>Кр.ЮЛ.скв!Область_печати</vt:lpstr>
      <vt:lpstr>КРЕДИТЫ!Область_печати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bulavkin</dc:creator>
  <cp:lastModifiedBy>Батырмурзаев Темирлан Зайналабидович</cp:lastModifiedBy>
  <cp:lastPrinted>2022-11-09T06:04:52Z</cp:lastPrinted>
  <dcterms:created xsi:type="dcterms:W3CDTF">2021-02-03T07:12:46Z</dcterms:created>
  <dcterms:modified xsi:type="dcterms:W3CDTF">2023-02-21T07:03:37Z</dcterms:modified>
</cp:coreProperties>
</file>